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GRP\W\1\C\RI\LGGRI\Gabarits\Montage Financier\"/>
    </mc:Choice>
  </mc:AlternateContent>
  <xr:revisionPtr revIDLastSave="0" documentId="13_ncr:1_{5A73AC69-EADC-4E9D-B640-04E9A434715D}" xr6:coauthVersionLast="47" xr6:coauthVersionMax="47" xr10:uidLastSave="{00000000-0000-0000-0000-000000000000}"/>
  <bookViews>
    <workbookView xWindow="-120" yWindow="-120" windowWidth="38640" windowHeight="21240" tabRatio="932" firstSheet="3" activeTab="3" xr2:uid="{60E70CDC-583D-4CD8-8A83-C05C69DF0620}"/>
  </bookViews>
  <sheets>
    <sheet name="Domaines de valeur" sheetId="9" state="hidden" r:id="rId1"/>
    <sheet name="Comptes" sheetId="8" state="hidden" r:id="rId2"/>
    <sheet name="ComptesParNuméro" sheetId="30" state="hidden" r:id="rId3"/>
    <sheet name="DO contributeur1" sheetId="22" r:id="rId4"/>
    <sheet name="DO contributeur2" sheetId="23" r:id="rId5"/>
    <sheet name="Tableau DO-4.3" sheetId="20" r:id="rId6"/>
    <sheet name="Tableau DO-4.4" sheetId="21" r:id="rId7"/>
    <sheet name="DO SIGRI" sheetId="29" r:id="rId8"/>
    <sheet name="DA-DAS contrib1 coûtplanifréel" sheetId="24" r:id="rId9"/>
    <sheet name="DA-DAS contrib2 coûtplanifréel" sheetId="25" r:id="rId10"/>
    <sheet name="DA-DAS contributeur1" sheetId="10" r:id="rId11"/>
    <sheet name="DA-DAS contributeur2" sheetId="19" r:id="rId12"/>
    <sheet name="Tableau DA-5.1 DAS-4.1" sheetId="14" r:id="rId13"/>
    <sheet name="Tableau DA-5.2 DAS-4.2" sheetId="15" r:id="rId14"/>
    <sheet name="Tableau DA-5.3 DAS-4.3" sheetId="16" r:id="rId15"/>
    <sheet name="Tableau DA-5.4 DAS-4.4" sheetId="17" r:id="rId16"/>
    <sheet name="Incidence budgétaire" sheetId="31" state="hidden" r:id="rId17"/>
    <sheet name="Montage financier" sheetId="32" state="hidden" r:id="rId18"/>
    <sheet name="DA-DAS SIGRI" sheetId="27" r:id="rId19"/>
  </sheets>
  <definedNames>
    <definedName name="_xlnm._FilterDatabase" localSheetId="1" hidden="1">Comptes!$A$1:$M$1266</definedName>
    <definedName name="_xlnm._FilterDatabase" localSheetId="2" hidden="1">ComptesParNuméro!$A$1:$M$1266</definedName>
    <definedName name="_xlnm._FilterDatabase" localSheetId="8" hidden="1">'DA-DAS contrib1 coûtplanifréel'!$B$3:$G$103</definedName>
    <definedName name="_xlnm._FilterDatabase" localSheetId="9" hidden="1">'DA-DAS contrib2 coûtplanifréel'!$B$3:$G$103</definedName>
    <definedName name="_xlnm._FilterDatabase" localSheetId="10" hidden="1">'DA-DAS contributeur1'!$A$6:$D$7</definedName>
    <definedName name="_xlnm._FilterDatabase" localSheetId="11" hidden="1">'DA-DAS contributeur2'!$B$3:$G$103</definedName>
    <definedName name="_xlnm._FilterDatabase" localSheetId="3" hidden="1">'DO contributeur1'!$B$3:$G$103</definedName>
    <definedName name="_xlnm._FilterDatabase" localSheetId="4" hidden="1">'DO contributeur2'!$B$3:$G$103</definedName>
    <definedName name="_xlnm._FilterDatabase" localSheetId="12" hidden="1">'Domaines de valeur'!#REF!</definedName>
  </definedNames>
  <calcPr calcId="191029"/>
  <customWorkbookViews>
    <customWorkbookView name="Caroline Cayer - Affichage personnalisé" guid="{7CB0B6B5-3484-462D-8AE7-B875B5EEAD2C}" mergeInterval="0" personalView="1" maximized="1" xWindow="-1928" yWindow="-623" windowWidth="1936" windowHeight="1056" activeSheetId="1" showComments="commIndAndComment"/>
    <customWorkbookView name="David-Georges Marchadier - Affichage personnalisé" guid="{D1136640-7FF0-488F-A6CE-8DEAC11E56FF}" mergeInterval="0" personalView="1" maximized="1" xWindow="-8" yWindow="-8" windowWidth="2576" windowHeight="1416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5" l="1"/>
  <c r="S30" i="15"/>
  <c r="S32" i="15" s="1"/>
  <c r="B122" i="32"/>
  <c r="B123" i="32"/>
  <c r="B124" i="32"/>
  <c r="B125" i="32"/>
  <c r="B126" i="32"/>
  <c r="B127" i="32"/>
  <c r="B128" i="32"/>
  <c r="B129" i="32"/>
  <c r="B130" i="32"/>
  <c r="B131" i="32"/>
  <c r="B132" i="32"/>
  <c r="B133" i="32"/>
  <c r="B134" i="32"/>
  <c r="B135" i="32"/>
  <c r="B136" i="32"/>
  <c r="B137" i="32"/>
  <c r="B138" i="32"/>
  <c r="B139" i="32"/>
  <c r="B140" i="32"/>
  <c r="B141" i="32"/>
  <c r="B142" i="32"/>
  <c r="B143" i="32"/>
  <c r="B144" i="32"/>
  <c r="B145" i="32"/>
  <c r="B146" i="32"/>
  <c r="B147" i="32"/>
  <c r="B148" i="32"/>
  <c r="B149" i="32"/>
  <c r="B150" i="32"/>
  <c r="B151" i="32"/>
  <c r="B152" i="32"/>
  <c r="B153" i="32"/>
  <c r="B154" i="32"/>
  <c r="B155" i="32"/>
  <c r="B121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B103" i="32"/>
  <c r="B104" i="32"/>
  <c r="B105" i="32"/>
  <c r="B106" i="32"/>
  <c r="B107" i="32"/>
  <c r="B108" i="32"/>
  <c r="B109" i="32"/>
  <c r="B110" i="32"/>
  <c r="B111" i="32"/>
  <c r="B112" i="32"/>
  <c r="B113" i="32"/>
  <c r="B114" i="32"/>
  <c r="B115" i="32"/>
  <c r="B116" i="32"/>
  <c r="B117" i="32"/>
  <c r="B118" i="32"/>
  <c r="B84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42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5" i="32"/>
  <c r="R155" i="32"/>
  <c r="Q155" i="32"/>
  <c r="P155" i="32"/>
  <c r="O155" i="32"/>
  <c r="N155" i="32"/>
  <c r="M155" i="32"/>
  <c r="L155" i="32"/>
  <c r="K155" i="32"/>
  <c r="J155" i="32"/>
  <c r="I155" i="32"/>
  <c r="H155" i="32"/>
  <c r="G155" i="32"/>
  <c r="F155" i="32"/>
  <c r="E155" i="32"/>
  <c r="D155" i="32"/>
  <c r="C155" i="32"/>
  <c r="R154" i="32"/>
  <c r="Q154" i="32"/>
  <c r="P154" i="32"/>
  <c r="O154" i="32"/>
  <c r="N154" i="32"/>
  <c r="M154" i="32"/>
  <c r="L154" i="32"/>
  <c r="K154" i="32"/>
  <c r="J154" i="32"/>
  <c r="I154" i="32"/>
  <c r="H154" i="32"/>
  <c r="G154" i="32"/>
  <c r="F154" i="32"/>
  <c r="E154" i="32"/>
  <c r="D154" i="32"/>
  <c r="C154" i="32"/>
  <c r="R153" i="32"/>
  <c r="Q153" i="32"/>
  <c r="P153" i="32"/>
  <c r="O153" i="32"/>
  <c r="N153" i="32"/>
  <c r="M153" i="32"/>
  <c r="L153" i="32"/>
  <c r="K153" i="32"/>
  <c r="J153" i="32"/>
  <c r="I153" i="32"/>
  <c r="H153" i="32"/>
  <c r="G153" i="32"/>
  <c r="F153" i="32"/>
  <c r="E153" i="32"/>
  <c r="D153" i="32"/>
  <c r="C153" i="32"/>
  <c r="R152" i="32"/>
  <c r="Q152" i="32"/>
  <c r="P152" i="32"/>
  <c r="O152" i="32"/>
  <c r="N152" i="32"/>
  <c r="M152" i="32"/>
  <c r="L152" i="32"/>
  <c r="K152" i="32"/>
  <c r="J152" i="32"/>
  <c r="I152" i="32"/>
  <c r="H152" i="32"/>
  <c r="G152" i="32"/>
  <c r="F152" i="32"/>
  <c r="E152" i="32"/>
  <c r="D152" i="32"/>
  <c r="C152" i="32"/>
  <c r="R151" i="32"/>
  <c r="Q151" i="32"/>
  <c r="P151" i="32"/>
  <c r="O151" i="32"/>
  <c r="N151" i="32"/>
  <c r="M151" i="32"/>
  <c r="L151" i="32"/>
  <c r="K151" i="32"/>
  <c r="J151" i="32"/>
  <c r="I151" i="32"/>
  <c r="H151" i="32"/>
  <c r="G151" i="32"/>
  <c r="F151" i="32"/>
  <c r="E151" i="32"/>
  <c r="D151" i="32"/>
  <c r="C151" i="32"/>
  <c r="R150" i="32"/>
  <c r="Q150" i="32"/>
  <c r="P150" i="32"/>
  <c r="O150" i="32"/>
  <c r="N150" i="32"/>
  <c r="M150" i="32"/>
  <c r="L150" i="32"/>
  <c r="K150" i="32"/>
  <c r="J150" i="32"/>
  <c r="I150" i="32"/>
  <c r="H150" i="32"/>
  <c r="G150" i="32"/>
  <c r="F150" i="32"/>
  <c r="E150" i="32"/>
  <c r="D150" i="32"/>
  <c r="C150" i="32"/>
  <c r="R149" i="32"/>
  <c r="Q149" i="32"/>
  <c r="P149" i="32"/>
  <c r="O149" i="32"/>
  <c r="N149" i="32"/>
  <c r="M149" i="32"/>
  <c r="L149" i="32"/>
  <c r="K149" i="32"/>
  <c r="J149" i="32"/>
  <c r="I149" i="32"/>
  <c r="H149" i="32"/>
  <c r="G149" i="32"/>
  <c r="F149" i="32"/>
  <c r="E149" i="32"/>
  <c r="D149" i="32"/>
  <c r="C149" i="32"/>
  <c r="R148" i="32"/>
  <c r="Q148" i="32"/>
  <c r="P148" i="32"/>
  <c r="O148" i="32"/>
  <c r="N148" i="32"/>
  <c r="M148" i="32"/>
  <c r="L148" i="32"/>
  <c r="K148" i="32"/>
  <c r="J148" i="32"/>
  <c r="I148" i="32"/>
  <c r="H148" i="32"/>
  <c r="G148" i="32"/>
  <c r="F148" i="32"/>
  <c r="E148" i="32"/>
  <c r="D148" i="32"/>
  <c r="C148" i="32"/>
  <c r="R147" i="32"/>
  <c r="Q147" i="32"/>
  <c r="P147" i="32"/>
  <c r="O147" i="32"/>
  <c r="N147" i="32"/>
  <c r="M147" i="32"/>
  <c r="L147" i="32"/>
  <c r="K147" i="32"/>
  <c r="J147" i="32"/>
  <c r="I147" i="32"/>
  <c r="H147" i="32"/>
  <c r="G147" i="32"/>
  <c r="F147" i="32"/>
  <c r="E147" i="32"/>
  <c r="D147" i="32"/>
  <c r="C147" i="32"/>
  <c r="R146" i="32"/>
  <c r="Q146" i="32"/>
  <c r="P146" i="32"/>
  <c r="O146" i="32"/>
  <c r="N146" i="32"/>
  <c r="M146" i="32"/>
  <c r="L146" i="32"/>
  <c r="K146" i="32"/>
  <c r="J146" i="32"/>
  <c r="I146" i="32"/>
  <c r="H146" i="32"/>
  <c r="G146" i="32"/>
  <c r="F146" i="32"/>
  <c r="E146" i="32"/>
  <c r="D146" i="32"/>
  <c r="C146" i="32"/>
  <c r="R145" i="32"/>
  <c r="Q145" i="32"/>
  <c r="P145" i="32"/>
  <c r="O145" i="32"/>
  <c r="N145" i="32"/>
  <c r="M145" i="32"/>
  <c r="L145" i="32"/>
  <c r="K145" i="32"/>
  <c r="J145" i="32"/>
  <c r="I145" i="32"/>
  <c r="H145" i="32"/>
  <c r="G145" i="32"/>
  <c r="F145" i="32"/>
  <c r="E145" i="32"/>
  <c r="D145" i="32"/>
  <c r="C145" i="32"/>
  <c r="R144" i="32"/>
  <c r="Q144" i="32"/>
  <c r="P144" i="32"/>
  <c r="O144" i="32"/>
  <c r="N144" i="32"/>
  <c r="M144" i="32"/>
  <c r="L144" i="32"/>
  <c r="K144" i="32"/>
  <c r="J144" i="32"/>
  <c r="I144" i="32"/>
  <c r="H144" i="32"/>
  <c r="G144" i="32"/>
  <c r="F144" i="32"/>
  <c r="E144" i="32"/>
  <c r="D144" i="32"/>
  <c r="C144" i="32"/>
  <c r="R143" i="32"/>
  <c r="Q143" i="32"/>
  <c r="P143" i="32"/>
  <c r="O143" i="32"/>
  <c r="N143" i="32"/>
  <c r="M143" i="32"/>
  <c r="L143" i="32"/>
  <c r="K143" i="32"/>
  <c r="J143" i="32"/>
  <c r="I143" i="32"/>
  <c r="H143" i="32"/>
  <c r="G143" i="32"/>
  <c r="F143" i="32"/>
  <c r="E143" i="32"/>
  <c r="D143" i="32"/>
  <c r="C143" i="32"/>
  <c r="R142" i="32"/>
  <c r="Q142" i="32"/>
  <c r="P142" i="32"/>
  <c r="O142" i="32"/>
  <c r="N142" i="32"/>
  <c r="M142" i="32"/>
  <c r="L142" i="32"/>
  <c r="K142" i="32"/>
  <c r="J142" i="32"/>
  <c r="I142" i="32"/>
  <c r="H142" i="32"/>
  <c r="G142" i="32"/>
  <c r="F142" i="32"/>
  <c r="E142" i="32"/>
  <c r="D142" i="32"/>
  <c r="C142" i="32"/>
  <c r="R141" i="32"/>
  <c r="Q141" i="32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D141" i="32"/>
  <c r="C141" i="32"/>
  <c r="R140" i="32"/>
  <c r="Q140" i="32"/>
  <c r="P140" i="32"/>
  <c r="O140" i="32"/>
  <c r="N140" i="32"/>
  <c r="M140" i="32"/>
  <c r="L140" i="32"/>
  <c r="K140" i="32"/>
  <c r="J140" i="32"/>
  <c r="I140" i="32"/>
  <c r="H140" i="32"/>
  <c r="G140" i="32"/>
  <c r="F140" i="32"/>
  <c r="E140" i="32"/>
  <c r="D140" i="32"/>
  <c r="C140" i="32"/>
  <c r="R139" i="32"/>
  <c r="Q139" i="32"/>
  <c r="P139" i="32"/>
  <c r="O139" i="32"/>
  <c r="N139" i="32"/>
  <c r="M139" i="32"/>
  <c r="L139" i="32"/>
  <c r="K139" i="32"/>
  <c r="J139" i="32"/>
  <c r="I139" i="32"/>
  <c r="H139" i="32"/>
  <c r="G139" i="32"/>
  <c r="F139" i="32"/>
  <c r="E139" i="32"/>
  <c r="D139" i="32"/>
  <c r="C139" i="32"/>
  <c r="R138" i="32"/>
  <c r="Q138" i="32"/>
  <c r="P138" i="32"/>
  <c r="O138" i="32"/>
  <c r="N138" i="32"/>
  <c r="M138" i="32"/>
  <c r="L138" i="32"/>
  <c r="K138" i="32"/>
  <c r="J138" i="32"/>
  <c r="I138" i="32"/>
  <c r="H138" i="32"/>
  <c r="G138" i="32"/>
  <c r="F138" i="32"/>
  <c r="E138" i="32"/>
  <c r="D138" i="32"/>
  <c r="C138" i="32"/>
  <c r="R137" i="32"/>
  <c r="Q137" i="32"/>
  <c r="P137" i="32"/>
  <c r="O137" i="32"/>
  <c r="N137" i="32"/>
  <c r="M137" i="32"/>
  <c r="L137" i="32"/>
  <c r="K137" i="32"/>
  <c r="J137" i="32"/>
  <c r="I137" i="32"/>
  <c r="H137" i="32"/>
  <c r="G137" i="32"/>
  <c r="F137" i="32"/>
  <c r="E137" i="32"/>
  <c r="D137" i="32"/>
  <c r="C137" i="32"/>
  <c r="R136" i="32"/>
  <c r="Q136" i="32"/>
  <c r="P136" i="32"/>
  <c r="O136" i="32"/>
  <c r="N136" i="32"/>
  <c r="M136" i="32"/>
  <c r="L136" i="32"/>
  <c r="K136" i="32"/>
  <c r="J136" i="32"/>
  <c r="I136" i="32"/>
  <c r="H136" i="32"/>
  <c r="G136" i="32"/>
  <c r="F136" i="32"/>
  <c r="E136" i="32"/>
  <c r="D136" i="32"/>
  <c r="C136" i="32"/>
  <c r="R135" i="32"/>
  <c r="Q135" i="32"/>
  <c r="P135" i="32"/>
  <c r="O135" i="32"/>
  <c r="N135" i="32"/>
  <c r="M135" i="32"/>
  <c r="L135" i="32"/>
  <c r="K135" i="32"/>
  <c r="J135" i="32"/>
  <c r="I135" i="32"/>
  <c r="H135" i="32"/>
  <c r="G135" i="32"/>
  <c r="F135" i="32"/>
  <c r="E135" i="32"/>
  <c r="D135" i="32"/>
  <c r="C135" i="32"/>
  <c r="R134" i="32"/>
  <c r="Q134" i="32"/>
  <c r="P134" i="32"/>
  <c r="O134" i="32"/>
  <c r="N134" i="32"/>
  <c r="M134" i="32"/>
  <c r="L134" i="32"/>
  <c r="K134" i="32"/>
  <c r="J134" i="32"/>
  <c r="I134" i="32"/>
  <c r="H134" i="32"/>
  <c r="G134" i="32"/>
  <c r="F134" i="32"/>
  <c r="E134" i="32"/>
  <c r="D134" i="32"/>
  <c r="C134" i="32"/>
  <c r="R133" i="32"/>
  <c r="Q133" i="32"/>
  <c r="P133" i="32"/>
  <c r="O133" i="32"/>
  <c r="N133" i="32"/>
  <c r="M133" i="32"/>
  <c r="L133" i="32"/>
  <c r="K133" i="32"/>
  <c r="J133" i="32"/>
  <c r="I133" i="32"/>
  <c r="H133" i="32"/>
  <c r="G133" i="32"/>
  <c r="F133" i="32"/>
  <c r="E133" i="32"/>
  <c r="D133" i="32"/>
  <c r="C133" i="32"/>
  <c r="R132" i="32"/>
  <c r="Q132" i="32"/>
  <c r="P132" i="32"/>
  <c r="O132" i="32"/>
  <c r="N132" i="32"/>
  <c r="M132" i="32"/>
  <c r="L132" i="32"/>
  <c r="K132" i="32"/>
  <c r="J132" i="32"/>
  <c r="I132" i="32"/>
  <c r="H132" i="32"/>
  <c r="G132" i="32"/>
  <c r="F132" i="32"/>
  <c r="E132" i="32"/>
  <c r="D132" i="32"/>
  <c r="C132" i="32"/>
  <c r="R131" i="32"/>
  <c r="Q131" i="32"/>
  <c r="P131" i="32"/>
  <c r="O131" i="32"/>
  <c r="N131" i="32"/>
  <c r="M131" i="32"/>
  <c r="L131" i="32"/>
  <c r="K131" i="32"/>
  <c r="J131" i="32"/>
  <c r="I131" i="32"/>
  <c r="H131" i="32"/>
  <c r="G131" i="32"/>
  <c r="F131" i="32"/>
  <c r="E131" i="32"/>
  <c r="D131" i="32"/>
  <c r="C131" i="32"/>
  <c r="R130" i="32"/>
  <c r="Q130" i="32"/>
  <c r="P130" i="32"/>
  <c r="O130" i="32"/>
  <c r="N130" i="32"/>
  <c r="M130" i="32"/>
  <c r="L130" i="32"/>
  <c r="K130" i="32"/>
  <c r="J130" i="32"/>
  <c r="I130" i="32"/>
  <c r="H130" i="32"/>
  <c r="G130" i="32"/>
  <c r="F130" i="32"/>
  <c r="E130" i="32"/>
  <c r="D130" i="32"/>
  <c r="C130" i="32"/>
  <c r="R129" i="32"/>
  <c r="Q129" i="32"/>
  <c r="P129" i="32"/>
  <c r="O129" i="32"/>
  <c r="N129" i="32"/>
  <c r="M129" i="32"/>
  <c r="L129" i="32"/>
  <c r="K129" i="32"/>
  <c r="J129" i="32"/>
  <c r="I129" i="32"/>
  <c r="H129" i="32"/>
  <c r="G129" i="32"/>
  <c r="F129" i="32"/>
  <c r="E129" i="32"/>
  <c r="D129" i="32"/>
  <c r="C129" i="32"/>
  <c r="R128" i="32"/>
  <c r="Q128" i="32"/>
  <c r="P128" i="32"/>
  <c r="O128" i="32"/>
  <c r="N128" i="32"/>
  <c r="M128" i="32"/>
  <c r="L128" i="32"/>
  <c r="K128" i="32"/>
  <c r="J128" i="32"/>
  <c r="I128" i="32"/>
  <c r="H128" i="32"/>
  <c r="G128" i="32"/>
  <c r="F128" i="32"/>
  <c r="E128" i="32"/>
  <c r="D128" i="32"/>
  <c r="C128" i="32"/>
  <c r="R127" i="32"/>
  <c r="Q127" i="32"/>
  <c r="P127" i="32"/>
  <c r="O127" i="32"/>
  <c r="N127" i="32"/>
  <c r="M127" i="32"/>
  <c r="L127" i="32"/>
  <c r="K127" i="32"/>
  <c r="J127" i="32"/>
  <c r="I127" i="32"/>
  <c r="H127" i="32"/>
  <c r="G127" i="32"/>
  <c r="F127" i="32"/>
  <c r="E127" i="32"/>
  <c r="D127" i="32"/>
  <c r="C127" i="32"/>
  <c r="R126" i="32"/>
  <c r="Q126" i="32"/>
  <c r="P126" i="32"/>
  <c r="O126" i="32"/>
  <c r="N126" i="32"/>
  <c r="M126" i="32"/>
  <c r="L126" i="32"/>
  <c r="K126" i="32"/>
  <c r="J126" i="32"/>
  <c r="I126" i="32"/>
  <c r="H126" i="32"/>
  <c r="G126" i="32"/>
  <c r="F126" i="32"/>
  <c r="E126" i="32"/>
  <c r="D126" i="32"/>
  <c r="C126" i="32"/>
  <c r="R125" i="32"/>
  <c r="Q125" i="32"/>
  <c r="P125" i="32"/>
  <c r="O125" i="32"/>
  <c r="N125" i="32"/>
  <c r="M125" i="32"/>
  <c r="L125" i="32"/>
  <c r="K125" i="32"/>
  <c r="J125" i="32"/>
  <c r="I125" i="32"/>
  <c r="H125" i="32"/>
  <c r="G125" i="32"/>
  <c r="F125" i="32"/>
  <c r="E125" i="32"/>
  <c r="D125" i="32"/>
  <c r="C125" i="32"/>
  <c r="R124" i="32"/>
  <c r="Q124" i="32"/>
  <c r="P124" i="32"/>
  <c r="O124" i="32"/>
  <c r="N124" i="32"/>
  <c r="M124" i="32"/>
  <c r="L124" i="32"/>
  <c r="K124" i="32"/>
  <c r="J124" i="32"/>
  <c r="I124" i="32"/>
  <c r="H124" i="32"/>
  <c r="G124" i="32"/>
  <c r="F124" i="32"/>
  <c r="E124" i="32"/>
  <c r="D124" i="32"/>
  <c r="C124" i="32"/>
  <c r="R123" i="32"/>
  <c r="Q123" i="32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D123" i="32"/>
  <c r="C123" i="32"/>
  <c r="R122" i="32"/>
  <c r="Q122" i="32"/>
  <c r="P122" i="32"/>
  <c r="O122" i="32"/>
  <c r="N122" i="32"/>
  <c r="M122" i="32"/>
  <c r="L122" i="32"/>
  <c r="K122" i="32"/>
  <c r="J122" i="32"/>
  <c r="I122" i="32"/>
  <c r="H122" i="32"/>
  <c r="G122" i="32"/>
  <c r="F122" i="32"/>
  <c r="E122" i="32"/>
  <c r="D122" i="32"/>
  <c r="C122" i="32"/>
  <c r="R121" i="32"/>
  <c r="Q121" i="32"/>
  <c r="P121" i="32"/>
  <c r="O121" i="32"/>
  <c r="N121" i="32"/>
  <c r="M121" i="32"/>
  <c r="L121" i="32"/>
  <c r="K121" i="32"/>
  <c r="J121" i="32"/>
  <c r="I121" i="32"/>
  <c r="H121" i="32"/>
  <c r="G121" i="32"/>
  <c r="F121" i="32"/>
  <c r="E121" i="32"/>
  <c r="D121" i="32"/>
  <c r="C121" i="32"/>
  <c r="R118" i="32"/>
  <c r="Q118" i="32"/>
  <c r="P118" i="32"/>
  <c r="O118" i="32"/>
  <c r="N118" i="32"/>
  <c r="M118" i="32"/>
  <c r="L118" i="32"/>
  <c r="K118" i="32"/>
  <c r="J118" i="32"/>
  <c r="I118" i="32"/>
  <c r="H118" i="32"/>
  <c r="G118" i="32"/>
  <c r="F118" i="32"/>
  <c r="E118" i="32"/>
  <c r="D118" i="32"/>
  <c r="C118" i="32"/>
  <c r="R117" i="32"/>
  <c r="Q117" i="32"/>
  <c r="P117" i="32"/>
  <c r="O117" i="32"/>
  <c r="N117" i="32"/>
  <c r="M117" i="32"/>
  <c r="L117" i="32"/>
  <c r="K117" i="32"/>
  <c r="J117" i="32"/>
  <c r="I117" i="32"/>
  <c r="H117" i="32"/>
  <c r="G117" i="32"/>
  <c r="F117" i="32"/>
  <c r="E117" i="32"/>
  <c r="D117" i="32"/>
  <c r="C117" i="32"/>
  <c r="R116" i="32"/>
  <c r="Q116" i="32"/>
  <c r="P116" i="32"/>
  <c r="O116" i="32"/>
  <c r="N116" i="32"/>
  <c r="M116" i="32"/>
  <c r="L116" i="32"/>
  <c r="K116" i="32"/>
  <c r="J116" i="32"/>
  <c r="I116" i="32"/>
  <c r="H116" i="32"/>
  <c r="G116" i="32"/>
  <c r="F116" i="32"/>
  <c r="E116" i="32"/>
  <c r="D116" i="32"/>
  <c r="C116" i="32"/>
  <c r="R115" i="32"/>
  <c r="Q115" i="32"/>
  <c r="P115" i="32"/>
  <c r="O115" i="32"/>
  <c r="N115" i="32"/>
  <c r="M115" i="32"/>
  <c r="L115" i="32"/>
  <c r="K115" i="32"/>
  <c r="J115" i="32"/>
  <c r="I115" i="32"/>
  <c r="H115" i="32"/>
  <c r="G115" i="32"/>
  <c r="F115" i="32"/>
  <c r="E115" i="32"/>
  <c r="D115" i="32"/>
  <c r="C115" i="32"/>
  <c r="R114" i="32"/>
  <c r="Q114" i="32"/>
  <c r="P114" i="32"/>
  <c r="O114" i="32"/>
  <c r="N114" i="32"/>
  <c r="M114" i="32"/>
  <c r="L114" i="32"/>
  <c r="K114" i="32"/>
  <c r="J114" i="32"/>
  <c r="I114" i="32"/>
  <c r="H114" i="32"/>
  <c r="G114" i="32"/>
  <c r="F114" i="32"/>
  <c r="E114" i="32"/>
  <c r="D114" i="32"/>
  <c r="C114" i="32"/>
  <c r="R113" i="32"/>
  <c r="Q113" i="32"/>
  <c r="P113" i="32"/>
  <c r="O113" i="32"/>
  <c r="N113" i="32"/>
  <c r="M113" i="32"/>
  <c r="L113" i="32"/>
  <c r="K113" i="32"/>
  <c r="J113" i="32"/>
  <c r="I113" i="32"/>
  <c r="H113" i="32"/>
  <c r="G113" i="32"/>
  <c r="F113" i="32"/>
  <c r="E113" i="32"/>
  <c r="D113" i="32"/>
  <c r="C113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E112" i="32"/>
  <c r="D112" i="32"/>
  <c r="C112" i="32"/>
  <c r="R111" i="32"/>
  <c r="Q111" i="32"/>
  <c r="P111" i="32"/>
  <c r="O111" i="32"/>
  <c r="N111" i="32"/>
  <c r="M111" i="32"/>
  <c r="L111" i="32"/>
  <c r="K111" i="32"/>
  <c r="J111" i="32"/>
  <c r="I111" i="32"/>
  <c r="H111" i="32"/>
  <c r="G111" i="32"/>
  <c r="F111" i="32"/>
  <c r="E111" i="32"/>
  <c r="D111" i="32"/>
  <c r="C111" i="32"/>
  <c r="R110" i="32"/>
  <c r="Q110" i="32"/>
  <c r="P110" i="32"/>
  <c r="O110" i="32"/>
  <c r="N110" i="32"/>
  <c r="M110" i="32"/>
  <c r="L110" i="32"/>
  <c r="K110" i="32"/>
  <c r="J110" i="32"/>
  <c r="I110" i="32"/>
  <c r="H110" i="32"/>
  <c r="G110" i="32"/>
  <c r="F110" i="32"/>
  <c r="E110" i="32"/>
  <c r="D110" i="32"/>
  <c r="C110" i="32"/>
  <c r="R109" i="32"/>
  <c r="Q109" i="32"/>
  <c r="P109" i="32"/>
  <c r="O109" i="32"/>
  <c r="N109" i="32"/>
  <c r="M109" i="32"/>
  <c r="L109" i="32"/>
  <c r="K109" i="32"/>
  <c r="J109" i="32"/>
  <c r="I109" i="32"/>
  <c r="H109" i="32"/>
  <c r="G109" i="32"/>
  <c r="F109" i="32"/>
  <c r="E109" i="32"/>
  <c r="D109" i="32"/>
  <c r="C109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D108" i="32"/>
  <c r="C108" i="32"/>
  <c r="R107" i="32"/>
  <c r="Q107" i="32"/>
  <c r="P107" i="32"/>
  <c r="O107" i="32"/>
  <c r="N107" i="32"/>
  <c r="M107" i="32"/>
  <c r="L107" i="32"/>
  <c r="K107" i="32"/>
  <c r="J107" i="32"/>
  <c r="I107" i="32"/>
  <c r="H107" i="32"/>
  <c r="G107" i="32"/>
  <c r="F107" i="32"/>
  <c r="E107" i="32"/>
  <c r="D107" i="32"/>
  <c r="C107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D106" i="32"/>
  <c r="C106" i="32"/>
  <c r="R105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D105" i="32"/>
  <c r="C105" i="32"/>
  <c r="R104" i="32"/>
  <c r="Q104" i="32"/>
  <c r="P104" i="32"/>
  <c r="O104" i="32"/>
  <c r="N104" i="32"/>
  <c r="M104" i="32"/>
  <c r="L104" i="32"/>
  <c r="K104" i="32"/>
  <c r="J104" i="32"/>
  <c r="I104" i="32"/>
  <c r="H104" i="32"/>
  <c r="G104" i="32"/>
  <c r="F104" i="32"/>
  <c r="E104" i="32"/>
  <c r="D104" i="32"/>
  <c r="C104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D103" i="32"/>
  <c r="C103" i="32"/>
  <c r="R102" i="32"/>
  <c r="Q102" i="32"/>
  <c r="P102" i="32"/>
  <c r="O102" i="32"/>
  <c r="N102" i="32"/>
  <c r="M102" i="32"/>
  <c r="L102" i="32"/>
  <c r="K102" i="32"/>
  <c r="J102" i="32"/>
  <c r="I102" i="32"/>
  <c r="H102" i="32"/>
  <c r="G102" i="32"/>
  <c r="F102" i="32"/>
  <c r="E102" i="32"/>
  <c r="D102" i="32"/>
  <c r="C102" i="32"/>
  <c r="R101" i="32"/>
  <c r="Q101" i="32"/>
  <c r="P101" i="32"/>
  <c r="O101" i="32"/>
  <c r="N101" i="32"/>
  <c r="M101" i="32"/>
  <c r="L101" i="32"/>
  <c r="K101" i="32"/>
  <c r="J101" i="32"/>
  <c r="I101" i="32"/>
  <c r="H101" i="32"/>
  <c r="G101" i="32"/>
  <c r="F101" i="32"/>
  <c r="E101" i="32"/>
  <c r="D101" i="32"/>
  <c r="C101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F100" i="32"/>
  <c r="E100" i="32"/>
  <c r="D100" i="32"/>
  <c r="C100" i="32"/>
  <c r="R99" i="32"/>
  <c r="Q99" i="32"/>
  <c r="P99" i="32"/>
  <c r="O99" i="32"/>
  <c r="N99" i="32"/>
  <c r="M99" i="32"/>
  <c r="L99" i="32"/>
  <c r="K99" i="32"/>
  <c r="J99" i="32"/>
  <c r="I99" i="32"/>
  <c r="H99" i="32"/>
  <c r="G99" i="32"/>
  <c r="F99" i="32"/>
  <c r="E99" i="32"/>
  <c r="D99" i="32"/>
  <c r="C99" i="32"/>
  <c r="R98" i="32"/>
  <c r="Q98" i="32"/>
  <c r="P98" i="32"/>
  <c r="O98" i="32"/>
  <c r="N98" i="32"/>
  <c r="M98" i="32"/>
  <c r="L98" i="32"/>
  <c r="K98" i="32"/>
  <c r="J98" i="32"/>
  <c r="I98" i="32"/>
  <c r="H98" i="32"/>
  <c r="G98" i="32"/>
  <c r="F98" i="32"/>
  <c r="E98" i="32"/>
  <c r="D98" i="32"/>
  <c r="C98" i="32"/>
  <c r="R97" i="32"/>
  <c r="Q97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D97" i="32"/>
  <c r="C97" i="32"/>
  <c r="R96" i="32"/>
  <c r="Q96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D96" i="32"/>
  <c r="C96" i="32"/>
  <c r="R95" i="32"/>
  <c r="Q95" i="32"/>
  <c r="P95" i="32"/>
  <c r="O95" i="32"/>
  <c r="N95" i="32"/>
  <c r="M95" i="32"/>
  <c r="L95" i="32"/>
  <c r="K95" i="32"/>
  <c r="J95" i="32"/>
  <c r="I95" i="32"/>
  <c r="H95" i="32"/>
  <c r="G95" i="32"/>
  <c r="F95" i="32"/>
  <c r="E95" i="32"/>
  <c r="D95" i="32"/>
  <c r="C95" i="32"/>
  <c r="R94" i="32"/>
  <c r="Q94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D94" i="32"/>
  <c r="C94" i="32"/>
  <c r="R93" i="32"/>
  <c r="Q93" i="32"/>
  <c r="P93" i="32"/>
  <c r="O93" i="32"/>
  <c r="N93" i="32"/>
  <c r="M93" i="32"/>
  <c r="L93" i="32"/>
  <c r="K93" i="32"/>
  <c r="J93" i="32"/>
  <c r="I93" i="32"/>
  <c r="H93" i="32"/>
  <c r="G93" i="32"/>
  <c r="F93" i="32"/>
  <c r="E93" i="32"/>
  <c r="D93" i="32"/>
  <c r="C93" i="32"/>
  <c r="R92" i="32"/>
  <c r="Q92" i="32"/>
  <c r="P92" i="32"/>
  <c r="O92" i="32"/>
  <c r="N92" i="32"/>
  <c r="M92" i="32"/>
  <c r="L92" i="32"/>
  <c r="K92" i="32"/>
  <c r="J92" i="32"/>
  <c r="I92" i="32"/>
  <c r="H92" i="32"/>
  <c r="G92" i="32"/>
  <c r="F92" i="32"/>
  <c r="E92" i="32"/>
  <c r="D92" i="32"/>
  <c r="C92" i="32"/>
  <c r="R91" i="32"/>
  <c r="Q91" i="32"/>
  <c r="P91" i="32"/>
  <c r="O91" i="32"/>
  <c r="N91" i="32"/>
  <c r="M91" i="32"/>
  <c r="L91" i="32"/>
  <c r="K91" i="32"/>
  <c r="J91" i="32"/>
  <c r="I91" i="32"/>
  <c r="H91" i="32"/>
  <c r="G91" i="32"/>
  <c r="F91" i="32"/>
  <c r="E91" i="32"/>
  <c r="D91" i="32"/>
  <c r="C91" i="32"/>
  <c r="R90" i="32"/>
  <c r="Q90" i="32"/>
  <c r="P90" i="32"/>
  <c r="O90" i="32"/>
  <c r="N90" i="32"/>
  <c r="M90" i="32"/>
  <c r="L90" i="32"/>
  <c r="K90" i="32"/>
  <c r="J90" i="32"/>
  <c r="I90" i="32"/>
  <c r="H90" i="32"/>
  <c r="G90" i="32"/>
  <c r="F90" i="32"/>
  <c r="E90" i="32"/>
  <c r="D90" i="32"/>
  <c r="C90" i="32"/>
  <c r="R89" i="32"/>
  <c r="Q89" i="32"/>
  <c r="P89" i="32"/>
  <c r="O89" i="32"/>
  <c r="N89" i="32"/>
  <c r="M89" i="32"/>
  <c r="L89" i="32"/>
  <c r="K89" i="32"/>
  <c r="J89" i="32"/>
  <c r="I89" i="32"/>
  <c r="H89" i="32"/>
  <c r="G89" i="32"/>
  <c r="F89" i="32"/>
  <c r="E89" i="32"/>
  <c r="D89" i="32"/>
  <c r="C89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D88" i="32"/>
  <c r="C88" i="32"/>
  <c r="R87" i="32"/>
  <c r="Q87" i="32"/>
  <c r="P87" i="32"/>
  <c r="O87" i="32"/>
  <c r="N87" i="32"/>
  <c r="M87" i="32"/>
  <c r="L87" i="32"/>
  <c r="K87" i="32"/>
  <c r="J87" i="32"/>
  <c r="I87" i="32"/>
  <c r="H87" i="32"/>
  <c r="G87" i="32"/>
  <c r="F87" i="32"/>
  <c r="E87" i="32"/>
  <c r="D87" i="32"/>
  <c r="C87" i="32"/>
  <c r="R86" i="32"/>
  <c r="Q86" i="32"/>
  <c r="P86" i="32"/>
  <c r="O86" i="32"/>
  <c r="N86" i="32"/>
  <c r="M86" i="32"/>
  <c r="L86" i="32"/>
  <c r="K86" i="32"/>
  <c r="J86" i="32"/>
  <c r="I86" i="32"/>
  <c r="H86" i="32"/>
  <c r="G86" i="32"/>
  <c r="F86" i="32"/>
  <c r="E86" i="32"/>
  <c r="D86" i="32"/>
  <c r="C86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C85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4" i="32"/>
  <c r="C84" i="32"/>
  <c r="H5" i="20"/>
  <c r="D5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D76" i="32"/>
  <c r="C76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D75" i="32"/>
  <c r="C75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D66" i="32"/>
  <c r="C66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C5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H156" i="32" l="1"/>
  <c r="P156" i="32"/>
  <c r="I156" i="32"/>
  <c r="Q156" i="32"/>
  <c r="R156" i="32"/>
  <c r="J156" i="32"/>
  <c r="K156" i="32"/>
  <c r="L156" i="32"/>
  <c r="E156" i="32"/>
  <c r="N156" i="32"/>
  <c r="M156" i="32"/>
  <c r="D156" i="32"/>
  <c r="F156" i="32"/>
  <c r="G156" i="32"/>
  <c r="O156" i="32"/>
  <c r="F119" i="32"/>
  <c r="N119" i="32"/>
  <c r="E119" i="32"/>
  <c r="M119" i="32"/>
  <c r="G119" i="32"/>
  <c r="O119" i="32"/>
  <c r="I119" i="32"/>
  <c r="Q119" i="32"/>
  <c r="H119" i="32"/>
  <c r="P119" i="32"/>
  <c r="J119" i="32"/>
  <c r="R119" i="32"/>
  <c r="D119" i="32"/>
  <c r="L119" i="32"/>
  <c r="K119" i="32"/>
  <c r="P77" i="32"/>
  <c r="H77" i="32"/>
  <c r="J77" i="32"/>
  <c r="R77" i="32"/>
  <c r="K77" i="32"/>
  <c r="D77" i="32"/>
  <c r="L77" i="32"/>
  <c r="E77" i="32"/>
  <c r="M77" i="32"/>
  <c r="I77" i="32"/>
  <c r="Q77" i="32"/>
  <c r="F77" i="32"/>
  <c r="N77" i="32"/>
  <c r="G77" i="32"/>
  <c r="O77" i="32"/>
  <c r="F40" i="32"/>
  <c r="N40" i="32"/>
  <c r="G40" i="32"/>
  <c r="O40" i="32"/>
  <c r="H40" i="32"/>
  <c r="P40" i="32"/>
  <c r="I40" i="32"/>
  <c r="Q40" i="32"/>
  <c r="K40" i="32"/>
  <c r="D40" i="32"/>
  <c r="L40" i="32"/>
  <c r="J40" i="32"/>
  <c r="R40" i="32"/>
  <c r="E40" i="32"/>
  <c r="M40" i="32"/>
  <c r="Q5" i="31"/>
  <c r="Q7" i="31" s="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P5" i="31"/>
  <c r="O5" i="31"/>
  <c r="N5" i="31"/>
  <c r="N7" i="31" s="1"/>
  <c r="M5" i="31"/>
  <c r="M7" i="31" s="1"/>
  <c r="L5" i="31"/>
  <c r="K5" i="31"/>
  <c r="K7" i="31" s="1"/>
  <c r="J5" i="31"/>
  <c r="I5" i="31"/>
  <c r="I7" i="31" s="1"/>
  <c r="H5" i="31"/>
  <c r="G5" i="31"/>
  <c r="G7" i="31" s="1"/>
  <c r="F5" i="31"/>
  <c r="F7" i="31" s="1"/>
  <c r="E5" i="31"/>
  <c r="E7" i="31" s="1"/>
  <c r="D5" i="31"/>
  <c r="C6" i="31"/>
  <c r="C5" i="31"/>
  <c r="C7" i="31" s="1"/>
  <c r="O7" i="31"/>
  <c r="R6" i="31"/>
  <c r="D157" i="32" l="1"/>
  <c r="D78" i="32"/>
  <c r="H7" i="31"/>
  <c r="P7" i="31"/>
  <c r="J7" i="31"/>
  <c r="D7" i="31"/>
  <c r="L7" i="31"/>
  <c r="R5" i="31"/>
  <c r="R7" i="31" s="1"/>
  <c r="AE16" i="17"/>
  <c r="AC16" i="17"/>
  <c r="AA16" i="17"/>
  <c r="Y16" i="17"/>
  <c r="W16" i="17"/>
  <c r="U16" i="17"/>
  <c r="S16" i="17"/>
  <c r="Q16" i="17"/>
  <c r="O16" i="17"/>
  <c r="M16" i="17"/>
  <c r="K16" i="17"/>
  <c r="I16" i="17"/>
  <c r="G16" i="17"/>
  <c r="E16" i="17"/>
  <c r="C16" i="17"/>
  <c r="Q16" i="15"/>
  <c r="P16" i="15"/>
  <c r="O16" i="15"/>
  <c r="N16" i="15"/>
  <c r="M16" i="15"/>
  <c r="K16" i="15"/>
  <c r="J16" i="15"/>
  <c r="I16" i="15"/>
  <c r="H16" i="15"/>
  <c r="G16" i="15"/>
  <c r="F16" i="15"/>
  <c r="E16" i="15"/>
  <c r="D16" i="15"/>
  <c r="C16" i="15"/>
  <c r="C10" i="21"/>
  <c r="AD132" i="27"/>
  <c r="AD133" i="27" s="1"/>
  <c r="AD134" i="27" s="1"/>
  <c r="AD135" i="27" s="1"/>
  <c r="AD136" i="27" s="1"/>
  <c r="AD137" i="27" s="1"/>
  <c r="AD138" i="27" s="1"/>
  <c r="AD139" i="27" s="1"/>
  <c r="AD140" i="27" s="1"/>
  <c r="AD141" i="27" s="1"/>
  <c r="AD142" i="27" s="1"/>
  <c r="AD143" i="27" s="1"/>
  <c r="AD144" i="27" s="1"/>
  <c r="AD145" i="27" s="1"/>
  <c r="AD146" i="27" s="1"/>
  <c r="AD147" i="27" s="1"/>
  <c r="AD148" i="27" s="1"/>
  <c r="AD149" i="27" s="1"/>
  <c r="AD150" i="27" s="1"/>
  <c r="AD151" i="27" s="1"/>
  <c r="AD152" i="27" s="1"/>
  <c r="AD153" i="27" s="1"/>
  <c r="AD154" i="27" s="1"/>
  <c r="AD155" i="27" s="1"/>
  <c r="AD156" i="27" s="1"/>
  <c r="AD157" i="27" s="1"/>
  <c r="AD158" i="27" s="1"/>
  <c r="AD159" i="27" s="1"/>
  <c r="AD160" i="27" s="1"/>
  <c r="AD161" i="27" s="1"/>
  <c r="AD162" i="27" s="1"/>
  <c r="AD163" i="27" s="1"/>
  <c r="AD164" i="27" s="1"/>
  <c r="AD165" i="27" s="1"/>
  <c r="AD166" i="27" s="1"/>
  <c r="AD167" i="27" s="1"/>
  <c r="AD90" i="27"/>
  <c r="AD91" i="27" s="1"/>
  <c r="AD92" i="27" s="1"/>
  <c r="AD93" i="27" s="1"/>
  <c r="AD94" i="27" s="1"/>
  <c r="AD95" i="27" s="1"/>
  <c r="AD96" i="27" s="1"/>
  <c r="AD97" i="27" s="1"/>
  <c r="AD98" i="27" s="1"/>
  <c r="AD99" i="27" s="1"/>
  <c r="AD100" i="27" s="1"/>
  <c r="AD101" i="27" s="1"/>
  <c r="AD102" i="27" s="1"/>
  <c r="AD103" i="27" s="1"/>
  <c r="AD104" i="27" s="1"/>
  <c r="AD105" i="27" s="1"/>
  <c r="AD106" i="27" s="1"/>
  <c r="AD107" i="27" s="1"/>
  <c r="AD108" i="27" s="1"/>
  <c r="AD109" i="27" s="1"/>
  <c r="AD110" i="27" s="1"/>
  <c r="AD111" i="27" s="1"/>
  <c r="AD112" i="27" s="1"/>
  <c r="AD113" i="27" s="1"/>
  <c r="AD114" i="27" s="1"/>
  <c r="AD115" i="27" s="1"/>
  <c r="AD116" i="27" s="1"/>
  <c r="AD117" i="27" s="1"/>
  <c r="AD118" i="27" s="1"/>
  <c r="AD119" i="27" s="1"/>
  <c r="AD120" i="27" s="1"/>
  <c r="AD121" i="27" s="1"/>
  <c r="AD122" i="27" s="1"/>
  <c r="AD123" i="27" s="1"/>
  <c r="AD124" i="27" s="1"/>
  <c r="AD125" i="27" s="1"/>
  <c r="AD48" i="27"/>
  <c r="AD49" i="27" s="1"/>
  <c r="AD50" i="27" s="1"/>
  <c r="AD51" i="27" s="1"/>
  <c r="AD52" i="27" s="1"/>
  <c r="AD53" i="27" s="1"/>
  <c r="AD54" i="27" s="1"/>
  <c r="AD55" i="27" s="1"/>
  <c r="AD56" i="27" s="1"/>
  <c r="AD57" i="27" s="1"/>
  <c r="AD58" i="27" s="1"/>
  <c r="AD59" i="27" s="1"/>
  <c r="AD60" i="27" s="1"/>
  <c r="AD61" i="27" s="1"/>
  <c r="AD62" i="27" s="1"/>
  <c r="AD63" i="27" s="1"/>
  <c r="AD64" i="27" s="1"/>
  <c r="AD65" i="27" s="1"/>
  <c r="AD66" i="27" s="1"/>
  <c r="AD67" i="27" s="1"/>
  <c r="AD68" i="27" s="1"/>
  <c r="AD69" i="27" s="1"/>
  <c r="AD70" i="27" s="1"/>
  <c r="AD71" i="27" s="1"/>
  <c r="AD72" i="27" s="1"/>
  <c r="AD73" i="27" s="1"/>
  <c r="AD74" i="27" s="1"/>
  <c r="AD75" i="27" s="1"/>
  <c r="AD76" i="27" s="1"/>
  <c r="AD77" i="27" s="1"/>
  <c r="AD78" i="27" s="1"/>
  <c r="AD79" i="27" s="1"/>
  <c r="AD80" i="27" s="1"/>
  <c r="AD81" i="27" s="1"/>
  <c r="AD82" i="27" s="1"/>
  <c r="AD83" i="27" s="1"/>
  <c r="AD6" i="27"/>
  <c r="AD7" i="27" s="1"/>
  <c r="AD8" i="27" s="1"/>
  <c r="AD9" i="27" s="1"/>
  <c r="AD10" i="27" s="1"/>
  <c r="AD11" i="27" s="1"/>
  <c r="AD12" i="27" s="1"/>
  <c r="AD13" i="27" s="1"/>
  <c r="AD14" i="27" s="1"/>
  <c r="AD15" i="27" s="1"/>
  <c r="AD16" i="27" s="1"/>
  <c r="AD17" i="27" s="1"/>
  <c r="AD18" i="27" s="1"/>
  <c r="AD19" i="27" s="1"/>
  <c r="AD20" i="27" s="1"/>
  <c r="AD21" i="27" s="1"/>
  <c r="AD22" i="27" s="1"/>
  <c r="AD23" i="27" s="1"/>
  <c r="AD24" i="27" s="1"/>
  <c r="AD25" i="27" s="1"/>
  <c r="AD26" i="27" s="1"/>
  <c r="AD27" i="27" s="1"/>
  <c r="AD28" i="27" s="1"/>
  <c r="AD29" i="27" s="1"/>
  <c r="AD30" i="27" s="1"/>
  <c r="AD31" i="27" s="1"/>
  <c r="AD32" i="27" s="1"/>
  <c r="AD33" i="27" s="1"/>
  <c r="AD34" i="27" s="1"/>
  <c r="AD35" i="27" s="1"/>
  <c r="AD36" i="27" s="1"/>
  <c r="AD37" i="27" s="1"/>
  <c r="AD38" i="27" s="1"/>
  <c r="AD39" i="27" s="1"/>
  <c r="AD40" i="27" s="1"/>
  <c r="AD41" i="27" s="1"/>
  <c r="AD48" i="29"/>
  <c r="AD49" i="29" s="1"/>
  <c r="AD50" i="29" s="1"/>
  <c r="AD51" i="29" s="1"/>
  <c r="AD52" i="29" s="1"/>
  <c r="AD53" i="29" s="1"/>
  <c r="AD54" i="29" s="1"/>
  <c r="AD55" i="29" s="1"/>
  <c r="AD56" i="29" s="1"/>
  <c r="AD57" i="29" s="1"/>
  <c r="AD58" i="29" s="1"/>
  <c r="AD59" i="29" s="1"/>
  <c r="AD60" i="29" s="1"/>
  <c r="AD61" i="29" s="1"/>
  <c r="AD62" i="29" s="1"/>
  <c r="AD63" i="29" s="1"/>
  <c r="AD64" i="29" s="1"/>
  <c r="AD65" i="29" s="1"/>
  <c r="AD66" i="29" s="1"/>
  <c r="AD67" i="29" s="1"/>
  <c r="AD68" i="29" s="1"/>
  <c r="AD69" i="29" s="1"/>
  <c r="AD70" i="29" s="1"/>
  <c r="AD71" i="29" s="1"/>
  <c r="AD72" i="29" s="1"/>
  <c r="AD73" i="29" s="1"/>
  <c r="AD74" i="29" s="1"/>
  <c r="AD75" i="29" s="1"/>
  <c r="AD76" i="29" s="1"/>
  <c r="AD77" i="29" s="1"/>
  <c r="AD78" i="29" s="1"/>
  <c r="AD79" i="29" s="1"/>
  <c r="AD80" i="29" s="1"/>
  <c r="AD81" i="29" s="1"/>
  <c r="AD82" i="29" s="1"/>
  <c r="AD83" i="29" s="1"/>
  <c r="AD6" i="29"/>
  <c r="AD7" i="29" s="1"/>
  <c r="AD8" i="29" s="1"/>
  <c r="AD9" i="29" s="1"/>
  <c r="AD10" i="29" s="1"/>
  <c r="AD11" i="29" s="1"/>
  <c r="AD12" i="29" s="1"/>
  <c r="AD13" i="29" s="1"/>
  <c r="AD14" i="29" s="1"/>
  <c r="AD15" i="29" s="1"/>
  <c r="AD16" i="29" s="1"/>
  <c r="AD17" i="29" s="1"/>
  <c r="AD18" i="29" s="1"/>
  <c r="AD19" i="29" s="1"/>
  <c r="AD20" i="29" s="1"/>
  <c r="AD21" i="29" s="1"/>
  <c r="AD22" i="29" s="1"/>
  <c r="AD23" i="29" s="1"/>
  <c r="AD24" i="29" s="1"/>
  <c r="AD25" i="29" s="1"/>
  <c r="AD26" i="29" s="1"/>
  <c r="AD27" i="29" s="1"/>
  <c r="AD28" i="29" s="1"/>
  <c r="AD29" i="29" s="1"/>
  <c r="AD30" i="29" s="1"/>
  <c r="AD31" i="29" s="1"/>
  <c r="AD32" i="29" s="1"/>
  <c r="AD33" i="29" s="1"/>
  <c r="AD34" i="29" s="1"/>
  <c r="AD35" i="29" s="1"/>
  <c r="AD36" i="29" s="1"/>
  <c r="AD37" i="29" s="1"/>
  <c r="AD38" i="29" s="1"/>
  <c r="AD39" i="29" s="1"/>
  <c r="AD40" i="29" s="1"/>
  <c r="AD41" i="29" s="1"/>
  <c r="D10" i="21" l="1"/>
  <c r="V47" i="10"/>
  <c r="V46" i="10"/>
  <c r="V45" i="10"/>
  <c r="U10" i="10"/>
  <c r="V10" i="10"/>
  <c r="W10" i="10"/>
  <c r="X10" i="10" s="1"/>
  <c r="E10" i="21" l="1"/>
  <c r="Y10" i="10"/>
  <c r="U11" i="22"/>
  <c r="V11" i="22"/>
  <c r="W11" i="22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66" i="27"/>
  <c r="C65" i="27"/>
  <c r="C64" i="27"/>
  <c r="C63" i="27"/>
  <c r="C62" i="27"/>
  <c r="C61" i="27"/>
  <c r="C151" i="27"/>
  <c r="F10" i="21" l="1"/>
  <c r="AG26" i="17"/>
  <c r="AG24" i="17"/>
  <c r="AG23" i="17"/>
  <c r="AG12" i="17"/>
  <c r="AG10" i="17"/>
  <c r="AG9" i="17"/>
  <c r="BB44" i="19"/>
  <c r="BB43" i="19"/>
  <c r="BB42" i="19"/>
  <c r="BB41" i="19"/>
  <c r="BB40" i="19"/>
  <c r="BB39" i="19"/>
  <c r="BB38" i="19"/>
  <c r="BB37" i="19"/>
  <c r="BB36" i="19"/>
  <c r="BB35" i="19"/>
  <c r="BB34" i="19"/>
  <c r="BB33" i="19"/>
  <c r="BB32" i="19"/>
  <c r="BB31" i="19"/>
  <c r="BB30" i="19"/>
  <c r="BB29" i="19"/>
  <c r="BB28" i="19"/>
  <c r="BB27" i="19"/>
  <c r="BB26" i="19"/>
  <c r="BB25" i="19"/>
  <c r="BB24" i="19"/>
  <c r="BB23" i="19"/>
  <c r="BB22" i="19"/>
  <c r="BB21" i="19"/>
  <c r="BB20" i="19"/>
  <c r="BB19" i="19"/>
  <c r="BB18" i="19"/>
  <c r="BB17" i="19"/>
  <c r="BB16" i="19"/>
  <c r="BB15" i="19"/>
  <c r="BB14" i="19"/>
  <c r="BB13" i="19"/>
  <c r="BB12" i="19"/>
  <c r="BB11" i="19"/>
  <c r="BB10" i="19"/>
  <c r="BB10" i="10"/>
  <c r="BG10" i="10" s="1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EC10" i="19" s="1"/>
  <c r="W44" i="25"/>
  <c r="W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10" i="24"/>
  <c r="W11" i="23"/>
  <c r="AO11" i="23" s="1"/>
  <c r="W12" i="23"/>
  <c r="AA12" i="23" s="1"/>
  <c r="W13" i="23"/>
  <c r="AK13" i="23" s="1"/>
  <c r="W14" i="23"/>
  <c r="AM14" i="23" s="1"/>
  <c r="W15" i="23"/>
  <c r="Y15" i="23" s="1"/>
  <c r="W16" i="23"/>
  <c r="AQ16" i="23" s="1"/>
  <c r="W17" i="23"/>
  <c r="W18" i="23"/>
  <c r="AE18" i="23" s="1"/>
  <c r="W19" i="23"/>
  <c r="AG19" i="23" s="1"/>
  <c r="W20" i="23"/>
  <c r="AI20" i="23" s="1"/>
  <c r="W21" i="23"/>
  <c r="AC21" i="23" s="1"/>
  <c r="W22" i="23"/>
  <c r="AE22" i="23" s="1"/>
  <c r="W23" i="23"/>
  <c r="AG23" i="23" s="1"/>
  <c r="W24" i="23"/>
  <c r="AA24" i="23" s="1"/>
  <c r="W25" i="23"/>
  <c r="W26" i="23"/>
  <c r="AE26" i="23" s="1"/>
  <c r="W27" i="23"/>
  <c r="AG27" i="23" s="1"/>
  <c r="W28" i="23"/>
  <c r="AQ28" i="23" s="1"/>
  <c r="W29" i="23"/>
  <c r="AT29" i="23" s="1"/>
  <c r="W30" i="23"/>
  <c r="X30" i="23" s="1"/>
  <c r="W31" i="23"/>
  <c r="Z31" i="23" s="1"/>
  <c r="W32" i="23"/>
  <c r="AI32" i="23" s="1"/>
  <c r="W33" i="23"/>
  <c r="AQ33" i="23" s="1"/>
  <c r="W34" i="23"/>
  <c r="Y34" i="23" s="1"/>
  <c r="W35" i="23"/>
  <c r="AA35" i="23" s="1"/>
  <c r="W36" i="23"/>
  <c r="AC36" i="23" s="1"/>
  <c r="W37" i="23"/>
  <c r="Z37" i="23" s="1"/>
  <c r="W38" i="23"/>
  <c r="AB38" i="23" s="1"/>
  <c r="W39" i="23"/>
  <c r="AA39" i="23" s="1"/>
  <c r="W40" i="23"/>
  <c r="X40" i="23" s="1"/>
  <c r="W41" i="23"/>
  <c r="AE41" i="23" s="1"/>
  <c r="W42" i="23"/>
  <c r="Y42" i="23" s="1"/>
  <c r="W43" i="23"/>
  <c r="AA43" i="23" s="1"/>
  <c r="W44" i="23"/>
  <c r="AC44" i="23" s="1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W10" i="23"/>
  <c r="AI11" i="22"/>
  <c r="W12" i="22"/>
  <c r="AP12" i="22" s="1"/>
  <c r="W13" i="22"/>
  <c r="AL13" i="22" s="1"/>
  <c r="W14" i="22"/>
  <c r="X14" i="22" s="1"/>
  <c r="W15" i="22"/>
  <c r="X15" i="22" s="1"/>
  <c r="W16" i="22"/>
  <c r="X16" i="22" s="1"/>
  <c r="W17" i="22"/>
  <c r="AB17" i="22" s="1"/>
  <c r="W18" i="22"/>
  <c r="X18" i="22" s="1"/>
  <c r="W19" i="22"/>
  <c r="X19" i="22" s="1"/>
  <c r="W20" i="22"/>
  <c r="AO20" i="22" s="1"/>
  <c r="W21" i="22"/>
  <c r="Z21" i="22" s="1"/>
  <c r="W22" i="22"/>
  <c r="Y22" i="22" s="1"/>
  <c r="W23" i="22"/>
  <c r="Z23" i="22" s="1"/>
  <c r="W24" i="22"/>
  <c r="Y24" i="22" s="1"/>
  <c r="W25" i="22"/>
  <c r="AD25" i="22" s="1"/>
  <c r="W26" i="22"/>
  <c r="Z26" i="22" s="1"/>
  <c r="W27" i="22"/>
  <c r="AA27" i="22" s="1"/>
  <c r="W28" i="22"/>
  <c r="AO28" i="22" s="1"/>
  <c r="W29" i="22"/>
  <c r="AA29" i="22" s="1"/>
  <c r="W30" i="22"/>
  <c r="Z30" i="22" s="1"/>
  <c r="W31" i="22"/>
  <c r="AA31" i="22" s="1"/>
  <c r="W32" i="22"/>
  <c r="AB32" i="22" s="1"/>
  <c r="W33" i="22"/>
  <c r="AA33" i="22" s="1"/>
  <c r="W34" i="22"/>
  <c r="AB34" i="22" s="1"/>
  <c r="W35" i="22"/>
  <c r="AE35" i="22" s="1"/>
  <c r="W36" i="22"/>
  <c r="X36" i="22" s="1"/>
  <c r="W37" i="22"/>
  <c r="AE37" i="22" s="1"/>
  <c r="W38" i="22"/>
  <c r="AD38" i="22" s="1"/>
  <c r="W39" i="22"/>
  <c r="X39" i="22" s="1"/>
  <c r="W40" i="22"/>
  <c r="Z40" i="22" s="1"/>
  <c r="W41" i="22"/>
  <c r="X41" i="22" s="1"/>
  <c r="W42" i="22"/>
  <c r="AD42" i="22" s="1"/>
  <c r="W43" i="22"/>
  <c r="X43" i="22" s="1"/>
  <c r="W44" i="22"/>
  <c r="AG44" i="22" s="1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29" i="22"/>
  <c r="V30" i="22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W10" i="22"/>
  <c r="N3" i="30"/>
  <c r="N4" i="30"/>
  <c r="N5" i="30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53" i="30"/>
  <c r="N54" i="30"/>
  <c r="N55" i="30"/>
  <c r="N56" i="30"/>
  <c r="N57" i="30"/>
  <c r="N58" i="30"/>
  <c r="N59" i="30"/>
  <c r="N60" i="30"/>
  <c r="N61" i="30"/>
  <c r="N62" i="30"/>
  <c r="N63" i="30"/>
  <c r="N64" i="30"/>
  <c r="N65" i="30"/>
  <c r="N66" i="30"/>
  <c r="N67" i="30"/>
  <c r="N68" i="30"/>
  <c r="N69" i="30"/>
  <c r="N70" i="30"/>
  <c r="N71" i="30"/>
  <c r="N72" i="30"/>
  <c r="N73" i="30"/>
  <c r="N74" i="30"/>
  <c r="N75" i="30"/>
  <c r="N76" i="30"/>
  <c r="N77" i="30"/>
  <c r="N78" i="30"/>
  <c r="N79" i="30"/>
  <c r="N80" i="30"/>
  <c r="N81" i="30"/>
  <c r="N82" i="30"/>
  <c r="N83" i="30"/>
  <c r="N84" i="30"/>
  <c r="N85" i="30"/>
  <c r="N86" i="30"/>
  <c r="N87" i="30"/>
  <c r="N88" i="30"/>
  <c r="N89" i="30"/>
  <c r="N90" i="30"/>
  <c r="N91" i="30"/>
  <c r="N92" i="30"/>
  <c r="N93" i="30"/>
  <c r="N94" i="30"/>
  <c r="N95" i="30"/>
  <c r="N96" i="30"/>
  <c r="N97" i="30"/>
  <c r="N98" i="30"/>
  <c r="N99" i="30"/>
  <c r="N100" i="30"/>
  <c r="N101" i="30"/>
  <c r="N102" i="30"/>
  <c r="N103" i="30"/>
  <c r="N104" i="30"/>
  <c r="N105" i="30"/>
  <c r="N106" i="30"/>
  <c r="N107" i="30"/>
  <c r="N108" i="30"/>
  <c r="N109" i="30"/>
  <c r="N110" i="30"/>
  <c r="N111" i="30"/>
  <c r="N112" i="30"/>
  <c r="N113" i="30"/>
  <c r="N114" i="30"/>
  <c r="N115" i="30"/>
  <c r="N116" i="30"/>
  <c r="N117" i="30"/>
  <c r="N118" i="30"/>
  <c r="N119" i="30"/>
  <c r="N120" i="30"/>
  <c r="N121" i="30"/>
  <c r="N122" i="30"/>
  <c r="N123" i="30"/>
  <c r="N124" i="30"/>
  <c r="N125" i="30"/>
  <c r="N126" i="30"/>
  <c r="N127" i="30"/>
  <c r="N128" i="30"/>
  <c r="N129" i="30"/>
  <c r="N130" i="30"/>
  <c r="N131" i="30"/>
  <c r="N132" i="30"/>
  <c r="N133" i="30"/>
  <c r="N134" i="30"/>
  <c r="N135" i="30"/>
  <c r="N136" i="30"/>
  <c r="N137" i="30"/>
  <c r="N138" i="30"/>
  <c r="N139" i="30"/>
  <c r="N140" i="30"/>
  <c r="N141" i="30"/>
  <c r="N142" i="30"/>
  <c r="N143" i="30"/>
  <c r="N144" i="30"/>
  <c r="N145" i="30"/>
  <c r="N146" i="30"/>
  <c r="N147" i="30"/>
  <c r="N148" i="30"/>
  <c r="N149" i="30"/>
  <c r="N150" i="30"/>
  <c r="N151" i="30"/>
  <c r="N152" i="30"/>
  <c r="N153" i="30"/>
  <c r="N154" i="30"/>
  <c r="N155" i="30"/>
  <c r="N156" i="30"/>
  <c r="N157" i="30"/>
  <c r="N158" i="30"/>
  <c r="N159" i="30"/>
  <c r="N160" i="30"/>
  <c r="N161" i="30"/>
  <c r="N162" i="30"/>
  <c r="N163" i="30"/>
  <c r="N164" i="30"/>
  <c r="N165" i="30"/>
  <c r="N166" i="30"/>
  <c r="N167" i="30"/>
  <c r="N168" i="30"/>
  <c r="N169" i="30"/>
  <c r="N170" i="30"/>
  <c r="N171" i="30"/>
  <c r="N172" i="30"/>
  <c r="N173" i="30"/>
  <c r="N174" i="30"/>
  <c r="N175" i="30"/>
  <c r="N176" i="30"/>
  <c r="N177" i="30"/>
  <c r="N178" i="30"/>
  <c r="N179" i="30"/>
  <c r="N180" i="30"/>
  <c r="N181" i="30"/>
  <c r="N182" i="30"/>
  <c r="N183" i="30"/>
  <c r="N184" i="30"/>
  <c r="N185" i="30"/>
  <c r="N186" i="30"/>
  <c r="N187" i="30"/>
  <c r="N188" i="30"/>
  <c r="N189" i="30"/>
  <c r="N190" i="30"/>
  <c r="N191" i="30"/>
  <c r="N192" i="30"/>
  <c r="N193" i="30"/>
  <c r="N194" i="30"/>
  <c r="N195" i="30"/>
  <c r="N196" i="30"/>
  <c r="N197" i="30"/>
  <c r="N198" i="30"/>
  <c r="N199" i="30"/>
  <c r="N200" i="30"/>
  <c r="N201" i="30"/>
  <c r="N202" i="30"/>
  <c r="N203" i="30"/>
  <c r="N204" i="30"/>
  <c r="N205" i="30"/>
  <c r="N206" i="30"/>
  <c r="N207" i="30"/>
  <c r="N208" i="30"/>
  <c r="N209" i="30"/>
  <c r="N210" i="30"/>
  <c r="N211" i="30"/>
  <c r="N212" i="30"/>
  <c r="N213" i="30"/>
  <c r="N214" i="30"/>
  <c r="N215" i="30"/>
  <c r="N216" i="30"/>
  <c r="N217" i="30"/>
  <c r="N218" i="30"/>
  <c r="N219" i="30"/>
  <c r="N220" i="30"/>
  <c r="N221" i="30"/>
  <c r="N222" i="30"/>
  <c r="N223" i="30"/>
  <c r="N224" i="30"/>
  <c r="N225" i="30"/>
  <c r="N226" i="30"/>
  <c r="N227" i="30"/>
  <c r="N228" i="30"/>
  <c r="N229" i="30"/>
  <c r="N230" i="30"/>
  <c r="N231" i="30"/>
  <c r="N232" i="30"/>
  <c r="N233" i="30"/>
  <c r="N234" i="30"/>
  <c r="N235" i="30"/>
  <c r="N236" i="30"/>
  <c r="N237" i="30"/>
  <c r="N238" i="30"/>
  <c r="N239" i="30"/>
  <c r="N240" i="30"/>
  <c r="N241" i="30"/>
  <c r="N242" i="30"/>
  <c r="N243" i="30"/>
  <c r="N244" i="30"/>
  <c r="N245" i="30"/>
  <c r="N246" i="30"/>
  <c r="N247" i="30"/>
  <c r="N248" i="30"/>
  <c r="N249" i="30"/>
  <c r="N250" i="30"/>
  <c r="N251" i="30"/>
  <c r="N252" i="30"/>
  <c r="N253" i="30"/>
  <c r="N254" i="30"/>
  <c r="N255" i="30"/>
  <c r="N256" i="30"/>
  <c r="N257" i="30"/>
  <c r="N258" i="30"/>
  <c r="N259" i="30"/>
  <c r="N260" i="30"/>
  <c r="N261" i="30"/>
  <c r="N262" i="30"/>
  <c r="N263" i="30"/>
  <c r="N264" i="30"/>
  <c r="N265" i="30"/>
  <c r="N266" i="30"/>
  <c r="N267" i="30"/>
  <c r="N268" i="30"/>
  <c r="N269" i="30"/>
  <c r="N270" i="30"/>
  <c r="N271" i="30"/>
  <c r="N272" i="30"/>
  <c r="N273" i="30"/>
  <c r="N274" i="30"/>
  <c r="N275" i="30"/>
  <c r="N276" i="30"/>
  <c r="N277" i="30"/>
  <c r="N278" i="30"/>
  <c r="N279" i="30"/>
  <c r="N280" i="30"/>
  <c r="N281" i="30"/>
  <c r="N282" i="30"/>
  <c r="N283" i="30"/>
  <c r="N284" i="30"/>
  <c r="N285" i="30"/>
  <c r="N286" i="30"/>
  <c r="N287" i="30"/>
  <c r="N288" i="30"/>
  <c r="N289" i="30"/>
  <c r="N290" i="30"/>
  <c r="N291" i="30"/>
  <c r="N292" i="30"/>
  <c r="N293" i="30"/>
  <c r="N294" i="30"/>
  <c r="N295" i="30"/>
  <c r="N296" i="30"/>
  <c r="N297" i="30"/>
  <c r="N298" i="30"/>
  <c r="N299" i="30"/>
  <c r="N300" i="30"/>
  <c r="N301" i="30"/>
  <c r="N302" i="30"/>
  <c r="N303" i="30"/>
  <c r="N304" i="30"/>
  <c r="N305" i="30"/>
  <c r="N306" i="30"/>
  <c r="N307" i="30"/>
  <c r="N308" i="30"/>
  <c r="N309" i="30"/>
  <c r="N310" i="30"/>
  <c r="N311" i="30"/>
  <c r="N312" i="30"/>
  <c r="N313" i="30"/>
  <c r="N314" i="30"/>
  <c r="N315" i="30"/>
  <c r="N316" i="30"/>
  <c r="N317" i="30"/>
  <c r="N318" i="30"/>
  <c r="N319" i="30"/>
  <c r="N320" i="30"/>
  <c r="N321" i="30"/>
  <c r="N322" i="30"/>
  <c r="N323" i="30"/>
  <c r="N324" i="30"/>
  <c r="N325" i="30"/>
  <c r="N326" i="30"/>
  <c r="N327" i="30"/>
  <c r="N328" i="30"/>
  <c r="N329" i="30"/>
  <c r="N330" i="30"/>
  <c r="N331" i="30"/>
  <c r="N332" i="30"/>
  <c r="N333" i="30"/>
  <c r="N334" i="30"/>
  <c r="N335" i="30"/>
  <c r="N336" i="30"/>
  <c r="N337" i="30"/>
  <c r="N338" i="30"/>
  <c r="N339" i="30"/>
  <c r="N340" i="30"/>
  <c r="N341" i="30"/>
  <c r="N342" i="30"/>
  <c r="N343" i="30"/>
  <c r="N344" i="30"/>
  <c r="N345" i="30"/>
  <c r="N346" i="30"/>
  <c r="N347" i="30"/>
  <c r="N348" i="30"/>
  <c r="N349" i="30"/>
  <c r="N350" i="30"/>
  <c r="N351" i="30"/>
  <c r="N352" i="30"/>
  <c r="N353" i="30"/>
  <c r="N354" i="30"/>
  <c r="N355" i="30"/>
  <c r="N356" i="30"/>
  <c r="N357" i="30"/>
  <c r="N358" i="30"/>
  <c r="N359" i="30"/>
  <c r="N360" i="30"/>
  <c r="N361" i="30"/>
  <c r="N362" i="30"/>
  <c r="N363" i="30"/>
  <c r="N364" i="30"/>
  <c r="N365" i="30"/>
  <c r="N366" i="30"/>
  <c r="N367" i="30"/>
  <c r="N368" i="30"/>
  <c r="N369" i="30"/>
  <c r="N370" i="30"/>
  <c r="N371" i="30"/>
  <c r="N372" i="30"/>
  <c r="N373" i="30"/>
  <c r="N374" i="30"/>
  <c r="N375" i="30"/>
  <c r="N376" i="30"/>
  <c r="N377" i="30"/>
  <c r="N378" i="30"/>
  <c r="N379" i="30"/>
  <c r="N380" i="30"/>
  <c r="N381" i="30"/>
  <c r="N382" i="30"/>
  <c r="N383" i="30"/>
  <c r="N384" i="30"/>
  <c r="N385" i="30"/>
  <c r="N386" i="30"/>
  <c r="N387" i="30"/>
  <c r="N388" i="30"/>
  <c r="N389" i="30"/>
  <c r="N390" i="30"/>
  <c r="N391" i="30"/>
  <c r="N392" i="30"/>
  <c r="N393" i="30"/>
  <c r="N394" i="30"/>
  <c r="N395" i="30"/>
  <c r="N396" i="30"/>
  <c r="N397" i="30"/>
  <c r="N398" i="30"/>
  <c r="N399" i="30"/>
  <c r="N400" i="30"/>
  <c r="N401" i="30"/>
  <c r="N402" i="30"/>
  <c r="N403" i="30"/>
  <c r="N404" i="30"/>
  <c r="N405" i="30"/>
  <c r="N406" i="30"/>
  <c r="N407" i="30"/>
  <c r="N408" i="30"/>
  <c r="N409" i="30"/>
  <c r="N410" i="30"/>
  <c r="N411" i="30"/>
  <c r="N412" i="30"/>
  <c r="N413" i="30"/>
  <c r="N414" i="30"/>
  <c r="N415" i="30"/>
  <c r="N416" i="30"/>
  <c r="N417" i="30"/>
  <c r="N418" i="30"/>
  <c r="N419" i="30"/>
  <c r="N420" i="30"/>
  <c r="N421" i="30"/>
  <c r="N422" i="30"/>
  <c r="N423" i="30"/>
  <c r="N424" i="30"/>
  <c r="N425" i="30"/>
  <c r="N426" i="30"/>
  <c r="N427" i="30"/>
  <c r="N428" i="30"/>
  <c r="N429" i="30"/>
  <c r="N430" i="30"/>
  <c r="N431" i="30"/>
  <c r="N432" i="30"/>
  <c r="N433" i="30"/>
  <c r="N434" i="30"/>
  <c r="N435" i="30"/>
  <c r="N436" i="30"/>
  <c r="N437" i="30"/>
  <c r="N438" i="30"/>
  <c r="N439" i="30"/>
  <c r="N440" i="30"/>
  <c r="N441" i="30"/>
  <c r="N442" i="30"/>
  <c r="N443" i="30"/>
  <c r="N444" i="30"/>
  <c r="N445" i="30"/>
  <c r="N446" i="30"/>
  <c r="N447" i="30"/>
  <c r="N448" i="30"/>
  <c r="N449" i="30"/>
  <c r="N450" i="30"/>
  <c r="N451" i="30"/>
  <c r="N452" i="30"/>
  <c r="N453" i="30"/>
  <c r="N454" i="30"/>
  <c r="N455" i="30"/>
  <c r="N456" i="30"/>
  <c r="N457" i="30"/>
  <c r="N458" i="30"/>
  <c r="N459" i="30"/>
  <c r="N460" i="30"/>
  <c r="N461" i="30"/>
  <c r="N462" i="30"/>
  <c r="N463" i="30"/>
  <c r="N464" i="30"/>
  <c r="N465" i="30"/>
  <c r="N466" i="30"/>
  <c r="N467" i="30"/>
  <c r="N468" i="30"/>
  <c r="N469" i="30"/>
  <c r="N470" i="30"/>
  <c r="N471" i="30"/>
  <c r="N472" i="30"/>
  <c r="N473" i="30"/>
  <c r="N474" i="30"/>
  <c r="N475" i="30"/>
  <c r="N476" i="30"/>
  <c r="N477" i="30"/>
  <c r="N478" i="30"/>
  <c r="N479" i="30"/>
  <c r="N480" i="30"/>
  <c r="N481" i="30"/>
  <c r="N482" i="30"/>
  <c r="N483" i="30"/>
  <c r="N484" i="30"/>
  <c r="N485" i="30"/>
  <c r="N486" i="30"/>
  <c r="N487" i="30"/>
  <c r="N488" i="30"/>
  <c r="N489" i="30"/>
  <c r="N490" i="30"/>
  <c r="N491" i="30"/>
  <c r="N492" i="30"/>
  <c r="N493" i="30"/>
  <c r="N494" i="30"/>
  <c r="N495" i="30"/>
  <c r="N496" i="30"/>
  <c r="N497" i="30"/>
  <c r="N498" i="30"/>
  <c r="N499" i="30"/>
  <c r="N500" i="30"/>
  <c r="N501" i="30"/>
  <c r="N502" i="30"/>
  <c r="N503" i="30"/>
  <c r="N504" i="30"/>
  <c r="N505" i="30"/>
  <c r="N506" i="30"/>
  <c r="N507" i="30"/>
  <c r="N508" i="30"/>
  <c r="N509" i="30"/>
  <c r="N510" i="30"/>
  <c r="N511" i="30"/>
  <c r="N512" i="30"/>
  <c r="N513" i="30"/>
  <c r="N514" i="30"/>
  <c r="N515" i="30"/>
  <c r="N516" i="30"/>
  <c r="N517" i="30"/>
  <c r="N518" i="30"/>
  <c r="N519" i="30"/>
  <c r="N520" i="30"/>
  <c r="N521" i="30"/>
  <c r="N522" i="30"/>
  <c r="N523" i="30"/>
  <c r="N524" i="30"/>
  <c r="N525" i="30"/>
  <c r="N526" i="30"/>
  <c r="N527" i="30"/>
  <c r="N528" i="30"/>
  <c r="N529" i="30"/>
  <c r="N530" i="30"/>
  <c r="N531" i="30"/>
  <c r="N532" i="30"/>
  <c r="N533" i="30"/>
  <c r="N534" i="30"/>
  <c r="N535" i="30"/>
  <c r="N536" i="30"/>
  <c r="N537" i="30"/>
  <c r="N538" i="30"/>
  <c r="N539" i="30"/>
  <c r="N540" i="30"/>
  <c r="N541" i="30"/>
  <c r="N542" i="30"/>
  <c r="N543" i="30"/>
  <c r="N544" i="30"/>
  <c r="N545" i="30"/>
  <c r="N546" i="30"/>
  <c r="N547" i="30"/>
  <c r="N548" i="30"/>
  <c r="N549" i="30"/>
  <c r="N550" i="30"/>
  <c r="N551" i="30"/>
  <c r="N552" i="30"/>
  <c r="N553" i="30"/>
  <c r="N554" i="30"/>
  <c r="N555" i="30"/>
  <c r="N556" i="30"/>
  <c r="N557" i="30"/>
  <c r="N558" i="30"/>
  <c r="N559" i="30"/>
  <c r="N560" i="30"/>
  <c r="N561" i="30"/>
  <c r="N562" i="30"/>
  <c r="N563" i="30"/>
  <c r="N564" i="30"/>
  <c r="N565" i="30"/>
  <c r="N566" i="30"/>
  <c r="N567" i="30"/>
  <c r="N568" i="30"/>
  <c r="N569" i="30"/>
  <c r="N570" i="30"/>
  <c r="N571" i="30"/>
  <c r="N572" i="30"/>
  <c r="N573" i="30"/>
  <c r="N574" i="30"/>
  <c r="N575" i="30"/>
  <c r="N576" i="30"/>
  <c r="N577" i="30"/>
  <c r="N578" i="30"/>
  <c r="N579" i="30"/>
  <c r="N580" i="30"/>
  <c r="N581" i="30"/>
  <c r="N582" i="30"/>
  <c r="N583" i="30"/>
  <c r="N584" i="30"/>
  <c r="N585" i="30"/>
  <c r="N586" i="30"/>
  <c r="N587" i="30"/>
  <c r="N588" i="30"/>
  <c r="N589" i="30"/>
  <c r="N590" i="30"/>
  <c r="N591" i="30"/>
  <c r="N592" i="30"/>
  <c r="N593" i="30"/>
  <c r="N594" i="30"/>
  <c r="N595" i="30"/>
  <c r="N596" i="30"/>
  <c r="N597" i="30"/>
  <c r="N598" i="30"/>
  <c r="N599" i="30"/>
  <c r="N600" i="30"/>
  <c r="N601" i="30"/>
  <c r="N602" i="30"/>
  <c r="N603" i="30"/>
  <c r="N604" i="30"/>
  <c r="N605" i="30"/>
  <c r="N606" i="30"/>
  <c r="N607" i="30"/>
  <c r="N608" i="30"/>
  <c r="N609" i="30"/>
  <c r="N610" i="30"/>
  <c r="N611" i="30"/>
  <c r="N612" i="30"/>
  <c r="N613" i="30"/>
  <c r="N614" i="30"/>
  <c r="N615" i="30"/>
  <c r="N616" i="30"/>
  <c r="N617" i="30"/>
  <c r="N618" i="30"/>
  <c r="N619" i="30"/>
  <c r="N620" i="30"/>
  <c r="N621" i="30"/>
  <c r="N622" i="30"/>
  <c r="N623" i="30"/>
  <c r="N624" i="30"/>
  <c r="N625" i="30"/>
  <c r="N626" i="30"/>
  <c r="N627" i="30"/>
  <c r="N628" i="30"/>
  <c r="N629" i="30"/>
  <c r="N630" i="30"/>
  <c r="N631" i="30"/>
  <c r="N632" i="30"/>
  <c r="N633" i="30"/>
  <c r="N634" i="30"/>
  <c r="N635" i="30"/>
  <c r="N636" i="30"/>
  <c r="N637" i="30"/>
  <c r="N638" i="30"/>
  <c r="N639" i="30"/>
  <c r="N640" i="30"/>
  <c r="N641" i="30"/>
  <c r="N642" i="30"/>
  <c r="N643" i="30"/>
  <c r="N644" i="30"/>
  <c r="N645" i="30"/>
  <c r="N646" i="30"/>
  <c r="N647" i="30"/>
  <c r="N648" i="30"/>
  <c r="N649" i="30"/>
  <c r="N650" i="30"/>
  <c r="N651" i="30"/>
  <c r="N652" i="30"/>
  <c r="N653" i="30"/>
  <c r="N654" i="30"/>
  <c r="N655" i="30"/>
  <c r="N656" i="30"/>
  <c r="N657" i="30"/>
  <c r="N658" i="30"/>
  <c r="N659" i="30"/>
  <c r="N660" i="30"/>
  <c r="N661" i="30"/>
  <c r="N662" i="30"/>
  <c r="N663" i="30"/>
  <c r="N664" i="30"/>
  <c r="N665" i="30"/>
  <c r="N666" i="30"/>
  <c r="N667" i="30"/>
  <c r="N668" i="30"/>
  <c r="N669" i="30"/>
  <c r="N670" i="30"/>
  <c r="N671" i="30"/>
  <c r="N672" i="30"/>
  <c r="N673" i="30"/>
  <c r="N674" i="30"/>
  <c r="N675" i="30"/>
  <c r="N676" i="30"/>
  <c r="N677" i="30"/>
  <c r="N678" i="30"/>
  <c r="N679" i="30"/>
  <c r="N680" i="30"/>
  <c r="N681" i="30"/>
  <c r="N682" i="30"/>
  <c r="N683" i="30"/>
  <c r="N684" i="30"/>
  <c r="N685" i="30"/>
  <c r="N686" i="30"/>
  <c r="N687" i="30"/>
  <c r="N688" i="30"/>
  <c r="N689" i="30"/>
  <c r="N690" i="30"/>
  <c r="N691" i="30"/>
  <c r="N692" i="30"/>
  <c r="N693" i="30"/>
  <c r="N694" i="30"/>
  <c r="N695" i="30"/>
  <c r="N696" i="30"/>
  <c r="N697" i="30"/>
  <c r="N698" i="30"/>
  <c r="N699" i="30"/>
  <c r="N700" i="30"/>
  <c r="N701" i="30"/>
  <c r="N702" i="30"/>
  <c r="N703" i="30"/>
  <c r="N704" i="30"/>
  <c r="N705" i="30"/>
  <c r="N706" i="30"/>
  <c r="N707" i="30"/>
  <c r="N708" i="30"/>
  <c r="N709" i="30"/>
  <c r="N710" i="30"/>
  <c r="N711" i="30"/>
  <c r="N712" i="30"/>
  <c r="N713" i="30"/>
  <c r="N714" i="30"/>
  <c r="N715" i="30"/>
  <c r="N716" i="30"/>
  <c r="N717" i="30"/>
  <c r="N718" i="30"/>
  <c r="N719" i="30"/>
  <c r="N720" i="30"/>
  <c r="N721" i="30"/>
  <c r="N722" i="30"/>
  <c r="N723" i="30"/>
  <c r="N724" i="30"/>
  <c r="N725" i="30"/>
  <c r="N726" i="30"/>
  <c r="N727" i="30"/>
  <c r="N728" i="30"/>
  <c r="N729" i="30"/>
  <c r="N730" i="30"/>
  <c r="N731" i="30"/>
  <c r="N732" i="30"/>
  <c r="N733" i="30"/>
  <c r="N734" i="30"/>
  <c r="N735" i="30"/>
  <c r="N736" i="30"/>
  <c r="N737" i="30"/>
  <c r="N738" i="30"/>
  <c r="N739" i="30"/>
  <c r="N740" i="30"/>
  <c r="N741" i="30"/>
  <c r="N742" i="30"/>
  <c r="N743" i="30"/>
  <c r="N744" i="30"/>
  <c r="N745" i="30"/>
  <c r="N746" i="30"/>
  <c r="N747" i="30"/>
  <c r="N748" i="30"/>
  <c r="N749" i="30"/>
  <c r="N750" i="30"/>
  <c r="N751" i="30"/>
  <c r="N752" i="30"/>
  <c r="N753" i="30"/>
  <c r="N754" i="30"/>
  <c r="N755" i="30"/>
  <c r="N756" i="30"/>
  <c r="N757" i="30"/>
  <c r="N758" i="30"/>
  <c r="N759" i="30"/>
  <c r="N760" i="30"/>
  <c r="N761" i="30"/>
  <c r="N762" i="30"/>
  <c r="N763" i="30"/>
  <c r="N764" i="30"/>
  <c r="N765" i="30"/>
  <c r="N766" i="30"/>
  <c r="N767" i="30"/>
  <c r="N768" i="30"/>
  <c r="N769" i="30"/>
  <c r="N770" i="30"/>
  <c r="N771" i="30"/>
  <c r="N772" i="30"/>
  <c r="N773" i="30"/>
  <c r="N774" i="30"/>
  <c r="N775" i="30"/>
  <c r="N776" i="30"/>
  <c r="N777" i="30"/>
  <c r="N778" i="30"/>
  <c r="N779" i="30"/>
  <c r="N780" i="30"/>
  <c r="N781" i="30"/>
  <c r="N782" i="30"/>
  <c r="N783" i="30"/>
  <c r="N784" i="30"/>
  <c r="N785" i="30"/>
  <c r="N786" i="30"/>
  <c r="N787" i="30"/>
  <c r="N788" i="30"/>
  <c r="N789" i="30"/>
  <c r="N790" i="30"/>
  <c r="N791" i="30"/>
  <c r="N792" i="30"/>
  <c r="N793" i="30"/>
  <c r="N794" i="30"/>
  <c r="N795" i="30"/>
  <c r="N796" i="30"/>
  <c r="N797" i="30"/>
  <c r="N798" i="30"/>
  <c r="N799" i="30"/>
  <c r="N800" i="30"/>
  <c r="N801" i="30"/>
  <c r="N802" i="30"/>
  <c r="N803" i="30"/>
  <c r="N804" i="30"/>
  <c r="N805" i="30"/>
  <c r="N806" i="30"/>
  <c r="N807" i="30"/>
  <c r="N808" i="30"/>
  <c r="N809" i="30"/>
  <c r="N810" i="30"/>
  <c r="N811" i="30"/>
  <c r="N812" i="30"/>
  <c r="N813" i="30"/>
  <c r="N814" i="30"/>
  <c r="N815" i="30"/>
  <c r="N816" i="30"/>
  <c r="N817" i="30"/>
  <c r="N818" i="30"/>
  <c r="N819" i="30"/>
  <c r="N820" i="30"/>
  <c r="N821" i="30"/>
  <c r="N822" i="30"/>
  <c r="N823" i="30"/>
  <c r="N824" i="30"/>
  <c r="N825" i="30"/>
  <c r="N826" i="30"/>
  <c r="N827" i="30"/>
  <c r="N828" i="30"/>
  <c r="N829" i="30"/>
  <c r="N830" i="30"/>
  <c r="N831" i="30"/>
  <c r="N832" i="30"/>
  <c r="N833" i="30"/>
  <c r="N834" i="30"/>
  <c r="N835" i="30"/>
  <c r="N836" i="30"/>
  <c r="N837" i="30"/>
  <c r="N838" i="30"/>
  <c r="N839" i="30"/>
  <c r="N840" i="30"/>
  <c r="N841" i="30"/>
  <c r="N842" i="30"/>
  <c r="N843" i="30"/>
  <c r="N844" i="30"/>
  <c r="N845" i="30"/>
  <c r="N846" i="30"/>
  <c r="N847" i="30"/>
  <c r="N848" i="30"/>
  <c r="N849" i="30"/>
  <c r="N850" i="30"/>
  <c r="N851" i="30"/>
  <c r="N852" i="30"/>
  <c r="N853" i="30"/>
  <c r="N854" i="30"/>
  <c r="N855" i="30"/>
  <c r="N856" i="30"/>
  <c r="N857" i="30"/>
  <c r="N858" i="30"/>
  <c r="N859" i="30"/>
  <c r="N860" i="30"/>
  <c r="N861" i="30"/>
  <c r="N862" i="30"/>
  <c r="N863" i="30"/>
  <c r="N864" i="30"/>
  <c r="N865" i="30"/>
  <c r="N866" i="30"/>
  <c r="N867" i="30"/>
  <c r="N868" i="30"/>
  <c r="N869" i="30"/>
  <c r="N870" i="30"/>
  <c r="N871" i="30"/>
  <c r="N872" i="30"/>
  <c r="N873" i="30"/>
  <c r="N874" i="30"/>
  <c r="N875" i="30"/>
  <c r="N876" i="30"/>
  <c r="N877" i="30"/>
  <c r="N878" i="30"/>
  <c r="N879" i="30"/>
  <c r="N880" i="30"/>
  <c r="N881" i="30"/>
  <c r="N882" i="30"/>
  <c r="N883" i="30"/>
  <c r="N884" i="30"/>
  <c r="N885" i="30"/>
  <c r="N886" i="30"/>
  <c r="N887" i="30"/>
  <c r="N888" i="30"/>
  <c r="N889" i="30"/>
  <c r="N890" i="30"/>
  <c r="N891" i="30"/>
  <c r="N892" i="30"/>
  <c r="N893" i="30"/>
  <c r="N894" i="30"/>
  <c r="N895" i="30"/>
  <c r="N896" i="30"/>
  <c r="N897" i="30"/>
  <c r="N898" i="30"/>
  <c r="N899" i="30"/>
  <c r="N900" i="30"/>
  <c r="N901" i="30"/>
  <c r="N902" i="30"/>
  <c r="N903" i="30"/>
  <c r="N904" i="30"/>
  <c r="N905" i="30"/>
  <c r="N906" i="30"/>
  <c r="N907" i="30"/>
  <c r="N908" i="30"/>
  <c r="N909" i="30"/>
  <c r="N910" i="30"/>
  <c r="N911" i="30"/>
  <c r="N912" i="30"/>
  <c r="N913" i="30"/>
  <c r="N914" i="30"/>
  <c r="N915" i="30"/>
  <c r="N916" i="30"/>
  <c r="N917" i="30"/>
  <c r="N918" i="30"/>
  <c r="N919" i="30"/>
  <c r="N920" i="30"/>
  <c r="N921" i="30"/>
  <c r="N922" i="30"/>
  <c r="N923" i="30"/>
  <c r="N924" i="30"/>
  <c r="N925" i="30"/>
  <c r="N926" i="30"/>
  <c r="N927" i="30"/>
  <c r="N928" i="30"/>
  <c r="N929" i="30"/>
  <c r="N930" i="30"/>
  <c r="N931" i="30"/>
  <c r="N932" i="30"/>
  <c r="N933" i="30"/>
  <c r="N934" i="30"/>
  <c r="N935" i="30"/>
  <c r="N936" i="30"/>
  <c r="N937" i="30"/>
  <c r="N938" i="30"/>
  <c r="N939" i="30"/>
  <c r="N940" i="30"/>
  <c r="N941" i="30"/>
  <c r="N942" i="30"/>
  <c r="N943" i="30"/>
  <c r="N944" i="30"/>
  <c r="N945" i="30"/>
  <c r="N946" i="30"/>
  <c r="N947" i="30"/>
  <c r="N948" i="30"/>
  <c r="N949" i="30"/>
  <c r="N950" i="30"/>
  <c r="N951" i="30"/>
  <c r="N952" i="30"/>
  <c r="N953" i="30"/>
  <c r="N954" i="30"/>
  <c r="N955" i="30"/>
  <c r="N956" i="30"/>
  <c r="N957" i="30"/>
  <c r="N958" i="30"/>
  <c r="N959" i="30"/>
  <c r="N960" i="30"/>
  <c r="N961" i="30"/>
  <c r="N962" i="30"/>
  <c r="N963" i="30"/>
  <c r="N964" i="30"/>
  <c r="N965" i="30"/>
  <c r="N966" i="30"/>
  <c r="N967" i="30"/>
  <c r="N968" i="30"/>
  <c r="N969" i="30"/>
  <c r="N970" i="30"/>
  <c r="N971" i="30"/>
  <c r="N972" i="30"/>
  <c r="N973" i="30"/>
  <c r="N974" i="30"/>
  <c r="N975" i="30"/>
  <c r="N976" i="30"/>
  <c r="N977" i="30"/>
  <c r="N978" i="30"/>
  <c r="N979" i="30"/>
  <c r="N980" i="30"/>
  <c r="N981" i="30"/>
  <c r="N982" i="30"/>
  <c r="N983" i="30"/>
  <c r="N984" i="30"/>
  <c r="N985" i="30"/>
  <c r="N986" i="30"/>
  <c r="N987" i="30"/>
  <c r="N988" i="30"/>
  <c r="N989" i="30"/>
  <c r="N990" i="30"/>
  <c r="N991" i="30"/>
  <c r="N992" i="30"/>
  <c r="N993" i="30"/>
  <c r="N994" i="30"/>
  <c r="N995" i="30"/>
  <c r="N996" i="30"/>
  <c r="N997" i="30"/>
  <c r="N998" i="30"/>
  <c r="N999" i="30"/>
  <c r="N1000" i="30"/>
  <c r="N1001" i="30"/>
  <c r="N1002" i="30"/>
  <c r="N1003" i="30"/>
  <c r="N1004" i="30"/>
  <c r="N1005" i="30"/>
  <c r="N1006" i="30"/>
  <c r="N1007" i="30"/>
  <c r="N1008" i="30"/>
  <c r="N1009" i="30"/>
  <c r="N1010" i="30"/>
  <c r="N1011" i="30"/>
  <c r="N1012" i="30"/>
  <c r="N1013" i="30"/>
  <c r="N1014" i="30"/>
  <c r="N1015" i="30"/>
  <c r="N1016" i="30"/>
  <c r="N1017" i="30"/>
  <c r="N1018" i="30"/>
  <c r="N1019" i="30"/>
  <c r="N1020" i="30"/>
  <c r="N1021" i="30"/>
  <c r="N1022" i="30"/>
  <c r="N1023" i="30"/>
  <c r="N1024" i="30"/>
  <c r="N1025" i="30"/>
  <c r="N1026" i="30"/>
  <c r="N1027" i="30"/>
  <c r="N1028" i="30"/>
  <c r="N1029" i="30"/>
  <c r="N1030" i="30"/>
  <c r="N1031" i="30"/>
  <c r="N1032" i="30"/>
  <c r="N1033" i="30"/>
  <c r="N1034" i="30"/>
  <c r="N1035" i="30"/>
  <c r="N1036" i="30"/>
  <c r="N1037" i="30"/>
  <c r="N1038" i="30"/>
  <c r="N1039" i="30"/>
  <c r="N1040" i="30"/>
  <c r="N1041" i="30"/>
  <c r="N1042" i="30"/>
  <c r="N1043" i="30"/>
  <c r="N1044" i="30"/>
  <c r="N1045" i="30"/>
  <c r="N1046" i="30"/>
  <c r="N1047" i="30"/>
  <c r="N1048" i="30"/>
  <c r="N1049" i="30"/>
  <c r="N1050" i="30"/>
  <c r="N1051" i="30"/>
  <c r="N1052" i="30"/>
  <c r="N1053" i="30"/>
  <c r="N1054" i="30"/>
  <c r="N1055" i="30"/>
  <c r="N1056" i="30"/>
  <c r="N1057" i="30"/>
  <c r="N1058" i="30"/>
  <c r="N1059" i="30"/>
  <c r="N1060" i="30"/>
  <c r="N1061" i="30"/>
  <c r="N1062" i="30"/>
  <c r="N1063" i="30"/>
  <c r="N1064" i="30"/>
  <c r="N1065" i="30"/>
  <c r="N1066" i="30"/>
  <c r="N1067" i="30"/>
  <c r="N1068" i="30"/>
  <c r="N1069" i="30"/>
  <c r="N1070" i="30"/>
  <c r="N1071" i="30"/>
  <c r="N1072" i="30"/>
  <c r="N1073" i="30"/>
  <c r="N1074" i="30"/>
  <c r="N1075" i="30"/>
  <c r="N1076" i="30"/>
  <c r="N1077" i="30"/>
  <c r="N1078" i="30"/>
  <c r="N1079" i="30"/>
  <c r="N1080" i="30"/>
  <c r="N1081" i="30"/>
  <c r="N1082" i="30"/>
  <c r="N1083" i="30"/>
  <c r="N1084" i="30"/>
  <c r="N1085" i="30"/>
  <c r="N1086" i="30"/>
  <c r="N1087" i="30"/>
  <c r="N1088" i="30"/>
  <c r="N1089" i="30"/>
  <c r="N1090" i="30"/>
  <c r="N1091" i="30"/>
  <c r="N1092" i="30"/>
  <c r="N1093" i="30"/>
  <c r="N1094" i="30"/>
  <c r="N1095" i="30"/>
  <c r="N1096" i="30"/>
  <c r="N1097" i="30"/>
  <c r="N1098" i="30"/>
  <c r="N1099" i="30"/>
  <c r="N1100" i="30"/>
  <c r="N1101" i="30"/>
  <c r="N1102" i="30"/>
  <c r="N1103" i="30"/>
  <c r="N1104" i="30"/>
  <c r="N1105" i="30"/>
  <c r="N1106" i="30"/>
  <c r="N1107" i="30"/>
  <c r="N1108" i="30"/>
  <c r="N1109" i="30"/>
  <c r="N1110" i="30"/>
  <c r="N1111" i="30"/>
  <c r="N1112" i="30"/>
  <c r="N1113" i="30"/>
  <c r="N1114" i="30"/>
  <c r="N1115" i="30"/>
  <c r="N1116" i="30"/>
  <c r="N1117" i="30"/>
  <c r="N1118" i="30"/>
  <c r="N1119" i="30"/>
  <c r="N1120" i="30"/>
  <c r="N1121" i="30"/>
  <c r="N1122" i="30"/>
  <c r="N1123" i="30"/>
  <c r="N1124" i="30"/>
  <c r="N1125" i="30"/>
  <c r="N1126" i="30"/>
  <c r="N1127" i="30"/>
  <c r="N1128" i="30"/>
  <c r="N1129" i="30"/>
  <c r="N1130" i="30"/>
  <c r="N1131" i="30"/>
  <c r="N1132" i="30"/>
  <c r="N1133" i="30"/>
  <c r="N1134" i="30"/>
  <c r="N1135" i="30"/>
  <c r="N1136" i="30"/>
  <c r="N1137" i="30"/>
  <c r="N1138" i="30"/>
  <c r="N1139" i="30"/>
  <c r="N1140" i="30"/>
  <c r="N1141" i="30"/>
  <c r="N1142" i="30"/>
  <c r="N1143" i="30"/>
  <c r="N1144" i="30"/>
  <c r="N1145" i="30"/>
  <c r="N1146" i="30"/>
  <c r="N1147" i="30"/>
  <c r="N1148" i="30"/>
  <c r="N1149" i="30"/>
  <c r="N1150" i="30"/>
  <c r="N1151" i="30"/>
  <c r="N1152" i="30"/>
  <c r="N1153" i="30"/>
  <c r="N1154" i="30"/>
  <c r="N1155" i="30"/>
  <c r="N1156" i="30"/>
  <c r="N1157" i="30"/>
  <c r="N1158" i="30"/>
  <c r="N1159" i="30"/>
  <c r="N1160" i="30"/>
  <c r="N1161" i="30"/>
  <c r="N1162" i="30"/>
  <c r="N1163" i="30"/>
  <c r="N1164" i="30"/>
  <c r="N1165" i="30"/>
  <c r="N1166" i="30"/>
  <c r="N1167" i="30"/>
  <c r="N1168" i="30"/>
  <c r="N1169" i="30"/>
  <c r="N1170" i="30"/>
  <c r="N1171" i="30"/>
  <c r="N1172" i="30"/>
  <c r="N1173" i="30"/>
  <c r="N1174" i="30"/>
  <c r="N1175" i="30"/>
  <c r="N1176" i="30"/>
  <c r="N1177" i="30"/>
  <c r="N1178" i="30"/>
  <c r="N1179" i="30"/>
  <c r="N1180" i="30"/>
  <c r="N1181" i="30"/>
  <c r="N1182" i="30"/>
  <c r="N1183" i="30"/>
  <c r="N1184" i="30"/>
  <c r="N1185" i="30"/>
  <c r="N1186" i="30"/>
  <c r="N1187" i="30"/>
  <c r="N1188" i="30"/>
  <c r="N1189" i="30"/>
  <c r="N1190" i="30"/>
  <c r="N1191" i="30"/>
  <c r="N1192" i="30"/>
  <c r="N1193" i="30"/>
  <c r="N1194" i="30"/>
  <c r="N1195" i="30"/>
  <c r="N1196" i="30"/>
  <c r="N1197" i="30"/>
  <c r="N1198" i="30"/>
  <c r="N1199" i="30"/>
  <c r="N1200" i="30"/>
  <c r="N1201" i="30"/>
  <c r="N1202" i="30"/>
  <c r="N1203" i="30"/>
  <c r="N1204" i="30"/>
  <c r="N1205" i="30"/>
  <c r="N1206" i="30"/>
  <c r="N1207" i="30"/>
  <c r="N1208" i="30"/>
  <c r="N1209" i="30"/>
  <c r="N1210" i="30"/>
  <c r="N1211" i="30"/>
  <c r="N1212" i="30"/>
  <c r="N1213" i="30"/>
  <c r="N1214" i="30"/>
  <c r="N1215" i="30"/>
  <c r="N1216" i="30"/>
  <c r="N1217" i="30"/>
  <c r="N1218" i="30"/>
  <c r="N1219" i="30"/>
  <c r="N1220" i="30"/>
  <c r="N1221" i="30"/>
  <c r="N1222" i="30"/>
  <c r="N1223" i="30"/>
  <c r="N1224" i="30"/>
  <c r="N1225" i="30"/>
  <c r="N1226" i="30"/>
  <c r="N1227" i="30"/>
  <c r="N1228" i="30"/>
  <c r="N1229" i="30"/>
  <c r="N1230" i="30"/>
  <c r="N1231" i="30"/>
  <c r="N1232" i="30"/>
  <c r="N1233" i="30"/>
  <c r="N1234" i="30"/>
  <c r="N1235" i="30"/>
  <c r="N1236" i="30"/>
  <c r="N1237" i="30"/>
  <c r="N1238" i="30"/>
  <c r="N1239" i="30"/>
  <c r="N1240" i="30"/>
  <c r="N1241" i="30"/>
  <c r="N1242" i="30"/>
  <c r="N1243" i="30"/>
  <c r="N1244" i="30"/>
  <c r="N1245" i="30"/>
  <c r="N1246" i="30"/>
  <c r="N1247" i="30"/>
  <c r="N1248" i="30"/>
  <c r="N1249" i="30"/>
  <c r="N1250" i="30"/>
  <c r="N1251" i="30"/>
  <c r="N1252" i="30"/>
  <c r="N1253" i="30"/>
  <c r="N1254" i="30"/>
  <c r="N1255" i="30"/>
  <c r="N1256" i="30"/>
  <c r="N1257" i="30"/>
  <c r="N1258" i="30"/>
  <c r="N1259" i="30"/>
  <c r="N1260" i="30"/>
  <c r="N1261" i="30"/>
  <c r="N1262" i="30"/>
  <c r="N1263" i="30"/>
  <c r="N1264" i="30"/>
  <c r="N1265" i="30"/>
  <c r="N1266" i="30"/>
  <c r="N2" i="30"/>
  <c r="P3" i="30"/>
  <c r="P4" i="30"/>
  <c r="P5" i="30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60" i="30"/>
  <c r="P61" i="30"/>
  <c r="P62" i="30"/>
  <c r="P63" i="30"/>
  <c r="P64" i="30"/>
  <c r="P65" i="30"/>
  <c r="P66" i="30"/>
  <c r="P67" i="30"/>
  <c r="P68" i="30"/>
  <c r="P69" i="30"/>
  <c r="P70" i="30"/>
  <c r="P71" i="30"/>
  <c r="P72" i="30"/>
  <c r="P73" i="30"/>
  <c r="P74" i="30"/>
  <c r="P75" i="30"/>
  <c r="P76" i="30"/>
  <c r="P77" i="30"/>
  <c r="P78" i="30"/>
  <c r="P79" i="30"/>
  <c r="P80" i="30"/>
  <c r="P81" i="30"/>
  <c r="P82" i="30"/>
  <c r="P83" i="30"/>
  <c r="P84" i="30"/>
  <c r="P85" i="30"/>
  <c r="P86" i="30"/>
  <c r="P87" i="30"/>
  <c r="P88" i="30"/>
  <c r="P89" i="30"/>
  <c r="P90" i="30"/>
  <c r="P91" i="30"/>
  <c r="P92" i="30"/>
  <c r="P93" i="30"/>
  <c r="P94" i="30"/>
  <c r="P95" i="30"/>
  <c r="P96" i="30"/>
  <c r="P97" i="30"/>
  <c r="P98" i="30"/>
  <c r="P99" i="30"/>
  <c r="P100" i="30"/>
  <c r="P101" i="30"/>
  <c r="P102" i="30"/>
  <c r="P103" i="30"/>
  <c r="P104" i="30"/>
  <c r="P105" i="30"/>
  <c r="P106" i="30"/>
  <c r="P107" i="30"/>
  <c r="P108" i="30"/>
  <c r="P109" i="30"/>
  <c r="P110" i="30"/>
  <c r="P111" i="30"/>
  <c r="P112" i="30"/>
  <c r="P113" i="30"/>
  <c r="P114" i="30"/>
  <c r="P115" i="30"/>
  <c r="P116" i="30"/>
  <c r="P117" i="30"/>
  <c r="P118" i="30"/>
  <c r="P119" i="30"/>
  <c r="P120" i="30"/>
  <c r="P121" i="30"/>
  <c r="P122" i="30"/>
  <c r="P123" i="30"/>
  <c r="P124" i="30"/>
  <c r="P125" i="30"/>
  <c r="P126" i="30"/>
  <c r="P127" i="30"/>
  <c r="P128" i="30"/>
  <c r="P129" i="30"/>
  <c r="P130" i="30"/>
  <c r="P131" i="30"/>
  <c r="P132" i="30"/>
  <c r="P133" i="30"/>
  <c r="P134" i="30"/>
  <c r="P135" i="30"/>
  <c r="P136" i="30"/>
  <c r="P137" i="30"/>
  <c r="P138" i="30"/>
  <c r="P139" i="30"/>
  <c r="P140" i="30"/>
  <c r="P141" i="30"/>
  <c r="P142" i="30"/>
  <c r="P143" i="30"/>
  <c r="P144" i="30"/>
  <c r="P145" i="30"/>
  <c r="P146" i="30"/>
  <c r="P147" i="30"/>
  <c r="P148" i="30"/>
  <c r="P149" i="30"/>
  <c r="P150" i="30"/>
  <c r="P151" i="30"/>
  <c r="P152" i="30"/>
  <c r="P153" i="30"/>
  <c r="P154" i="30"/>
  <c r="P155" i="30"/>
  <c r="P156" i="30"/>
  <c r="P157" i="30"/>
  <c r="P158" i="30"/>
  <c r="P159" i="30"/>
  <c r="P160" i="30"/>
  <c r="P161" i="30"/>
  <c r="P162" i="30"/>
  <c r="P163" i="30"/>
  <c r="P164" i="30"/>
  <c r="P165" i="30"/>
  <c r="P166" i="30"/>
  <c r="P167" i="30"/>
  <c r="P168" i="30"/>
  <c r="P169" i="30"/>
  <c r="P170" i="30"/>
  <c r="P171" i="30"/>
  <c r="P172" i="30"/>
  <c r="P173" i="30"/>
  <c r="P174" i="30"/>
  <c r="P175" i="30"/>
  <c r="P176" i="30"/>
  <c r="P177" i="30"/>
  <c r="P178" i="30"/>
  <c r="P179" i="30"/>
  <c r="P180" i="30"/>
  <c r="P181" i="30"/>
  <c r="P182" i="30"/>
  <c r="P183" i="30"/>
  <c r="P184" i="30"/>
  <c r="P185" i="30"/>
  <c r="P186" i="30"/>
  <c r="P187" i="30"/>
  <c r="P188" i="30"/>
  <c r="P189" i="30"/>
  <c r="P190" i="30"/>
  <c r="P191" i="30"/>
  <c r="P192" i="30"/>
  <c r="P193" i="30"/>
  <c r="P194" i="30"/>
  <c r="P195" i="30"/>
  <c r="P196" i="30"/>
  <c r="P197" i="30"/>
  <c r="P198" i="30"/>
  <c r="P199" i="30"/>
  <c r="P200" i="30"/>
  <c r="P201" i="30"/>
  <c r="P202" i="30"/>
  <c r="P203" i="30"/>
  <c r="P204" i="30"/>
  <c r="P205" i="30"/>
  <c r="P206" i="30"/>
  <c r="P207" i="30"/>
  <c r="P208" i="30"/>
  <c r="P209" i="30"/>
  <c r="P210" i="30"/>
  <c r="P211" i="30"/>
  <c r="P212" i="30"/>
  <c r="P213" i="30"/>
  <c r="P214" i="30"/>
  <c r="P215" i="30"/>
  <c r="P216" i="30"/>
  <c r="P217" i="30"/>
  <c r="P218" i="30"/>
  <c r="P219" i="30"/>
  <c r="P220" i="30"/>
  <c r="P221" i="30"/>
  <c r="P222" i="30"/>
  <c r="P223" i="30"/>
  <c r="P224" i="30"/>
  <c r="P225" i="30"/>
  <c r="P226" i="30"/>
  <c r="P227" i="30"/>
  <c r="P228" i="30"/>
  <c r="P229" i="30"/>
  <c r="P230" i="30"/>
  <c r="P231" i="30"/>
  <c r="P232" i="30"/>
  <c r="P233" i="30"/>
  <c r="P234" i="30"/>
  <c r="P235" i="30"/>
  <c r="P236" i="30"/>
  <c r="P237" i="30"/>
  <c r="P238" i="30"/>
  <c r="P239" i="30"/>
  <c r="P240" i="30"/>
  <c r="P241" i="30"/>
  <c r="P242" i="30"/>
  <c r="P243" i="30"/>
  <c r="P244" i="30"/>
  <c r="P245" i="30"/>
  <c r="P246" i="30"/>
  <c r="P247" i="30"/>
  <c r="P248" i="30"/>
  <c r="P249" i="30"/>
  <c r="P250" i="30"/>
  <c r="P251" i="30"/>
  <c r="P252" i="30"/>
  <c r="P253" i="30"/>
  <c r="P254" i="30"/>
  <c r="P255" i="30"/>
  <c r="P256" i="30"/>
  <c r="P257" i="30"/>
  <c r="P258" i="30"/>
  <c r="P259" i="30"/>
  <c r="P260" i="30"/>
  <c r="P261" i="30"/>
  <c r="P262" i="30"/>
  <c r="P263" i="30"/>
  <c r="P264" i="30"/>
  <c r="P265" i="30"/>
  <c r="P266" i="30"/>
  <c r="P267" i="30"/>
  <c r="P268" i="30"/>
  <c r="P269" i="30"/>
  <c r="P270" i="30"/>
  <c r="P271" i="30"/>
  <c r="P272" i="30"/>
  <c r="P273" i="30"/>
  <c r="P274" i="30"/>
  <c r="P275" i="30"/>
  <c r="P276" i="30"/>
  <c r="P277" i="30"/>
  <c r="P278" i="30"/>
  <c r="P279" i="30"/>
  <c r="P280" i="30"/>
  <c r="P281" i="30"/>
  <c r="P282" i="30"/>
  <c r="P283" i="30"/>
  <c r="P284" i="30"/>
  <c r="P285" i="30"/>
  <c r="P286" i="30"/>
  <c r="P287" i="30"/>
  <c r="P288" i="30"/>
  <c r="P289" i="30"/>
  <c r="P290" i="30"/>
  <c r="P291" i="30"/>
  <c r="P292" i="30"/>
  <c r="P293" i="30"/>
  <c r="P294" i="30"/>
  <c r="P295" i="30"/>
  <c r="P296" i="30"/>
  <c r="P297" i="30"/>
  <c r="P298" i="30"/>
  <c r="P299" i="30"/>
  <c r="P300" i="30"/>
  <c r="P301" i="30"/>
  <c r="P302" i="30"/>
  <c r="P303" i="30"/>
  <c r="P304" i="30"/>
  <c r="P305" i="30"/>
  <c r="P306" i="30"/>
  <c r="P307" i="30"/>
  <c r="P308" i="30"/>
  <c r="P309" i="30"/>
  <c r="P310" i="30"/>
  <c r="P311" i="30"/>
  <c r="P312" i="30"/>
  <c r="P313" i="30"/>
  <c r="P314" i="30"/>
  <c r="P315" i="30"/>
  <c r="P316" i="30"/>
  <c r="P317" i="30"/>
  <c r="P318" i="30"/>
  <c r="P319" i="30"/>
  <c r="P320" i="30"/>
  <c r="P321" i="30"/>
  <c r="P322" i="30"/>
  <c r="P323" i="30"/>
  <c r="P324" i="30"/>
  <c r="P325" i="30"/>
  <c r="P326" i="30"/>
  <c r="P327" i="30"/>
  <c r="P328" i="30"/>
  <c r="P329" i="30"/>
  <c r="P330" i="30"/>
  <c r="P331" i="30"/>
  <c r="P332" i="30"/>
  <c r="P333" i="30"/>
  <c r="P334" i="30"/>
  <c r="P335" i="30"/>
  <c r="P336" i="30"/>
  <c r="P337" i="30"/>
  <c r="P338" i="30"/>
  <c r="P339" i="30"/>
  <c r="P340" i="30"/>
  <c r="P341" i="30"/>
  <c r="P342" i="30"/>
  <c r="P343" i="30"/>
  <c r="P344" i="30"/>
  <c r="P345" i="30"/>
  <c r="P346" i="30"/>
  <c r="P347" i="30"/>
  <c r="P348" i="30"/>
  <c r="P349" i="30"/>
  <c r="P350" i="30"/>
  <c r="P351" i="30"/>
  <c r="P352" i="30"/>
  <c r="P353" i="30"/>
  <c r="P354" i="30"/>
  <c r="P355" i="30"/>
  <c r="P356" i="30"/>
  <c r="P357" i="30"/>
  <c r="P358" i="30"/>
  <c r="P359" i="30"/>
  <c r="P360" i="30"/>
  <c r="P361" i="30"/>
  <c r="P362" i="30"/>
  <c r="P363" i="30"/>
  <c r="P364" i="30"/>
  <c r="P365" i="30"/>
  <c r="P366" i="30"/>
  <c r="P367" i="30"/>
  <c r="P368" i="30"/>
  <c r="P369" i="30"/>
  <c r="P370" i="30"/>
  <c r="P371" i="30"/>
  <c r="P372" i="30"/>
  <c r="P373" i="30"/>
  <c r="P374" i="30"/>
  <c r="P375" i="30"/>
  <c r="P376" i="30"/>
  <c r="P377" i="30"/>
  <c r="P378" i="30"/>
  <c r="P379" i="30"/>
  <c r="P380" i="30"/>
  <c r="P381" i="30"/>
  <c r="P382" i="30"/>
  <c r="P383" i="30"/>
  <c r="P384" i="30"/>
  <c r="P385" i="30"/>
  <c r="P386" i="30"/>
  <c r="P387" i="30"/>
  <c r="P388" i="30"/>
  <c r="P389" i="30"/>
  <c r="P390" i="30"/>
  <c r="P391" i="30"/>
  <c r="P392" i="30"/>
  <c r="P393" i="30"/>
  <c r="P394" i="30"/>
  <c r="P395" i="30"/>
  <c r="P396" i="30"/>
  <c r="P397" i="30"/>
  <c r="P398" i="30"/>
  <c r="P399" i="30"/>
  <c r="P400" i="30"/>
  <c r="P401" i="30"/>
  <c r="P402" i="30"/>
  <c r="P403" i="30"/>
  <c r="P404" i="30"/>
  <c r="P405" i="30"/>
  <c r="P406" i="30"/>
  <c r="P407" i="30"/>
  <c r="P408" i="30"/>
  <c r="P409" i="30"/>
  <c r="P410" i="30"/>
  <c r="P411" i="30"/>
  <c r="P412" i="30"/>
  <c r="P413" i="30"/>
  <c r="P414" i="30"/>
  <c r="P415" i="30"/>
  <c r="P416" i="30"/>
  <c r="P417" i="30"/>
  <c r="P418" i="30"/>
  <c r="P419" i="30"/>
  <c r="P420" i="30"/>
  <c r="P421" i="30"/>
  <c r="P422" i="30"/>
  <c r="P423" i="30"/>
  <c r="P424" i="30"/>
  <c r="P425" i="30"/>
  <c r="P426" i="30"/>
  <c r="P427" i="30"/>
  <c r="P428" i="30"/>
  <c r="P429" i="30"/>
  <c r="P430" i="30"/>
  <c r="P431" i="30"/>
  <c r="P432" i="30"/>
  <c r="P433" i="30"/>
  <c r="P434" i="30"/>
  <c r="P435" i="30"/>
  <c r="P436" i="30"/>
  <c r="P437" i="30"/>
  <c r="P438" i="30"/>
  <c r="P439" i="30"/>
  <c r="P440" i="30"/>
  <c r="P441" i="30"/>
  <c r="P442" i="30"/>
  <c r="P443" i="30"/>
  <c r="P444" i="30"/>
  <c r="P445" i="30"/>
  <c r="P446" i="30"/>
  <c r="P447" i="30"/>
  <c r="P448" i="30"/>
  <c r="P449" i="30"/>
  <c r="P450" i="30"/>
  <c r="P451" i="30"/>
  <c r="P452" i="30"/>
  <c r="P453" i="30"/>
  <c r="P454" i="30"/>
  <c r="P455" i="30"/>
  <c r="P456" i="30"/>
  <c r="P457" i="30"/>
  <c r="P458" i="30"/>
  <c r="P459" i="30"/>
  <c r="P460" i="30"/>
  <c r="P461" i="30"/>
  <c r="P462" i="30"/>
  <c r="P463" i="30"/>
  <c r="P464" i="30"/>
  <c r="P465" i="30"/>
  <c r="P466" i="30"/>
  <c r="P467" i="30"/>
  <c r="P468" i="30"/>
  <c r="P469" i="30"/>
  <c r="P470" i="30"/>
  <c r="P471" i="30"/>
  <c r="P472" i="30"/>
  <c r="P473" i="30"/>
  <c r="P474" i="30"/>
  <c r="P475" i="30"/>
  <c r="P476" i="30"/>
  <c r="P477" i="30"/>
  <c r="P478" i="30"/>
  <c r="P479" i="30"/>
  <c r="P480" i="30"/>
  <c r="P481" i="30"/>
  <c r="P482" i="30"/>
  <c r="P483" i="30"/>
  <c r="P484" i="30"/>
  <c r="P485" i="30"/>
  <c r="P486" i="30"/>
  <c r="P487" i="30"/>
  <c r="P488" i="30"/>
  <c r="P489" i="30"/>
  <c r="P490" i="30"/>
  <c r="P491" i="30"/>
  <c r="P492" i="30"/>
  <c r="P493" i="30"/>
  <c r="P494" i="30"/>
  <c r="P495" i="30"/>
  <c r="P496" i="30"/>
  <c r="P497" i="30"/>
  <c r="P498" i="30"/>
  <c r="P499" i="30"/>
  <c r="P500" i="30"/>
  <c r="P501" i="30"/>
  <c r="P502" i="30"/>
  <c r="P503" i="30"/>
  <c r="P504" i="30"/>
  <c r="P505" i="30"/>
  <c r="P506" i="30"/>
  <c r="P507" i="30"/>
  <c r="P508" i="30"/>
  <c r="P509" i="30"/>
  <c r="P510" i="30"/>
  <c r="P511" i="30"/>
  <c r="P512" i="30"/>
  <c r="P513" i="30"/>
  <c r="P514" i="30"/>
  <c r="P515" i="30"/>
  <c r="P516" i="30"/>
  <c r="P517" i="30"/>
  <c r="P518" i="30"/>
  <c r="P519" i="30"/>
  <c r="P520" i="30"/>
  <c r="P521" i="30"/>
  <c r="P522" i="30"/>
  <c r="P523" i="30"/>
  <c r="P524" i="30"/>
  <c r="P525" i="30"/>
  <c r="P526" i="30"/>
  <c r="P527" i="30"/>
  <c r="P528" i="30"/>
  <c r="P529" i="30"/>
  <c r="P530" i="30"/>
  <c r="P531" i="30"/>
  <c r="P532" i="30"/>
  <c r="P533" i="30"/>
  <c r="P534" i="30"/>
  <c r="P535" i="30"/>
  <c r="P536" i="30"/>
  <c r="P537" i="30"/>
  <c r="P538" i="30"/>
  <c r="P539" i="30"/>
  <c r="P540" i="30"/>
  <c r="P541" i="30"/>
  <c r="P542" i="30"/>
  <c r="P543" i="30"/>
  <c r="P544" i="30"/>
  <c r="P545" i="30"/>
  <c r="P546" i="30"/>
  <c r="P547" i="30"/>
  <c r="P548" i="30"/>
  <c r="P549" i="30"/>
  <c r="P550" i="30"/>
  <c r="P551" i="30"/>
  <c r="P552" i="30"/>
  <c r="P553" i="30"/>
  <c r="P554" i="30"/>
  <c r="P555" i="30"/>
  <c r="P556" i="30"/>
  <c r="P557" i="30"/>
  <c r="P558" i="30"/>
  <c r="P559" i="30"/>
  <c r="P560" i="30"/>
  <c r="P561" i="30"/>
  <c r="P562" i="30"/>
  <c r="P563" i="30"/>
  <c r="P564" i="30"/>
  <c r="P565" i="30"/>
  <c r="P566" i="30"/>
  <c r="P567" i="30"/>
  <c r="P568" i="30"/>
  <c r="P569" i="30"/>
  <c r="P570" i="30"/>
  <c r="P571" i="30"/>
  <c r="P572" i="30"/>
  <c r="P573" i="30"/>
  <c r="P574" i="30"/>
  <c r="P575" i="30"/>
  <c r="P576" i="30"/>
  <c r="P577" i="30"/>
  <c r="P578" i="30"/>
  <c r="P579" i="30"/>
  <c r="P580" i="30"/>
  <c r="P581" i="30"/>
  <c r="P582" i="30"/>
  <c r="P583" i="30"/>
  <c r="P584" i="30"/>
  <c r="P585" i="30"/>
  <c r="P586" i="30"/>
  <c r="P587" i="30"/>
  <c r="P588" i="30"/>
  <c r="P589" i="30"/>
  <c r="P590" i="30"/>
  <c r="P591" i="30"/>
  <c r="P592" i="30"/>
  <c r="P593" i="30"/>
  <c r="P594" i="30"/>
  <c r="P595" i="30"/>
  <c r="P596" i="30"/>
  <c r="P597" i="30"/>
  <c r="P598" i="30"/>
  <c r="P599" i="30"/>
  <c r="P600" i="30"/>
  <c r="P601" i="30"/>
  <c r="P602" i="30"/>
  <c r="P603" i="30"/>
  <c r="P604" i="30"/>
  <c r="P605" i="30"/>
  <c r="P606" i="30"/>
  <c r="P607" i="30"/>
  <c r="P608" i="30"/>
  <c r="P609" i="30"/>
  <c r="P610" i="30"/>
  <c r="P611" i="30"/>
  <c r="P612" i="30"/>
  <c r="P613" i="30"/>
  <c r="P614" i="30"/>
  <c r="P615" i="30"/>
  <c r="P616" i="30"/>
  <c r="P617" i="30"/>
  <c r="P618" i="30"/>
  <c r="P619" i="30"/>
  <c r="P620" i="30"/>
  <c r="P621" i="30"/>
  <c r="P622" i="30"/>
  <c r="P623" i="30"/>
  <c r="P624" i="30"/>
  <c r="P625" i="30"/>
  <c r="P626" i="30"/>
  <c r="P627" i="30"/>
  <c r="P628" i="30"/>
  <c r="P629" i="30"/>
  <c r="P630" i="30"/>
  <c r="P631" i="30"/>
  <c r="P632" i="30"/>
  <c r="P633" i="30"/>
  <c r="P634" i="30"/>
  <c r="P635" i="30"/>
  <c r="P636" i="30"/>
  <c r="P637" i="30"/>
  <c r="P638" i="30"/>
  <c r="P639" i="30"/>
  <c r="P640" i="30"/>
  <c r="P641" i="30"/>
  <c r="P642" i="30"/>
  <c r="P643" i="30"/>
  <c r="P644" i="30"/>
  <c r="P645" i="30"/>
  <c r="P646" i="30"/>
  <c r="P647" i="30"/>
  <c r="P648" i="30"/>
  <c r="P649" i="30"/>
  <c r="P650" i="30"/>
  <c r="P651" i="30"/>
  <c r="P652" i="30"/>
  <c r="P653" i="30"/>
  <c r="P654" i="30"/>
  <c r="P655" i="30"/>
  <c r="P656" i="30"/>
  <c r="P657" i="30"/>
  <c r="P658" i="30"/>
  <c r="P659" i="30"/>
  <c r="P660" i="30"/>
  <c r="P661" i="30"/>
  <c r="P662" i="30"/>
  <c r="P663" i="30"/>
  <c r="P664" i="30"/>
  <c r="P665" i="30"/>
  <c r="P666" i="30"/>
  <c r="P667" i="30"/>
  <c r="P668" i="30"/>
  <c r="P669" i="30"/>
  <c r="P670" i="30"/>
  <c r="P671" i="30"/>
  <c r="P672" i="30"/>
  <c r="P673" i="30"/>
  <c r="P674" i="30"/>
  <c r="P675" i="30"/>
  <c r="P676" i="30"/>
  <c r="P677" i="30"/>
  <c r="P678" i="30"/>
  <c r="P679" i="30"/>
  <c r="P680" i="30"/>
  <c r="P681" i="30"/>
  <c r="P682" i="30"/>
  <c r="P683" i="30"/>
  <c r="P684" i="30"/>
  <c r="P685" i="30"/>
  <c r="P686" i="30"/>
  <c r="P687" i="30"/>
  <c r="P688" i="30"/>
  <c r="P689" i="30"/>
  <c r="P690" i="30"/>
  <c r="P691" i="30"/>
  <c r="P692" i="30"/>
  <c r="P693" i="30"/>
  <c r="P694" i="30"/>
  <c r="P695" i="30"/>
  <c r="P696" i="30"/>
  <c r="P697" i="30"/>
  <c r="P698" i="30"/>
  <c r="P699" i="30"/>
  <c r="P700" i="30"/>
  <c r="P701" i="30"/>
  <c r="P702" i="30"/>
  <c r="P703" i="30"/>
  <c r="P704" i="30"/>
  <c r="P705" i="30"/>
  <c r="P706" i="30"/>
  <c r="P707" i="30"/>
  <c r="P708" i="30"/>
  <c r="P709" i="30"/>
  <c r="P710" i="30"/>
  <c r="P711" i="30"/>
  <c r="P712" i="30"/>
  <c r="P713" i="30"/>
  <c r="P714" i="30"/>
  <c r="P715" i="30"/>
  <c r="P716" i="30"/>
  <c r="P717" i="30"/>
  <c r="P718" i="30"/>
  <c r="P719" i="30"/>
  <c r="P720" i="30"/>
  <c r="P721" i="30"/>
  <c r="P722" i="30"/>
  <c r="P723" i="30"/>
  <c r="P724" i="30"/>
  <c r="P725" i="30"/>
  <c r="P726" i="30"/>
  <c r="P727" i="30"/>
  <c r="P728" i="30"/>
  <c r="P729" i="30"/>
  <c r="P730" i="30"/>
  <c r="P731" i="30"/>
  <c r="P732" i="30"/>
  <c r="P733" i="30"/>
  <c r="P734" i="30"/>
  <c r="P735" i="30"/>
  <c r="P736" i="30"/>
  <c r="P737" i="30"/>
  <c r="P738" i="30"/>
  <c r="P739" i="30"/>
  <c r="P740" i="30"/>
  <c r="P741" i="30"/>
  <c r="P742" i="30"/>
  <c r="P743" i="30"/>
  <c r="P744" i="30"/>
  <c r="P745" i="30"/>
  <c r="P746" i="30"/>
  <c r="P747" i="30"/>
  <c r="P748" i="30"/>
  <c r="P749" i="30"/>
  <c r="P750" i="30"/>
  <c r="P751" i="30"/>
  <c r="P752" i="30"/>
  <c r="P753" i="30"/>
  <c r="P754" i="30"/>
  <c r="P755" i="30"/>
  <c r="P756" i="30"/>
  <c r="P757" i="30"/>
  <c r="P758" i="30"/>
  <c r="P759" i="30"/>
  <c r="P760" i="30"/>
  <c r="P761" i="30"/>
  <c r="P762" i="30"/>
  <c r="P763" i="30"/>
  <c r="P764" i="30"/>
  <c r="P765" i="30"/>
  <c r="P766" i="30"/>
  <c r="P767" i="30"/>
  <c r="P768" i="30"/>
  <c r="P769" i="30"/>
  <c r="P770" i="30"/>
  <c r="P771" i="30"/>
  <c r="P772" i="30"/>
  <c r="P773" i="30"/>
  <c r="P774" i="30"/>
  <c r="P775" i="30"/>
  <c r="P776" i="30"/>
  <c r="P777" i="30"/>
  <c r="P778" i="30"/>
  <c r="P779" i="30"/>
  <c r="P780" i="30"/>
  <c r="P781" i="30"/>
  <c r="P782" i="30"/>
  <c r="P783" i="30"/>
  <c r="P784" i="30"/>
  <c r="P785" i="30"/>
  <c r="P786" i="30"/>
  <c r="P787" i="30"/>
  <c r="P788" i="30"/>
  <c r="P789" i="30"/>
  <c r="P790" i="30"/>
  <c r="P791" i="30"/>
  <c r="P792" i="30"/>
  <c r="P793" i="30"/>
  <c r="P794" i="30"/>
  <c r="P795" i="30"/>
  <c r="P796" i="30"/>
  <c r="P797" i="30"/>
  <c r="P798" i="30"/>
  <c r="P799" i="30"/>
  <c r="P800" i="30"/>
  <c r="P801" i="30"/>
  <c r="P802" i="30"/>
  <c r="P803" i="30"/>
  <c r="P804" i="30"/>
  <c r="P805" i="30"/>
  <c r="P806" i="30"/>
  <c r="P807" i="30"/>
  <c r="P808" i="30"/>
  <c r="P809" i="30"/>
  <c r="P810" i="30"/>
  <c r="P811" i="30"/>
  <c r="P812" i="30"/>
  <c r="P813" i="30"/>
  <c r="P814" i="30"/>
  <c r="P815" i="30"/>
  <c r="P816" i="30"/>
  <c r="P817" i="30"/>
  <c r="P818" i="30"/>
  <c r="P819" i="30"/>
  <c r="P820" i="30"/>
  <c r="P821" i="30"/>
  <c r="P822" i="30"/>
  <c r="P823" i="30"/>
  <c r="P824" i="30"/>
  <c r="P825" i="30"/>
  <c r="P826" i="30"/>
  <c r="P827" i="30"/>
  <c r="P828" i="30"/>
  <c r="P829" i="30"/>
  <c r="P830" i="30"/>
  <c r="P831" i="30"/>
  <c r="P832" i="30"/>
  <c r="P833" i="30"/>
  <c r="P834" i="30"/>
  <c r="P835" i="30"/>
  <c r="P836" i="30"/>
  <c r="P837" i="30"/>
  <c r="P838" i="30"/>
  <c r="P839" i="30"/>
  <c r="P840" i="30"/>
  <c r="P841" i="30"/>
  <c r="P842" i="30"/>
  <c r="P843" i="30"/>
  <c r="P844" i="30"/>
  <c r="P845" i="30"/>
  <c r="P846" i="30"/>
  <c r="P847" i="30"/>
  <c r="P848" i="30"/>
  <c r="P849" i="30"/>
  <c r="P850" i="30"/>
  <c r="P851" i="30"/>
  <c r="P852" i="30"/>
  <c r="P853" i="30"/>
  <c r="P854" i="30"/>
  <c r="P855" i="30"/>
  <c r="P856" i="30"/>
  <c r="P857" i="30"/>
  <c r="P858" i="30"/>
  <c r="P859" i="30"/>
  <c r="P860" i="30"/>
  <c r="P861" i="30"/>
  <c r="P862" i="30"/>
  <c r="P863" i="30"/>
  <c r="P864" i="30"/>
  <c r="P865" i="30"/>
  <c r="P866" i="30"/>
  <c r="P867" i="30"/>
  <c r="P868" i="30"/>
  <c r="P869" i="30"/>
  <c r="P870" i="30"/>
  <c r="P871" i="30"/>
  <c r="P872" i="30"/>
  <c r="P873" i="30"/>
  <c r="P874" i="30"/>
  <c r="P875" i="30"/>
  <c r="P876" i="30"/>
  <c r="P877" i="30"/>
  <c r="P878" i="30"/>
  <c r="P879" i="30"/>
  <c r="P880" i="30"/>
  <c r="P881" i="30"/>
  <c r="P882" i="30"/>
  <c r="P883" i="30"/>
  <c r="P884" i="30"/>
  <c r="P885" i="30"/>
  <c r="P886" i="30"/>
  <c r="P887" i="30"/>
  <c r="P888" i="30"/>
  <c r="P889" i="30"/>
  <c r="P890" i="30"/>
  <c r="P891" i="30"/>
  <c r="P892" i="30"/>
  <c r="P893" i="30"/>
  <c r="P894" i="30"/>
  <c r="P895" i="30"/>
  <c r="P896" i="30"/>
  <c r="P897" i="30"/>
  <c r="P898" i="30"/>
  <c r="P899" i="30"/>
  <c r="P900" i="30"/>
  <c r="P901" i="30"/>
  <c r="P902" i="30"/>
  <c r="P903" i="30"/>
  <c r="P904" i="30"/>
  <c r="P905" i="30"/>
  <c r="P906" i="30"/>
  <c r="P907" i="30"/>
  <c r="P908" i="30"/>
  <c r="P909" i="30"/>
  <c r="P910" i="30"/>
  <c r="P911" i="30"/>
  <c r="P912" i="30"/>
  <c r="P913" i="30"/>
  <c r="P914" i="30"/>
  <c r="P915" i="30"/>
  <c r="P916" i="30"/>
  <c r="P917" i="30"/>
  <c r="P918" i="30"/>
  <c r="P919" i="30"/>
  <c r="P920" i="30"/>
  <c r="P921" i="30"/>
  <c r="P922" i="30"/>
  <c r="P923" i="30"/>
  <c r="P924" i="30"/>
  <c r="P925" i="30"/>
  <c r="P926" i="30"/>
  <c r="P927" i="30"/>
  <c r="P928" i="30"/>
  <c r="P929" i="30"/>
  <c r="P930" i="30"/>
  <c r="P931" i="30"/>
  <c r="P932" i="30"/>
  <c r="P933" i="30"/>
  <c r="P934" i="30"/>
  <c r="P935" i="30"/>
  <c r="P936" i="30"/>
  <c r="P937" i="30"/>
  <c r="P938" i="30"/>
  <c r="P939" i="30"/>
  <c r="P940" i="30"/>
  <c r="P941" i="30"/>
  <c r="P942" i="30"/>
  <c r="P943" i="30"/>
  <c r="P944" i="30"/>
  <c r="P945" i="30"/>
  <c r="P946" i="30"/>
  <c r="P947" i="30"/>
  <c r="P948" i="30"/>
  <c r="P949" i="30"/>
  <c r="P950" i="30"/>
  <c r="P951" i="30"/>
  <c r="P952" i="30"/>
  <c r="P953" i="30"/>
  <c r="P954" i="30"/>
  <c r="P955" i="30"/>
  <c r="P956" i="30"/>
  <c r="P957" i="30"/>
  <c r="P958" i="30"/>
  <c r="P959" i="30"/>
  <c r="P960" i="30"/>
  <c r="P961" i="30"/>
  <c r="P962" i="30"/>
  <c r="P963" i="30"/>
  <c r="P964" i="30"/>
  <c r="P965" i="30"/>
  <c r="P966" i="30"/>
  <c r="P967" i="30"/>
  <c r="P968" i="30"/>
  <c r="P969" i="30"/>
  <c r="P970" i="30"/>
  <c r="P971" i="30"/>
  <c r="P972" i="30"/>
  <c r="P973" i="30"/>
  <c r="P974" i="30"/>
  <c r="P975" i="30"/>
  <c r="P976" i="30"/>
  <c r="P977" i="30"/>
  <c r="P978" i="30"/>
  <c r="P979" i="30"/>
  <c r="P980" i="30"/>
  <c r="P981" i="30"/>
  <c r="P982" i="30"/>
  <c r="P983" i="30"/>
  <c r="P984" i="30"/>
  <c r="P985" i="30"/>
  <c r="P986" i="30"/>
  <c r="P987" i="30"/>
  <c r="P988" i="30"/>
  <c r="P989" i="30"/>
  <c r="P990" i="30"/>
  <c r="P991" i="30"/>
  <c r="P992" i="30"/>
  <c r="P993" i="30"/>
  <c r="P994" i="30"/>
  <c r="P995" i="30"/>
  <c r="P996" i="30"/>
  <c r="P997" i="30"/>
  <c r="P998" i="30"/>
  <c r="P999" i="30"/>
  <c r="P1000" i="30"/>
  <c r="P1001" i="30"/>
  <c r="P1002" i="30"/>
  <c r="P1003" i="30"/>
  <c r="P1004" i="30"/>
  <c r="P1005" i="30"/>
  <c r="P1006" i="30"/>
  <c r="P1007" i="30"/>
  <c r="P1008" i="30"/>
  <c r="P1009" i="30"/>
  <c r="P1010" i="30"/>
  <c r="P1011" i="30"/>
  <c r="P1012" i="30"/>
  <c r="P1013" i="30"/>
  <c r="P1014" i="30"/>
  <c r="P1015" i="30"/>
  <c r="P1016" i="30"/>
  <c r="P1017" i="30"/>
  <c r="P1018" i="30"/>
  <c r="P1019" i="30"/>
  <c r="P1020" i="30"/>
  <c r="P1021" i="30"/>
  <c r="P1022" i="30"/>
  <c r="P1023" i="30"/>
  <c r="P1024" i="30"/>
  <c r="P1025" i="30"/>
  <c r="P1026" i="30"/>
  <c r="P1027" i="30"/>
  <c r="P1028" i="30"/>
  <c r="P1029" i="30"/>
  <c r="P1030" i="30"/>
  <c r="P1031" i="30"/>
  <c r="P1032" i="30"/>
  <c r="P1033" i="30"/>
  <c r="P1034" i="30"/>
  <c r="P1035" i="30"/>
  <c r="P1036" i="30"/>
  <c r="P1037" i="30"/>
  <c r="P1038" i="30"/>
  <c r="P1039" i="30"/>
  <c r="P1040" i="30"/>
  <c r="P1041" i="30"/>
  <c r="P1042" i="30"/>
  <c r="P1043" i="30"/>
  <c r="P1044" i="30"/>
  <c r="P1045" i="30"/>
  <c r="P1046" i="30"/>
  <c r="P1047" i="30"/>
  <c r="P1048" i="30"/>
  <c r="P1049" i="30"/>
  <c r="P1050" i="30"/>
  <c r="P1051" i="30"/>
  <c r="P1052" i="30"/>
  <c r="P1053" i="30"/>
  <c r="P1054" i="30"/>
  <c r="P1055" i="30"/>
  <c r="P1056" i="30"/>
  <c r="P1057" i="30"/>
  <c r="P1058" i="30"/>
  <c r="P1059" i="30"/>
  <c r="P1060" i="30"/>
  <c r="P1061" i="30"/>
  <c r="P1062" i="30"/>
  <c r="P1063" i="30"/>
  <c r="P1064" i="30"/>
  <c r="P1065" i="30"/>
  <c r="P1066" i="30"/>
  <c r="P1067" i="30"/>
  <c r="P1068" i="30"/>
  <c r="P1069" i="30"/>
  <c r="P1070" i="30"/>
  <c r="P1071" i="30"/>
  <c r="P1072" i="30"/>
  <c r="P1073" i="30"/>
  <c r="P1074" i="30"/>
  <c r="P1075" i="30"/>
  <c r="P1076" i="30"/>
  <c r="P1077" i="30"/>
  <c r="P1078" i="30"/>
  <c r="P1079" i="30"/>
  <c r="P1080" i="30"/>
  <c r="P1081" i="30"/>
  <c r="P1082" i="30"/>
  <c r="P1083" i="30"/>
  <c r="P1084" i="30"/>
  <c r="P1085" i="30"/>
  <c r="P1086" i="30"/>
  <c r="P1087" i="30"/>
  <c r="P1088" i="30"/>
  <c r="P1089" i="30"/>
  <c r="P1090" i="30"/>
  <c r="P1091" i="30"/>
  <c r="P1092" i="30"/>
  <c r="P1093" i="30"/>
  <c r="P1094" i="30"/>
  <c r="P1095" i="30"/>
  <c r="P1096" i="30"/>
  <c r="P1097" i="30"/>
  <c r="P1098" i="30"/>
  <c r="P1099" i="30"/>
  <c r="P1100" i="30"/>
  <c r="P1101" i="30"/>
  <c r="P1102" i="30"/>
  <c r="P1103" i="30"/>
  <c r="P1104" i="30"/>
  <c r="P1105" i="30"/>
  <c r="P1106" i="30"/>
  <c r="P1107" i="30"/>
  <c r="P1108" i="30"/>
  <c r="P1109" i="30"/>
  <c r="P1110" i="30"/>
  <c r="P1111" i="30"/>
  <c r="P1112" i="30"/>
  <c r="P1113" i="30"/>
  <c r="P1114" i="30"/>
  <c r="P1115" i="30"/>
  <c r="P1116" i="30"/>
  <c r="P1117" i="30"/>
  <c r="P1118" i="30"/>
  <c r="P1119" i="30"/>
  <c r="P1120" i="30"/>
  <c r="P1121" i="30"/>
  <c r="P1122" i="30"/>
  <c r="P1123" i="30"/>
  <c r="P1124" i="30"/>
  <c r="P1125" i="30"/>
  <c r="P1126" i="30"/>
  <c r="P1127" i="30"/>
  <c r="P1128" i="30"/>
  <c r="P1129" i="30"/>
  <c r="P1130" i="30"/>
  <c r="P1131" i="30"/>
  <c r="P1132" i="30"/>
  <c r="P1133" i="30"/>
  <c r="P1134" i="30"/>
  <c r="P1135" i="30"/>
  <c r="P1136" i="30"/>
  <c r="P1137" i="30"/>
  <c r="P1138" i="30"/>
  <c r="P1139" i="30"/>
  <c r="P1140" i="30"/>
  <c r="P1141" i="30"/>
  <c r="P1142" i="30"/>
  <c r="P1143" i="30"/>
  <c r="P1144" i="30"/>
  <c r="P1145" i="30"/>
  <c r="P1146" i="30"/>
  <c r="P1147" i="30"/>
  <c r="P1148" i="30"/>
  <c r="P1149" i="30"/>
  <c r="P1150" i="30"/>
  <c r="P1151" i="30"/>
  <c r="P1152" i="30"/>
  <c r="P1153" i="30"/>
  <c r="P1154" i="30"/>
  <c r="P1155" i="30"/>
  <c r="P1156" i="30"/>
  <c r="P1157" i="30"/>
  <c r="P1158" i="30"/>
  <c r="P1159" i="30"/>
  <c r="P1160" i="30"/>
  <c r="P1161" i="30"/>
  <c r="P1162" i="30"/>
  <c r="P1163" i="30"/>
  <c r="P1164" i="30"/>
  <c r="P1165" i="30"/>
  <c r="P1166" i="30"/>
  <c r="P1167" i="30"/>
  <c r="P1168" i="30"/>
  <c r="P1169" i="30"/>
  <c r="P1170" i="30"/>
  <c r="P1171" i="30"/>
  <c r="P1172" i="30"/>
  <c r="P1173" i="30"/>
  <c r="P1174" i="30"/>
  <c r="P1175" i="30"/>
  <c r="P1176" i="30"/>
  <c r="P1177" i="30"/>
  <c r="P1178" i="30"/>
  <c r="P1179" i="30"/>
  <c r="P1180" i="30"/>
  <c r="P1181" i="30"/>
  <c r="P1182" i="30"/>
  <c r="P1183" i="30"/>
  <c r="P1184" i="30"/>
  <c r="P1185" i="30"/>
  <c r="P1186" i="30"/>
  <c r="P1187" i="30"/>
  <c r="P1188" i="30"/>
  <c r="P1189" i="30"/>
  <c r="P1190" i="30"/>
  <c r="P1191" i="30"/>
  <c r="P1192" i="30"/>
  <c r="P1193" i="30"/>
  <c r="P1194" i="30"/>
  <c r="P1195" i="30"/>
  <c r="P1196" i="30"/>
  <c r="P1197" i="30"/>
  <c r="P1198" i="30"/>
  <c r="P1199" i="30"/>
  <c r="P1200" i="30"/>
  <c r="P1201" i="30"/>
  <c r="P1202" i="30"/>
  <c r="P1203" i="30"/>
  <c r="P1204" i="30"/>
  <c r="P1205" i="30"/>
  <c r="P1206" i="30"/>
  <c r="P1207" i="30"/>
  <c r="P1208" i="30"/>
  <c r="P1209" i="30"/>
  <c r="P1210" i="30"/>
  <c r="P1211" i="30"/>
  <c r="P1212" i="30"/>
  <c r="P1213" i="30"/>
  <c r="P1214" i="30"/>
  <c r="P1215" i="30"/>
  <c r="P1216" i="30"/>
  <c r="P1217" i="30"/>
  <c r="P1218" i="30"/>
  <c r="P1219" i="30"/>
  <c r="P1220" i="30"/>
  <c r="P1221" i="30"/>
  <c r="P1222" i="30"/>
  <c r="P1223" i="30"/>
  <c r="P1224" i="30"/>
  <c r="P1225" i="30"/>
  <c r="P1226" i="30"/>
  <c r="P1227" i="30"/>
  <c r="P1228" i="30"/>
  <c r="P1229" i="30"/>
  <c r="P1230" i="30"/>
  <c r="P1231" i="30"/>
  <c r="P1232" i="30"/>
  <c r="P1233" i="30"/>
  <c r="P1234" i="30"/>
  <c r="P1235" i="30"/>
  <c r="P1236" i="30"/>
  <c r="P1237" i="30"/>
  <c r="P1238" i="30"/>
  <c r="P1239" i="30"/>
  <c r="P1240" i="30"/>
  <c r="P1241" i="30"/>
  <c r="P1242" i="30"/>
  <c r="P1243" i="30"/>
  <c r="P1244" i="30"/>
  <c r="P1245" i="30"/>
  <c r="P1246" i="30"/>
  <c r="P1247" i="30"/>
  <c r="P1248" i="30"/>
  <c r="P1249" i="30"/>
  <c r="P1250" i="30"/>
  <c r="P1251" i="30"/>
  <c r="P1252" i="30"/>
  <c r="P1253" i="30"/>
  <c r="P1254" i="30"/>
  <c r="P1255" i="30"/>
  <c r="P1256" i="30"/>
  <c r="P1257" i="30"/>
  <c r="P1258" i="30"/>
  <c r="P1259" i="30"/>
  <c r="P1260" i="30"/>
  <c r="P1261" i="30"/>
  <c r="P1262" i="30"/>
  <c r="P1263" i="30"/>
  <c r="P1264" i="30"/>
  <c r="P1265" i="30"/>
  <c r="P1266" i="30"/>
  <c r="O3" i="30"/>
  <c r="O4" i="30"/>
  <c r="O5" i="30"/>
  <c r="O6" i="30"/>
  <c r="O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O3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54" i="30"/>
  <c r="O55" i="30"/>
  <c r="O56" i="30"/>
  <c r="O57" i="30"/>
  <c r="O58" i="30"/>
  <c r="O59" i="30"/>
  <c r="O60" i="30"/>
  <c r="O61" i="30"/>
  <c r="O62" i="30"/>
  <c r="O63" i="30"/>
  <c r="O64" i="30"/>
  <c r="O65" i="30"/>
  <c r="O66" i="30"/>
  <c r="O67" i="30"/>
  <c r="O68" i="30"/>
  <c r="O69" i="30"/>
  <c r="O70" i="30"/>
  <c r="O71" i="30"/>
  <c r="O72" i="30"/>
  <c r="O73" i="30"/>
  <c r="O74" i="30"/>
  <c r="O75" i="30"/>
  <c r="O76" i="30"/>
  <c r="O77" i="30"/>
  <c r="O78" i="30"/>
  <c r="O79" i="30"/>
  <c r="O80" i="30"/>
  <c r="O81" i="30"/>
  <c r="O82" i="30"/>
  <c r="O83" i="30"/>
  <c r="O84" i="30"/>
  <c r="O85" i="30"/>
  <c r="O86" i="30"/>
  <c r="O87" i="30"/>
  <c r="O88" i="30"/>
  <c r="O89" i="30"/>
  <c r="O90" i="30"/>
  <c r="O91" i="30"/>
  <c r="O92" i="30"/>
  <c r="O93" i="30"/>
  <c r="O94" i="30"/>
  <c r="O95" i="30"/>
  <c r="O96" i="30"/>
  <c r="O97" i="30"/>
  <c r="O98" i="30"/>
  <c r="O99" i="30"/>
  <c r="O100" i="30"/>
  <c r="O101" i="30"/>
  <c r="O102" i="30"/>
  <c r="O103" i="30"/>
  <c r="O104" i="30"/>
  <c r="O105" i="30"/>
  <c r="O106" i="30"/>
  <c r="O107" i="30"/>
  <c r="O108" i="30"/>
  <c r="O109" i="30"/>
  <c r="O110" i="30"/>
  <c r="O111" i="30"/>
  <c r="O112" i="30"/>
  <c r="O113" i="30"/>
  <c r="O114" i="30"/>
  <c r="O115" i="30"/>
  <c r="O116" i="30"/>
  <c r="O117" i="30"/>
  <c r="O118" i="30"/>
  <c r="O119" i="30"/>
  <c r="O120" i="30"/>
  <c r="O121" i="30"/>
  <c r="O122" i="30"/>
  <c r="O123" i="30"/>
  <c r="O124" i="30"/>
  <c r="O125" i="30"/>
  <c r="O126" i="30"/>
  <c r="O127" i="30"/>
  <c r="O128" i="30"/>
  <c r="O129" i="30"/>
  <c r="O130" i="30"/>
  <c r="O131" i="30"/>
  <c r="O132" i="30"/>
  <c r="O133" i="30"/>
  <c r="O134" i="30"/>
  <c r="O135" i="30"/>
  <c r="O136" i="30"/>
  <c r="O137" i="30"/>
  <c r="O138" i="30"/>
  <c r="O139" i="30"/>
  <c r="O140" i="30"/>
  <c r="O141" i="30"/>
  <c r="O142" i="30"/>
  <c r="O143" i="30"/>
  <c r="O144" i="30"/>
  <c r="O145" i="30"/>
  <c r="O146" i="30"/>
  <c r="O147" i="30"/>
  <c r="O148" i="30"/>
  <c r="O149" i="30"/>
  <c r="O150" i="30"/>
  <c r="O151" i="30"/>
  <c r="O152" i="30"/>
  <c r="O153" i="30"/>
  <c r="O154" i="30"/>
  <c r="O155" i="30"/>
  <c r="O156" i="30"/>
  <c r="O157" i="30"/>
  <c r="O158" i="30"/>
  <c r="O159" i="30"/>
  <c r="O160" i="30"/>
  <c r="O161" i="30"/>
  <c r="O162" i="30"/>
  <c r="O163" i="30"/>
  <c r="O164" i="30"/>
  <c r="O165" i="30"/>
  <c r="O166" i="30"/>
  <c r="O167" i="30"/>
  <c r="O168" i="30"/>
  <c r="O169" i="30"/>
  <c r="O170" i="30"/>
  <c r="O171" i="30"/>
  <c r="O172" i="30"/>
  <c r="O173" i="30"/>
  <c r="O174" i="30"/>
  <c r="O175" i="30"/>
  <c r="O176" i="30"/>
  <c r="O177" i="30"/>
  <c r="O178" i="30"/>
  <c r="O179" i="30"/>
  <c r="O180" i="30"/>
  <c r="O181" i="30"/>
  <c r="O182" i="30"/>
  <c r="O183" i="30"/>
  <c r="O184" i="30"/>
  <c r="O185" i="30"/>
  <c r="O186" i="30"/>
  <c r="O187" i="30"/>
  <c r="O188" i="30"/>
  <c r="O189" i="30"/>
  <c r="O190" i="30"/>
  <c r="O191" i="30"/>
  <c r="O192" i="30"/>
  <c r="O193" i="30"/>
  <c r="O194" i="30"/>
  <c r="O195" i="30"/>
  <c r="O196" i="30"/>
  <c r="O197" i="30"/>
  <c r="O198" i="30"/>
  <c r="O199" i="30"/>
  <c r="O200" i="30"/>
  <c r="O201" i="30"/>
  <c r="O202" i="30"/>
  <c r="O203" i="30"/>
  <c r="O204" i="30"/>
  <c r="O205" i="30"/>
  <c r="O206" i="30"/>
  <c r="O207" i="30"/>
  <c r="O208" i="30"/>
  <c r="O209" i="30"/>
  <c r="O210" i="30"/>
  <c r="O211" i="30"/>
  <c r="O212" i="30"/>
  <c r="O213" i="30"/>
  <c r="O214" i="30"/>
  <c r="O215" i="30"/>
  <c r="O216" i="30"/>
  <c r="O217" i="30"/>
  <c r="O218" i="30"/>
  <c r="O219" i="30"/>
  <c r="O220" i="30"/>
  <c r="O221" i="30"/>
  <c r="O222" i="30"/>
  <c r="O223" i="30"/>
  <c r="O224" i="30"/>
  <c r="O225" i="30"/>
  <c r="O226" i="30"/>
  <c r="O227" i="30"/>
  <c r="O228" i="30"/>
  <c r="O229" i="30"/>
  <c r="O230" i="30"/>
  <c r="O231" i="30"/>
  <c r="O232" i="30"/>
  <c r="O233" i="30"/>
  <c r="O234" i="30"/>
  <c r="O235" i="30"/>
  <c r="O236" i="30"/>
  <c r="O237" i="30"/>
  <c r="O238" i="30"/>
  <c r="O239" i="30"/>
  <c r="O240" i="30"/>
  <c r="O241" i="30"/>
  <c r="O242" i="30"/>
  <c r="O243" i="30"/>
  <c r="O244" i="30"/>
  <c r="O245" i="30"/>
  <c r="O246" i="30"/>
  <c r="O247" i="30"/>
  <c r="O248" i="30"/>
  <c r="O249" i="30"/>
  <c r="O250" i="30"/>
  <c r="O251" i="30"/>
  <c r="O252" i="30"/>
  <c r="O253" i="30"/>
  <c r="O254" i="30"/>
  <c r="O255" i="30"/>
  <c r="O256" i="30"/>
  <c r="O257" i="30"/>
  <c r="O258" i="30"/>
  <c r="O259" i="30"/>
  <c r="O260" i="30"/>
  <c r="O261" i="30"/>
  <c r="O262" i="30"/>
  <c r="O263" i="30"/>
  <c r="O264" i="30"/>
  <c r="O265" i="30"/>
  <c r="O266" i="30"/>
  <c r="O267" i="30"/>
  <c r="O268" i="30"/>
  <c r="O269" i="30"/>
  <c r="O270" i="30"/>
  <c r="O271" i="30"/>
  <c r="O272" i="30"/>
  <c r="O273" i="30"/>
  <c r="O274" i="30"/>
  <c r="O275" i="30"/>
  <c r="O276" i="30"/>
  <c r="O277" i="30"/>
  <c r="O278" i="30"/>
  <c r="O279" i="30"/>
  <c r="O280" i="30"/>
  <c r="O281" i="30"/>
  <c r="O282" i="30"/>
  <c r="O283" i="30"/>
  <c r="O284" i="30"/>
  <c r="O285" i="30"/>
  <c r="O286" i="30"/>
  <c r="O287" i="30"/>
  <c r="O288" i="30"/>
  <c r="O289" i="30"/>
  <c r="O290" i="30"/>
  <c r="O291" i="30"/>
  <c r="O292" i="30"/>
  <c r="O293" i="30"/>
  <c r="O294" i="30"/>
  <c r="O295" i="30"/>
  <c r="O296" i="30"/>
  <c r="O297" i="30"/>
  <c r="O298" i="30"/>
  <c r="O299" i="30"/>
  <c r="O300" i="30"/>
  <c r="O301" i="30"/>
  <c r="O302" i="30"/>
  <c r="O303" i="30"/>
  <c r="O304" i="30"/>
  <c r="O305" i="30"/>
  <c r="O306" i="30"/>
  <c r="O307" i="30"/>
  <c r="O308" i="30"/>
  <c r="O309" i="30"/>
  <c r="O310" i="30"/>
  <c r="O311" i="30"/>
  <c r="O312" i="30"/>
  <c r="O313" i="30"/>
  <c r="O314" i="30"/>
  <c r="O315" i="30"/>
  <c r="O316" i="30"/>
  <c r="O317" i="30"/>
  <c r="O318" i="30"/>
  <c r="O319" i="30"/>
  <c r="O320" i="30"/>
  <c r="O321" i="30"/>
  <c r="O322" i="30"/>
  <c r="O323" i="30"/>
  <c r="O324" i="30"/>
  <c r="O325" i="30"/>
  <c r="O326" i="30"/>
  <c r="O327" i="30"/>
  <c r="O328" i="30"/>
  <c r="O329" i="30"/>
  <c r="O330" i="30"/>
  <c r="O331" i="30"/>
  <c r="O332" i="30"/>
  <c r="O333" i="30"/>
  <c r="O334" i="30"/>
  <c r="O335" i="30"/>
  <c r="O336" i="30"/>
  <c r="O337" i="30"/>
  <c r="O338" i="30"/>
  <c r="O339" i="30"/>
  <c r="O340" i="30"/>
  <c r="O341" i="30"/>
  <c r="O342" i="30"/>
  <c r="O343" i="30"/>
  <c r="O344" i="30"/>
  <c r="O345" i="30"/>
  <c r="O346" i="30"/>
  <c r="O347" i="30"/>
  <c r="O348" i="30"/>
  <c r="O349" i="30"/>
  <c r="O350" i="30"/>
  <c r="O351" i="30"/>
  <c r="O352" i="30"/>
  <c r="O353" i="30"/>
  <c r="O354" i="30"/>
  <c r="O355" i="30"/>
  <c r="O356" i="30"/>
  <c r="O357" i="30"/>
  <c r="O358" i="30"/>
  <c r="O359" i="30"/>
  <c r="O360" i="30"/>
  <c r="O361" i="30"/>
  <c r="O362" i="30"/>
  <c r="O363" i="30"/>
  <c r="O364" i="30"/>
  <c r="O365" i="30"/>
  <c r="O366" i="30"/>
  <c r="O367" i="30"/>
  <c r="O368" i="30"/>
  <c r="O369" i="30"/>
  <c r="O370" i="30"/>
  <c r="O371" i="30"/>
  <c r="O372" i="30"/>
  <c r="O373" i="30"/>
  <c r="O374" i="30"/>
  <c r="O375" i="30"/>
  <c r="O376" i="30"/>
  <c r="O377" i="30"/>
  <c r="O378" i="30"/>
  <c r="O379" i="30"/>
  <c r="O380" i="30"/>
  <c r="O381" i="30"/>
  <c r="O382" i="30"/>
  <c r="O383" i="30"/>
  <c r="O384" i="30"/>
  <c r="O385" i="30"/>
  <c r="O386" i="30"/>
  <c r="O387" i="30"/>
  <c r="O388" i="30"/>
  <c r="O389" i="30"/>
  <c r="O390" i="30"/>
  <c r="O391" i="30"/>
  <c r="O392" i="30"/>
  <c r="O393" i="30"/>
  <c r="O394" i="30"/>
  <c r="O395" i="30"/>
  <c r="O396" i="30"/>
  <c r="O397" i="30"/>
  <c r="O398" i="30"/>
  <c r="O399" i="30"/>
  <c r="O400" i="30"/>
  <c r="O401" i="30"/>
  <c r="O402" i="30"/>
  <c r="O403" i="30"/>
  <c r="O404" i="30"/>
  <c r="O405" i="30"/>
  <c r="O406" i="30"/>
  <c r="O407" i="30"/>
  <c r="O408" i="30"/>
  <c r="O409" i="30"/>
  <c r="O410" i="30"/>
  <c r="O411" i="30"/>
  <c r="O412" i="30"/>
  <c r="O413" i="30"/>
  <c r="O414" i="30"/>
  <c r="O415" i="30"/>
  <c r="O416" i="30"/>
  <c r="O417" i="30"/>
  <c r="O418" i="30"/>
  <c r="O419" i="30"/>
  <c r="O420" i="30"/>
  <c r="O421" i="30"/>
  <c r="O422" i="30"/>
  <c r="O423" i="30"/>
  <c r="O424" i="30"/>
  <c r="O425" i="30"/>
  <c r="O426" i="30"/>
  <c r="O427" i="30"/>
  <c r="O428" i="30"/>
  <c r="O429" i="30"/>
  <c r="O430" i="30"/>
  <c r="O431" i="30"/>
  <c r="O432" i="30"/>
  <c r="O433" i="30"/>
  <c r="O434" i="30"/>
  <c r="O435" i="30"/>
  <c r="O436" i="30"/>
  <c r="O437" i="30"/>
  <c r="O438" i="30"/>
  <c r="O439" i="30"/>
  <c r="O440" i="30"/>
  <c r="O441" i="30"/>
  <c r="O442" i="30"/>
  <c r="O443" i="30"/>
  <c r="O444" i="30"/>
  <c r="O445" i="30"/>
  <c r="O446" i="30"/>
  <c r="O447" i="30"/>
  <c r="O448" i="30"/>
  <c r="O449" i="30"/>
  <c r="O450" i="30"/>
  <c r="O451" i="30"/>
  <c r="O452" i="30"/>
  <c r="O453" i="30"/>
  <c r="O454" i="30"/>
  <c r="O455" i="30"/>
  <c r="O456" i="30"/>
  <c r="O457" i="30"/>
  <c r="O458" i="30"/>
  <c r="O459" i="30"/>
  <c r="O460" i="30"/>
  <c r="O461" i="30"/>
  <c r="O462" i="30"/>
  <c r="O463" i="30"/>
  <c r="O464" i="30"/>
  <c r="O465" i="30"/>
  <c r="O466" i="30"/>
  <c r="O467" i="30"/>
  <c r="O468" i="30"/>
  <c r="O469" i="30"/>
  <c r="O470" i="30"/>
  <c r="O471" i="30"/>
  <c r="O472" i="30"/>
  <c r="O473" i="30"/>
  <c r="O474" i="30"/>
  <c r="O475" i="30"/>
  <c r="O476" i="30"/>
  <c r="O477" i="30"/>
  <c r="O478" i="30"/>
  <c r="O479" i="30"/>
  <c r="O480" i="30"/>
  <c r="O481" i="30"/>
  <c r="O482" i="30"/>
  <c r="O483" i="30"/>
  <c r="O484" i="30"/>
  <c r="O485" i="30"/>
  <c r="O486" i="30"/>
  <c r="O487" i="30"/>
  <c r="O488" i="30"/>
  <c r="O489" i="30"/>
  <c r="O490" i="30"/>
  <c r="O491" i="30"/>
  <c r="O492" i="30"/>
  <c r="O493" i="30"/>
  <c r="O494" i="30"/>
  <c r="O495" i="30"/>
  <c r="O496" i="30"/>
  <c r="O497" i="30"/>
  <c r="O498" i="30"/>
  <c r="O499" i="30"/>
  <c r="O500" i="30"/>
  <c r="O501" i="30"/>
  <c r="O502" i="30"/>
  <c r="O503" i="30"/>
  <c r="O504" i="30"/>
  <c r="O505" i="30"/>
  <c r="O506" i="30"/>
  <c r="O507" i="30"/>
  <c r="O508" i="30"/>
  <c r="O509" i="30"/>
  <c r="O510" i="30"/>
  <c r="O511" i="30"/>
  <c r="O512" i="30"/>
  <c r="O513" i="30"/>
  <c r="O514" i="30"/>
  <c r="O515" i="30"/>
  <c r="O516" i="30"/>
  <c r="O517" i="30"/>
  <c r="O518" i="30"/>
  <c r="O519" i="30"/>
  <c r="O520" i="30"/>
  <c r="O521" i="30"/>
  <c r="O522" i="30"/>
  <c r="O523" i="30"/>
  <c r="O524" i="30"/>
  <c r="O525" i="30"/>
  <c r="O526" i="30"/>
  <c r="O527" i="30"/>
  <c r="O528" i="30"/>
  <c r="O529" i="30"/>
  <c r="O530" i="30"/>
  <c r="O531" i="30"/>
  <c r="O532" i="30"/>
  <c r="O533" i="30"/>
  <c r="O534" i="30"/>
  <c r="O535" i="30"/>
  <c r="O536" i="30"/>
  <c r="O537" i="30"/>
  <c r="O538" i="30"/>
  <c r="O539" i="30"/>
  <c r="O540" i="30"/>
  <c r="O541" i="30"/>
  <c r="O542" i="30"/>
  <c r="O543" i="30"/>
  <c r="O544" i="30"/>
  <c r="O545" i="30"/>
  <c r="O546" i="30"/>
  <c r="O547" i="30"/>
  <c r="O548" i="30"/>
  <c r="O549" i="30"/>
  <c r="O550" i="30"/>
  <c r="O551" i="30"/>
  <c r="O552" i="30"/>
  <c r="O553" i="30"/>
  <c r="O554" i="30"/>
  <c r="O555" i="30"/>
  <c r="O556" i="30"/>
  <c r="O557" i="30"/>
  <c r="O558" i="30"/>
  <c r="O559" i="30"/>
  <c r="O560" i="30"/>
  <c r="O561" i="30"/>
  <c r="O562" i="30"/>
  <c r="O563" i="30"/>
  <c r="O564" i="30"/>
  <c r="O565" i="30"/>
  <c r="O566" i="30"/>
  <c r="O567" i="30"/>
  <c r="O568" i="30"/>
  <c r="O569" i="30"/>
  <c r="O570" i="30"/>
  <c r="O571" i="30"/>
  <c r="O572" i="30"/>
  <c r="O573" i="30"/>
  <c r="O574" i="30"/>
  <c r="O575" i="30"/>
  <c r="O576" i="30"/>
  <c r="O577" i="30"/>
  <c r="O578" i="30"/>
  <c r="O579" i="30"/>
  <c r="O580" i="30"/>
  <c r="O581" i="30"/>
  <c r="O582" i="30"/>
  <c r="O583" i="30"/>
  <c r="O584" i="30"/>
  <c r="O585" i="30"/>
  <c r="O586" i="30"/>
  <c r="O587" i="30"/>
  <c r="O588" i="30"/>
  <c r="O589" i="30"/>
  <c r="O590" i="30"/>
  <c r="O591" i="30"/>
  <c r="O592" i="30"/>
  <c r="O593" i="30"/>
  <c r="O594" i="30"/>
  <c r="O595" i="30"/>
  <c r="O596" i="30"/>
  <c r="O597" i="30"/>
  <c r="O598" i="30"/>
  <c r="O599" i="30"/>
  <c r="O600" i="30"/>
  <c r="O601" i="30"/>
  <c r="O602" i="30"/>
  <c r="O603" i="30"/>
  <c r="O604" i="30"/>
  <c r="O605" i="30"/>
  <c r="O606" i="30"/>
  <c r="O607" i="30"/>
  <c r="O608" i="30"/>
  <c r="O609" i="30"/>
  <c r="O610" i="30"/>
  <c r="O611" i="30"/>
  <c r="O612" i="30"/>
  <c r="O613" i="30"/>
  <c r="O614" i="30"/>
  <c r="O615" i="30"/>
  <c r="O616" i="30"/>
  <c r="O617" i="30"/>
  <c r="O618" i="30"/>
  <c r="O619" i="30"/>
  <c r="O620" i="30"/>
  <c r="O621" i="30"/>
  <c r="O622" i="30"/>
  <c r="O623" i="30"/>
  <c r="O624" i="30"/>
  <c r="O625" i="30"/>
  <c r="O626" i="30"/>
  <c r="O627" i="30"/>
  <c r="O628" i="30"/>
  <c r="O629" i="30"/>
  <c r="O630" i="30"/>
  <c r="O631" i="30"/>
  <c r="O632" i="30"/>
  <c r="O633" i="30"/>
  <c r="O634" i="30"/>
  <c r="O635" i="30"/>
  <c r="O636" i="30"/>
  <c r="O637" i="30"/>
  <c r="O638" i="30"/>
  <c r="O639" i="30"/>
  <c r="O640" i="30"/>
  <c r="O641" i="30"/>
  <c r="O642" i="30"/>
  <c r="O643" i="30"/>
  <c r="O644" i="30"/>
  <c r="O645" i="30"/>
  <c r="O646" i="30"/>
  <c r="O647" i="30"/>
  <c r="O648" i="30"/>
  <c r="O649" i="30"/>
  <c r="O650" i="30"/>
  <c r="O651" i="30"/>
  <c r="O652" i="30"/>
  <c r="O653" i="30"/>
  <c r="O654" i="30"/>
  <c r="O655" i="30"/>
  <c r="O656" i="30"/>
  <c r="O657" i="30"/>
  <c r="O658" i="30"/>
  <c r="O659" i="30"/>
  <c r="O660" i="30"/>
  <c r="O661" i="30"/>
  <c r="O662" i="30"/>
  <c r="O663" i="30"/>
  <c r="O664" i="30"/>
  <c r="O665" i="30"/>
  <c r="O666" i="30"/>
  <c r="O667" i="30"/>
  <c r="O668" i="30"/>
  <c r="O669" i="30"/>
  <c r="O670" i="30"/>
  <c r="O671" i="30"/>
  <c r="O672" i="30"/>
  <c r="O673" i="30"/>
  <c r="O674" i="30"/>
  <c r="O675" i="30"/>
  <c r="O676" i="30"/>
  <c r="O677" i="30"/>
  <c r="O678" i="30"/>
  <c r="O679" i="30"/>
  <c r="O680" i="30"/>
  <c r="O681" i="30"/>
  <c r="O682" i="30"/>
  <c r="O683" i="30"/>
  <c r="O684" i="30"/>
  <c r="O685" i="30"/>
  <c r="O686" i="30"/>
  <c r="O687" i="30"/>
  <c r="O688" i="30"/>
  <c r="O689" i="30"/>
  <c r="O690" i="30"/>
  <c r="O691" i="30"/>
  <c r="O692" i="30"/>
  <c r="O693" i="30"/>
  <c r="O694" i="30"/>
  <c r="O695" i="30"/>
  <c r="O696" i="30"/>
  <c r="O697" i="30"/>
  <c r="O698" i="30"/>
  <c r="O699" i="30"/>
  <c r="O700" i="30"/>
  <c r="O701" i="30"/>
  <c r="O702" i="30"/>
  <c r="O703" i="30"/>
  <c r="O704" i="30"/>
  <c r="O705" i="30"/>
  <c r="O706" i="30"/>
  <c r="O707" i="30"/>
  <c r="O708" i="30"/>
  <c r="O709" i="30"/>
  <c r="O710" i="30"/>
  <c r="O711" i="30"/>
  <c r="O712" i="30"/>
  <c r="O713" i="30"/>
  <c r="O714" i="30"/>
  <c r="O715" i="30"/>
  <c r="O716" i="30"/>
  <c r="O717" i="30"/>
  <c r="O718" i="30"/>
  <c r="O719" i="30"/>
  <c r="O720" i="30"/>
  <c r="O721" i="30"/>
  <c r="O722" i="30"/>
  <c r="O723" i="30"/>
  <c r="O724" i="30"/>
  <c r="O725" i="30"/>
  <c r="O726" i="30"/>
  <c r="O727" i="30"/>
  <c r="O728" i="30"/>
  <c r="O729" i="30"/>
  <c r="O730" i="30"/>
  <c r="O731" i="30"/>
  <c r="O732" i="30"/>
  <c r="O733" i="30"/>
  <c r="O734" i="30"/>
  <c r="O735" i="30"/>
  <c r="O736" i="30"/>
  <c r="O737" i="30"/>
  <c r="O738" i="30"/>
  <c r="O739" i="30"/>
  <c r="O740" i="30"/>
  <c r="O741" i="30"/>
  <c r="O742" i="30"/>
  <c r="O743" i="30"/>
  <c r="O744" i="30"/>
  <c r="O745" i="30"/>
  <c r="O746" i="30"/>
  <c r="O747" i="30"/>
  <c r="O748" i="30"/>
  <c r="O749" i="30"/>
  <c r="O750" i="30"/>
  <c r="O751" i="30"/>
  <c r="O752" i="30"/>
  <c r="O753" i="30"/>
  <c r="O754" i="30"/>
  <c r="O755" i="30"/>
  <c r="O756" i="30"/>
  <c r="O757" i="30"/>
  <c r="O758" i="30"/>
  <c r="O759" i="30"/>
  <c r="O760" i="30"/>
  <c r="O761" i="30"/>
  <c r="O762" i="30"/>
  <c r="O763" i="30"/>
  <c r="O764" i="30"/>
  <c r="O765" i="30"/>
  <c r="O766" i="30"/>
  <c r="O767" i="30"/>
  <c r="O768" i="30"/>
  <c r="O769" i="30"/>
  <c r="O770" i="30"/>
  <c r="O771" i="30"/>
  <c r="O772" i="30"/>
  <c r="O773" i="30"/>
  <c r="O774" i="30"/>
  <c r="O775" i="30"/>
  <c r="O776" i="30"/>
  <c r="O777" i="30"/>
  <c r="O778" i="30"/>
  <c r="O779" i="30"/>
  <c r="O780" i="30"/>
  <c r="O781" i="30"/>
  <c r="O782" i="30"/>
  <c r="O783" i="30"/>
  <c r="O784" i="30"/>
  <c r="O785" i="30"/>
  <c r="O786" i="30"/>
  <c r="O787" i="30"/>
  <c r="O788" i="30"/>
  <c r="O789" i="30"/>
  <c r="O790" i="30"/>
  <c r="O791" i="30"/>
  <c r="O792" i="30"/>
  <c r="O793" i="30"/>
  <c r="O794" i="30"/>
  <c r="O795" i="30"/>
  <c r="O796" i="30"/>
  <c r="O797" i="30"/>
  <c r="O798" i="30"/>
  <c r="O799" i="30"/>
  <c r="O800" i="30"/>
  <c r="O801" i="30"/>
  <c r="O802" i="30"/>
  <c r="O803" i="30"/>
  <c r="O804" i="30"/>
  <c r="O805" i="30"/>
  <c r="O806" i="30"/>
  <c r="O807" i="30"/>
  <c r="O808" i="30"/>
  <c r="O809" i="30"/>
  <c r="O810" i="30"/>
  <c r="O811" i="30"/>
  <c r="O812" i="30"/>
  <c r="O813" i="30"/>
  <c r="O814" i="30"/>
  <c r="O815" i="30"/>
  <c r="O816" i="30"/>
  <c r="O817" i="30"/>
  <c r="O818" i="30"/>
  <c r="O819" i="30"/>
  <c r="O820" i="30"/>
  <c r="O821" i="30"/>
  <c r="O822" i="30"/>
  <c r="O823" i="30"/>
  <c r="O824" i="30"/>
  <c r="O825" i="30"/>
  <c r="O826" i="30"/>
  <c r="O827" i="30"/>
  <c r="O828" i="30"/>
  <c r="O829" i="30"/>
  <c r="O830" i="30"/>
  <c r="O831" i="30"/>
  <c r="O832" i="30"/>
  <c r="O833" i="30"/>
  <c r="O834" i="30"/>
  <c r="O835" i="30"/>
  <c r="O836" i="30"/>
  <c r="O837" i="30"/>
  <c r="O838" i="30"/>
  <c r="O839" i="30"/>
  <c r="O840" i="30"/>
  <c r="O841" i="30"/>
  <c r="O842" i="30"/>
  <c r="O843" i="30"/>
  <c r="O844" i="30"/>
  <c r="O845" i="30"/>
  <c r="O846" i="30"/>
  <c r="O847" i="30"/>
  <c r="O848" i="30"/>
  <c r="O849" i="30"/>
  <c r="O850" i="30"/>
  <c r="O851" i="30"/>
  <c r="O852" i="30"/>
  <c r="O853" i="30"/>
  <c r="O854" i="30"/>
  <c r="O855" i="30"/>
  <c r="O856" i="30"/>
  <c r="O857" i="30"/>
  <c r="O858" i="30"/>
  <c r="O859" i="30"/>
  <c r="O860" i="30"/>
  <c r="O861" i="30"/>
  <c r="O862" i="30"/>
  <c r="O863" i="30"/>
  <c r="O864" i="30"/>
  <c r="O865" i="30"/>
  <c r="O866" i="30"/>
  <c r="O867" i="30"/>
  <c r="O868" i="30"/>
  <c r="O869" i="30"/>
  <c r="O870" i="30"/>
  <c r="O871" i="30"/>
  <c r="O872" i="30"/>
  <c r="O873" i="30"/>
  <c r="O874" i="30"/>
  <c r="O875" i="30"/>
  <c r="O876" i="30"/>
  <c r="O877" i="30"/>
  <c r="O878" i="30"/>
  <c r="O879" i="30"/>
  <c r="O880" i="30"/>
  <c r="O881" i="30"/>
  <c r="O882" i="30"/>
  <c r="O883" i="30"/>
  <c r="O884" i="30"/>
  <c r="O885" i="30"/>
  <c r="O886" i="30"/>
  <c r="O887" i="30"/>
  <c r="O888" i="30"/>
  <c r="O889" i="30"/>
  <c r="O890" i="30"/>
  <c r="O891" i="30"/>
  <c r="O892" i="30"/>
  <c r="O893" i="30"/>
  <c r="O894" i="30"/>
  <c r="O895" i="30"/>
  <c r="O896" i="30"/>
  <c r="O897" i="30"/>
  <c r="O898" i="30"/>
  <c r="O899" i="30"/>
  <c r="O900" i="30"/>
  <c r="O901" i="30"/>
  <c r="O902" i="30"/>
  <c r="O903" i="30"/>
  <c r="O904" i="30"/>
  <c r="O905" i="30"/>
  <c r="O906" i="30"/>
  <c r="O907" i="30"/>
  <c r="O908" i="30"/>
  <c r="O909" i="30"/>
  <c r="O910" i="30"/>
  <c r="O911" i="30"/>
  <c r="O912" i="30"/>
  <c r="O913" i="30"/>
  <c r="O914" i="30"/>
  <c r="O915" i="30"/>
  <c r="O916" i="30"/>
  <c r="O917" i="30"/>
  <c r="O918" i="30"/>
  <c r="O919" i="30"/>
  <c r="O920" i="30"/>
  <c r="O921" i="30"/>
  <c r="O922" i="30"/>
  <c r="O923" i="30"/>
  <c r="O924" i="30"/>
  <c r="O925" i="30"/>
  <c r="O926" i="30"/>
  <c r="O927" i="30"/>
  <c r="O928" i="30"/>
  <c r="O929" i="30"/>
  <c r="O930" i="30"/>
  <c r="O931" i="30"/>
  <c r="O932" i="30"/>
  <c r="O933" i="30"/>
  <c r="O934" i="30"/>
  <c r="O935" i="30"/>
  <c r="O936" i="30"/>
  <c r="O937" i="30"/>
  <c r="O938" i="30"/>
  <c r="O939" i="30"/>
  <c r="O940" i="30"/>
  <c r="O941" i="30"/>
  <c r="O942" i="30"/>
  <c r="O943" i="30"/>
  <c r="O944" i="30"/>
  <c r="O945" i="30"/>
  <c r="O946" i="30"/>
  <c r="O947" i="30"/>
  <c r="O948" i="30"/>
  <c r="O949" i="30"/>
  <c r="O950" i="30"/>
  <c r="O951" i="30"/>
  <c r="O952" i="30"/>
  <c r="O953" i="30"/>
  <c r="O954" i="30"/>
  <c r="O955" i="30"/>
  <c r="O956" i="30"/>
  <c r="O957" i="30"/>
  <c r="O958" i="30"/>
  <c r="O959" i="30"/>
  <c r="O960" i="30"/>
  <c r="O961" i="30"/>
  <c r="O962" i="30"/>
  <c r="O963" i="30"/>
  <c r="O964" i="30"/>
  <c r="O965" i="30"/>
  <c r="O966" i="30"/>
  <c r="O967" i="30"/>
  <c r="O968" i="30"/>
  <c r="O969" i="30"/>
  <c r="O970" i="30"/>
  <c r="O971" i="30"/>
  <c r="O972" i="30"/>
  <c r="O973" i="30"/>
  <c r="O974" i="30"/>
  <c r="O975" i="30"/>
  <c r="O976" i="30"/>
  <c r="O977" i="30"/>
  <c r="O978" i="30"/>
  <c r="O979" i="30"/>
  <c r="O980" i="30"/>
  <c r="O981" i="30"/>
  <c r="O982" i="30"/>
  <c r="O983" i="30"/>
  <c r="O984" i="30"/>
  <c r="O985" i="30"/>
  <c r="O986" i="30"/>
  <c r="O987" i="30"/>
  <c r="O988" i="30"/>
  <c r="O989" i="30"/>
  <c r="O990" i="30"/>
  <c r="O991" i="30"/>
  <c r="O992" i="30"/>
  <c r="O993" i="30"/>
  <c r="O994" i="30"/>
  <c r="O995" i="30"/>
  <c r="O996" i="30"/>
  <c r="O997" i="30"/>
  <c r="O998" i="30"/>
  <c r="O999" i="30"/>
  <c r="O1000" i="30"/>
  <c r="O1001" i="30"/>
  <c r="O1002" i="30"/>
  <c r="O1003" i="30"/>
  <c r="O1004" i="30"/>
  <c r="O1005" i="30"/>
  <c r="O1006" i="30"/>
  <c r="O1007" i="30"/>
  <c r="O1008" i="30"/>
  <c r="O1009" i="30"/>
  <c r="O1010" i="30"/>
  <c r="O1011" i="30"/>
  <c r="O1012" i="30"/>
  <c r="O1013" i="30"/>
  <c r="O1014" i="30"/>
  <c r="O1015" i="30"/>
  <c r="O1016" i="30"/>
  <c r="O1017" i="30"/>
  <c r="O1018" i="30"/>
  <c r="O1019" i="30"/>
  <c r="O1020" i="30"/>
  <c r="O1021" i="30"/>
  <c r="O1022" i="30"/>
  <c r="O1023" i="30"/>
  <c r="O1024" i="30"/>
  <c r="O1025" i="30"/>
  <c r="O1026" i="30"/>
  <c r="O1027" i="30"/>
  <c r="O1028" i="30"/>
  <c r="O1029" i="30"/>
  <c r="O1030" i="30"/>
  <c r="O1031" i="30"/>
  <c r="O1032" i="30"/>
  <c r="O1033" i="30"/>
  <c r="O1034" i="30"/>
  <c r="O1035" i="30"/>
  <c r="O1036" i="30"/>
  <c r="O1037" i="30"/>
  <c r="O1038" i="30"/>
  <c r="O1039" i="30"/>
  <c r="O1040" i="30"/>
  <c r="O1041" i="30"/>
  <c r="O1042" i="30"/>
  <c r="O1043" i="30"/>
  <c r="O1044" i="30"/>
  <c r="O1045" i="30"/>
  <c r="O1046" i="30"/>
  <c r="O1047" i="30"/>
  <c r="O1048" i="30"/>
  <c r="O1049" i="30"/>
  <c r="O1050" i="30"/>
  <c r="O1051" i="30"/>
  <c r="O1052" i="30"/>
  <c r="O1053" i="30"/>
  <c r="O1054" i="30"/>
  <c r="O1055" i="30"/>
  <c r="O1056" i="30"/>
  <c r="O1057" i="30"/>
  <c r="O1058" i="30"/>
  <c r="O1059" i="30"/>
  <c r="O1060" i="30"/>
  <c r="O1061" i="30"/>
  <c r="O1062" i="30"/>
  <c r="O1063" i="30"/>
  <c r="O1064" i="30"/>
  <c r="O1065" i="30"/>
  <c r="O1066" i="30"/>
  <c r="O1067" i="30"/>
  <c r="O1068" i="30"/>
  <c r="O1069" i="30"/>
  <c r="O1070" i="30"/>
  <c r="O1071" i="30"/>
  <c r="O1072" i="30"/>
  <c r="O1073" i="30"/>
  <c r="O1074" i="30"/>
  <c r="O1075" i="30"/>
  <c r="O1076" i="30"/>
  <c r="O1077" i="30"/>
  <c r="O1078" i="30"/>
  <c r="O1079" i="30"/>
  <c r="O1080" i="30"/>
  <c r="O1081" i="30"/>
  <c r="O1082" i="30"/>
  <c r="O1083" i="30"/>
  <c r="O1084" i="30"/>
  <c r="O1085" i="30"/>
  <c r="O1086" i="30"/>
  <c r="O1087" i="30"/>
  <c r="O1088" i="30"/>
  <c r="O1089" i="30"/>
  <c r="O1090" i="30"/>
  <c r="O1091" i="30"/>
  <c r="O1092" i="30"/>
  <c r="O1093" i="30"/>
  <c r="O1094" i="30"/>
  <c r="O1095" i="30"/>
  <c r="O1096" i="30"/>
  <c r="O1097" i="30"/>
  <c r="O1098" i="30"/>
  <c r="O1099" i="30"/>
  <c r="O1100" i="30"/>
  <c r="O1101" i="30"/>
  <c r="O1102" i="30"/>
  <c r="O1103" i="30"/>
  <c r="O1104" i="30"/>
  <c r="O1105" i="30"/>
  <c r="O1106" i="30"/>
  <c r="O1107" i="30"/>
  <c r="O1108" i="30"/>
  <c r="O1109" i="30"/>
  <c r="O1110" i="30"/>
  <c r="O1111" i="30"/>
  <c r="O1112" i="30"/>
  <c r="O1113" i="30"/>
  <c r="O1114" i="30"/>
  <c r="O1115" i="30"/>
  <c r="O1116" i="30"/>
  <c r="O1117" i="30"/>
  <c r="O1118" i="30"/>
  <c r="O1119" i="30"/>
  <c r="O1120" i="30"/>
  <c r="O1121" i="30"/>
  <c r="O1122" i="30"/>
  <c r="O1123" i="30"/>
  <c r="O1124" i="30"/>
  <c r="O1125" i="30"/>
  <c r="O1126" i="30"/>
  <c r="O1127" i="30"/>
  <c r="O1128" i="30"/>
  <c r="O1129" i="30"/>
  <c r="O1130" i="30"/>
  <c r="O1131" i="30"/>
  <c r="O1132" i="30"/>
  <c r="O1133" i="30"/>
  <c r="O1134" i="30"/>
  <c r="O1135" i="30"/>
  <c r="O1136" i="30"/>
  <c r="O1137" i="30"/>
  <c r="O1138" i="30"/>
  <c r="O1139" i="30"/>
  <c r="O1140" i="30"/>
  <c r="O1141" i="30"/>
  <c r="O1142" i="30"/>
  <c r="O1143" i="30"/>
  <c r="O1144" i="30"/>
  <c r="O1145" i="30"/>
  <c r="O1146" i="30"/>
  <c r="O1147" i="30"/>
  <c r="O1148" i="30"/>
  <c r="O1149" i="30"/>
  <c r="O1150" i="30"/>
  <c r="O1151" i="30"/>
  <c r="O1152" i="30"/>
  <c r="O1153" i="30"/>
  <c r="O1154" i="30"/>
  <c r="O1155" i="30"/>
  <c r="O1156" i="30"/>
  <c r="O1157" i="30"/>
  <c r="O1158" i="30"/>
  <c r="O1159" i="30"/>
  <c r="O1160" i="30"/>
  <c r="O1161" i="30"/>
  <c r="O1162" i="30"/>
  <c r="O1163" i="30"/>
  <c r="O1164" i="30"/>
  <c r="O1165" i="30"/>
  <c r="O1166" i="30"/>
  <c r="O1167" i="30"/>
  <c r="O1168" i="30"/>
  <c r="O1169" i="30"/>
  <c r="O1170" i="30"/>
  <c r="O1171" i="30"/>
  <c r="O1172" i="30"/>
  <c r="O1173" i="30"/>
  <c r="O1174" i="30"/>
  <c r="O1175" i="30"/>
  <c r="O1176" i="30"/>
  <c r="O1177" i="30"/>
  <c r="O1178" i="30"/>
  <c r="O1179" i="30"/>
  <c r="O1180" i="30"/>
  <c r="O1181" i="30"/>
  <c r="O1182" i="30"/>
  <c r="O1183" i="30"/>
  <c r="O1184" i="30"/>
  <c r="O1185" i="30"/>
  <c r="O1186" i="30"/>
  <c r="O1187" i="30"/>
  <c r="O1188" i="30"/>
  <c r="O1189" i="30"/>
  <c r="O1190" i="30"/>
  <c r="O1191" i="30"/>
  <c r="O1192" i="30"/>
  <c r="O1193" i="30"/>
  <c r="O1194" i="30"/>
  <c r="O1195" i="30"/>
  <c r="O1196" i="30"/>
  <c r="O1197" i="30"/>
  <c r="O1198" i="30"/>
  <c r="O1199" i="30"/>
  <c r="O1200" i="30"/>
  <c r="O1201" i="30"/>
  <c r="O1202" i="30"/>
  <c r="O1203" i="30"/>
  <c r="O1204" i="30"/>
  <c r="O1205" i="30"/>
  <c r="O1206" i="30"/>
  <c r="O1207" i="30"/>
  <c r="O1208" i="30"/>
  <c r="O1209" i="30"/>
  <c r="O1210" i="30"/>
  <c r="O1211" i="30"/>
  <c r="O1212" i="30"/>
  <c r="O1213" i="30"/>
  <c r="O1214" i="30"/>
  <c r="O1215" i="30"/>
  <c r="O1216" i="30"/>
  <c r="O1217" i="30"/>
  <c r="O1218" i="30"/>
  <c r="O1219" i="30"/>
  <c r="O1220" i="30"/>
  <c r="O1221" i="30"/>
  <c r="O1222" i="30"/>
  <c r="O1223" i="30"/>
  <c r="O1224" i="30"/>
  <c r="O1225" i="30"/>
  <c r="O1226" i="30"/>
  <c r="O1227" i="30"/>
  <c r="O1228" i="30"/>
  <c r="O1229" i="30"/>
  <c r="O1230" i="30"/>
  <c r="O1231" i="30"/>
  <c r="O1232" i="30"/>
  <c r="O1233" i="30"/>
  <c r="O1234" i="30"/>
  <c r="O1235" i="30"/>
  <c r="O1236" i="30"/>
  <c r="O1237" i="30"/>
  <c r="O1238" i="30"/>
  <c r="O1239" i="30"/>
  <c r="O1240" i="30"/>
  <c r="O1241" i="30"/>
  <c r="O1242" i="30"/>
  <c r="O1243" i="30"/>
  <c r="O1244" i="30"/>
  <c r="O1245" i="30"/>
  <c r="O1246" i="30"/>
  <c r="O1247" i="30"/>
  <c r="O1248" i="30"/>
  <c r="O1249" i="30"/>
  <c r="O1250" i="30"/>
  <c r="O1251" i="30"/>
  <c r="O1252" i="30"/>
  <c r="O1253" i="30"/>
  <c r="O1254" i="30"/>
  <c r="O1255" i="30"/>
  <c r="O1256" i="30"/>
  <c r="O1257" i="30"/>
  <c r="O1258" i="30"/>
  <c r="O1259" i="30"/>
  <c r="O1260" i="30"/>
  <c r="O1261" i="30"/>
  <c r="O1262" i="30"/>
  <c r="O1263" i="30"/>
  <c r="O1264" i="30"/>
  <c r="O1265" i="30"/>
  <c r="O1266" i="30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43" i="8"/>
  <c r="P344" i="8"/>
  <c r="P345" i="8"/>
  <c r="P346" i="8"/>
  <c r="P347" i="8"/>
  <c r="P348" i="8"/>
  <c r="P349" i="8"/>
  <c r="P350" i="8"/>
  <c r="P351" i="8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8"/>
  <c r="P376" i="8"/>
  <c r="P377" i="8"/>
  <c r="P378" i="8"/>
  <c r="P379" i="8"/>
  <c r="P380" i="8"/>
  <c r="P381" i="8"/>
  <c r="P382" i="8"/>
  <c r="P383" i="8"/>
  <c r="P384" i="8"/>
  <c r="P385" i="8"/>
  <c r="P386" i="8"/>
  <c r="P387" i="8"/>
  <c r="P388" i="8"/>
  <c r="P389" i="8"/>
  <c r="P390" i="8"/>
  <c r="P391" i="8"/>
  <c r="P392" i="8"/>
  <c r="P393" i="8"/>
  <c r="P394" i="8"/>
  <c r="P395" i="8"/>
  <c r="P396" i="8"/>
  <c r="P397" i="8"/>
  <c r="P398" i="8"/>
  <c r="P399" i="8"/>
  <c r="P400" i="8"/>
  <c r="P401" i="8"/>
  <c r="P402" i="8"/>
  <c r="P403" i="8"/>
  <c r="P404" i="8"/>
  <c r="P405" i="8"/>
  <c r="P406" i="8"/>
  <c r="P407" i="8"/>
  <c r="P408" i="8"/>
  <c r="P409" i="8"/>
  <c r="P410" i="8"/>
  <c r="P411" i="8"/>
  <c r="P412" i="8"/>
  <c r="P413" i="8"/>
  <c r="P414" i="8"/>
  <c r="P415" i="8"/>
  <c r="P416" i="8"/>
  <c r="P417" i="8"/>
  <c r="P418" i="8"/>
  <c r="P419" i="8"/>
  <c r="P420" i="8"/>
  <c r="P421" i="8"/>
  <c r="P422" i="8"/>
  <c r="P423" i="8"/>
  <c r="P424" i="8"/>
  <c r="P425" i="8"/>
  <c r="P426" i="8"/>
  <c r="P427" i="8"/>
  <c r="P428" i="8"/>
  <c r="P429" i="8"/>
  <c r="P430" i="8"/>
  <c r="P431" i="8"/>
  <c r="P432" i="8"/>
  <c r="P433" i="8"/>
  <c r="P434" i="8"/>
  <c r="P435" i="8"/>
  <c r="P436" i="8"/>
  <c r="P437" i="8"/>
  <c r="P438" i="8"/>
  <c r="P439" i="8"/>
  <c r="P440" i="8"/>
  <c r="P441" i="8"/>
  <c r="P442" i="8"/>
  <c r="P443" i="8"/>
  <c r="P444" i="8"/>
  <c r="P445" i="8"/>
  <c r="P446" i="8"/>
  <c r="P447" i="8"/>
  <c r="P448" i="8"/>
  <c r="P449" i="8"/>
  <c r="P450" i="8"/>
  <c r="P451" i="8"/>
  <c r="P452" i="8"/>
  <c r="P453" i="8"/>
  <c r="P454" i="8"/>
  <c r="P455" i="8"/>
  <c r="P456" i="8"/>
  <c r="P457" i="8"/>
  <c r="P458" i="8"/>
  <c r="P459" i="8"/>
  <c r="P460" i="8"/>
  <c r="P461" i="8"/>
  <c r="P462" i="8"/>
  <c r="P463" i="8"/>
  <c r="P464" i="8"/>
  <c r="P465" i="8"/>
  <c r="P466" i="8"/>
  <c r="P467" i="8"/>
  <c r="P468" i="8"/>
  <c r="P469" i="8"/>
  <c r="P470" i="8"/>
  <c r="P471" i="8"/>
  <c r="P472" i="8"/>
  <c r="P473" i="8"/>
  <c r="P474" i="8"/>
  <c r="P475" i="8"/>
  <c r="P476" i="8"/>
  <c r="P477" i="8"/>
  <c r="P478" i="8"/>
  <c r="P479" i="8"/>
  <c r="P480" i="8"/>
  <c r="P481" i="8"/>
  <c r="P482" i="8"/>
  <c r="P483" i="8"/>
  <c r="P484" i="8"/>
  <c r="P485" i="8"/>
  <c r="P486" i="8"/>
  <c r="P487" i="8"/>
  <c r="P488" i="8"/>
  <c r="P489" i="8"/>
  <c r="P490" i="8"/>
  <c r="P491" i="8"/>
  <c r="P492" i="8"/>
  <c r="P493" i="8"/>
  <c r="P494" i="8"/>
  <c r="P495" i="8"/>
  <c r="P496" i="8"/>
  <c r="P497" i="8"/>
  <c r="P498" i="8"/>
  <c r="P499" i="8"/>
  <c r="P500" i="8"/>
  <c r="P501" i="8"/>
  <c r="P502" i="8"/>
  <c r="P503" i="8"/>
  <c r="P504" i="8"/>
  <c r="P505" i="8"/>
  <c r="P506" i="8"/>
  <c r="P507" i="8"/>
  <c r="P508" i="8"/>
  <c r="P509" i="8"/>
  <c r="P510" i="8"/>
  <c r="P511" i="8"/>
  <c r="P512" i="8"/>
  <c r="P513" i="8"/>
  <c r="P514" i="8"/>
  <c r="P515" i="8"/>
  <c r="P516" i="8"/>
  <c r="P517" i="8"/>
  <c r="P518" i="8"/>
  <c r="P519" i="8"/>
  <c r="P520" i="8"/>
  <c r="P521" i="8"/>
  <c r="P522" i="8"/>
  <c r="P523" i="8"/>
  <c r="P524" i="8"/>
  <c r="P525" i="8"/>
  <c r="P526" i="8"/>
  <c r="P527" i="8"/>
  <c r="P528" i="8"/>
  <c r="P529" i="8"/>
  <c r="P530" i="8"/>
  <c r="P531" i="8"/>
  <c r="P532" i="8"/>
  <c r="P533" i="8"/>
  <c r="P534" i="8"/>
  <c r="P535" i="8"/>
  <c r="P536" i="8"/>
  <c r="P537" i="8"/>
  <c r="P538" i="8"/>
  <c r="P539" i="8"/>
  <c r="P540" i="8"/>
  <c r="P541" i="8"/>
  <c r="P542" i="8"/>
  <c r="P543" i="8"/>
  <c r="P544" i="8"/>
  <c r="P545" i="8"/>
  <c r="P546" i="8"/>
  <c r="P547" i="8"/>
  <c r="P548" i="8"/>
  <c r="P549" i="8"/>
  <c r="P550" i="8"/>
  <c r="P551" i="8"/>
  <c r="P552" i="8"/>
  <c r="P553" i="8"/>
  <c r="P554" i="8"/>
  <c r="P555" i="8"/>
  <c r="P556" i="8"/>
  <c r="P557" i="8"/>
  <c r="P558" i="8"/>
  <c r="P559" i="8"/>
  <c r="P560" i="8"/>
  <c r="P561" i="8"/>
  <c r="P562" i="8"/>
  <c r="P563" i="8"/>
  <c r="P564" i="8"/>
  <c r="P565" i="8"/>
  <c r="P566" i="8"/>
  <c r="P567" i="8"/>
  <c r="P568" i="8"/>
  <c r="P569" i="8"/>
  <c r="P570" i="8"/>
  <c r="P571" i="8"/>
  <c r="P572" i="8"/>
  <c r="P573" i="8"/>
  <c r="P574" i="8"/>
  <c r="P575" i="8"/>
  <c r="P576" i="8"/>
  <c r="P577" i="8"/>
  <c r="P578" i="8"/>
  <c r="P579" i="8"/>
  <c r="P580" i="8"/>
  <c r="P581" i="8"/>
  <c r="P582" i="8"/>
  <c r="P583" i="8"/>
  <c r="P584" i="8"/>
  <c r="P585" i="8"/>
  <c r="P586" i="8"/>
  <c r="P587" i="8"/>
  <c r="P588" i="8"/>
  <c r="P589" i="8"/>
  <c r="P590" i="8"/>
  <c r="P591" i="8"/>
  <c r="P592" i="8"/>
  <c r="P593" i="8"/>
  <c r="P594" i="8"/>
  <c r="P595" i="8"/>
  <c r="P596" i="8"/>
  <c r="P597" i="8"/>
  <c r="P598" i="8"/>
  <c r="P599" i="8"/>
  <c r="P600" i="8"/>
  <c r="P601" i="8"/>
  <c r="P602" i="8"/>
  <c r="P603" i="8"/>
  <c r="P604" i="8"/>
  <c r="P605" i="8"/>
  <c r="P606" i="8"/>
  <c r="P607" i="8"/>
  <c r="P608" i="8"/>
  <c r="P609" i="8"/>
  <c r="P610" i="8"/>
  <c r="P611" i="8"/>
  <c r="P612" i="8"/>
  <c r="P613" i="8"/>
  <c r="P614" i="8"/>
  <c r="P615" i="8"/>
  <c r="P616" i="8"/>
  <c r="P617" i="8"/>
  <c r="P618" i="8"/>
  <c r="P619" i="8"/>
  <c r="P620" i="8"/>
  <c r="P621" i="8"/>
  <c r="P622" i="8"/>
  <c r="P623" i="8"/>
  <c r="P624" i="8"/>
  <c r="P625" i="8"/>
  <c r="P626" i="8"/>
  <c r="P627" i="8"/>
  <c r="P628" i="8"/>
  <c r="P629" i="8"/>
  <c r="P630" i="8"/>
  <c r="P631" i="8"/>
  <c r="P632" i="8"/>
  <c r="P633" i="8"/>
  <c r="P634" i="8"/>
  <c r="P635" i="8"/>
  <c r="P636" i="8"/>
  <c r="P637" i="8"/>
  <c r="P638" i="8"/>
  <c r="P639" i="8"/>
  <c r="P640" i="8"/>
  <c r="P641" i="8"/>
  <c r="P642" i="8"/>
  <c r="P643" i="8"/>
  <c r="P644" i="8"/>
  <c r="P645" i="8"/>
  <c r="P646" i="8"/>
  <c r="P647" i="8"/>
  <c r="P648" i="8"/>
  <c r="P649" i="8"/>
  <c r="P650" i="8"/>
  <c r="P651" i="8"/>
  <c r="P652" i="8"/>
  <c r="P653" i="8"/>
  <c r="P654" i="8"/>
  <c r="P655" i="8"/>
  <c r="P656" i="8"/>
  <c r="P657" i="8"/>
  <c r="P658" i="8"/>
  <c r="P659" i="8"/>
  <c r="P660" i="8"/>
  <c r="P661" i="8"/>
  <c r="P662" i="8"/>
  <c r="P663" i="8"/>
  <c r="P664" i="8"/>
  <c r="P665" i="8"/>
  <c r="P666" i="8"/>
  <c r="P667" i="8"/>
  <c r="P668" i="8"/>
  <c r="P669" i="8"/>
  <c r="P670" i="8"/>
  <c r="P671" i="8"/>
  <c r="P672" i="8"/>
  <c r="P673" i="8"/>
  <c r="P674" i="8"/>
  <c r="P675" i="8"/>
  <c r="P676" i="8"/>
  <c r="P677" i="8"/>
  <c r="P678" i="8"/>
  <c r="P679" i="8"/>
  <c r="P680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704" i="8"/>
  <c r="P705" i="8"/>
  <c r="P706" i="8"/>
  <c r="P707" i="8"/>
  <c r="P708" i="8"/>
  <c r="P709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5" i="8"/>
  <c r="P726" i="8"/>
  <c r="P727" i="8"/>
  <c r="P728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47" i="8"/>
  <c r="P748" i="8"/>
  <c r="P749" i="8"/>
  <c r="P750" i="8"/>
  <c r="P751" i="8"/>
  <c r="P752" i="8"/>
  <c r="P753" i="8"/>
  <c r="P754" i="8"/>
  <c r="P755" i="8"/>
  <c r="P756" i="8"/>
  <c r="P757" i="8"/>
  <c r="P758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1" i="8"/>
  <c r="P772" i="8"/>
  <c r="P773" i="8"/>
  <c r="P774" i="8"/>
  <c r="P775" i="8"/>
  <c r="P776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2" i="8"/>
  <c r="P803" i="8"/>
  <c r="P804" i="8"/>
  <c r="P805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0" i="8"/>
  <c r="P821" i="8"/>
  <c r="P822" i="8"/>
  <c r="P823" i="8"/>
  <c r="P824" i="8"/>
  <c r="P825" i="8"/>
  <c r="P826" i="8"/>
  <c r="P827" i="8"/>
  <c r="P828" i="8"/>
  <c r="P829" i="8"/>
  <c r="P830" i="8"/>
  <c r="P831" i="8"/>
  <c r="P832" i="8"/>
  <c r="P833" i="8"/>
  <c r="P834" i="8"/>
  <c r="P835" i="8"/>
  <c r="P836" i="8"/>
  <c r="P837" i="8"/>
  <c r="P838" i="8"/>
  <c r="P839" i="8"/>
  <c r="P840" i="8"/>
  <c r="P841" i="8"/>
  <c r="P842" i="8"/>
  <c r="P843" i="8"/>
  <c r="P844" i="8"/>
  <c r="P845" i="8"/>
  <c r="P846" i="8"/>
  <c r="P847" i="8"/>
  <c r="P848" i="8"/>
  <c r="P849" i="8"/>
  <c r="P850" i="8"/>
  <c r="P851" i="8"/>
  <c r="P852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67" i="8"/>
  <c r="P868" i="8"/>
  <c r="P869" i="8"/>
  <c r="P870" i="8"/>
  <c r="P871" i="8"/>
  <c r="P872" i="8"/>
  <c r="P873" i="8"/>
  <c r="P874" i="8"/>
  <c r="P875" i="8"/>
  <c r="P876" i="8"/>
  <c r="P877" i="8"/>
  <c r="P878" i="8"/>
  <c r="P879" i="8"/>
  <c r="P880" i="8"/>
  <c r="P881" i="8"/>
  <c r="P882" i="8"/>
  <c r="P883" i="8"/>
  <c r="P884" i="8"/>
  <c r="P885" i="8"/>
  <c r="P886" i="8"/>
  <c r="P887" i="8"/>
  <c r="P888" i="8"/>
  <c r="P889" i="8"/>
  <c r="P890" i="8"/>
  <c r="P891" i="8"/>
  <c r="P892" i="8"/>
  <c r="P893" i="8"/>
  <c r="P894" i="8"/>
  <c r="P895" i="8"/>
  <c r="P896" i="8"/>
  <c r="P897" i="8"/>
  <c r="P898" i="8"/>
  <c r="P899" i="8"/>
  <c r="P900" i="8"/>
  <c r="P901" i="8"/>
  <c r="P902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5" i="8"/>
  <c r="P916" i="8"/>
  <c r="P917" i="8"/>
  <c r="P918" i="8"/>
  <c r="P919" i="8"/>
  <c r="P920" i="8"/>
  <c r="P921" i="8"/>
  <c r="P922" i="8"/>
  <c r="P923" i="8"/>
  <c r="P924" i="8"/>
  <c r="P925" i="8"/>
  <c r="P926" i="8"/>
  <c r="P927" i="8"/>
  <c r="P928" i="8"/>
  <c r="P929" i="8"/>
  <c r="P930" i="8"/>
  <c r="P931" i="8"/>
  <c r="P932" i="8"/>
  <c r="P933" i="8"/>
  <c r="P934" i="8"/>
  <c r="P935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48" i="8"/>
  <c r="P949" i="8"/>
  <c r="P950" i="8"/>
  <c r="P951" i="8"/>
  <c r="P952" i="8"/>
  <c r="P953" i="8"/>
  <c r="P954" i="8"/>
  <c r="P955" i="8"/>
  <c r="P956" i="8"/>
  <c r="P957" i="8"/>
  <c r="P958" i="8"/>
  <c r="P959" i="8"/>
  <c r="P960" i="8"/>
  <c r="P961" i="8"/>
  <c r="P962" i="8"/>
  <c r="P963" i="8"/>
  <c r="P964" i="8"/>
  <c r="P965" i="8"/>
  <c r="P966" i="8"/>
  <c r="P967" i="8"/>
  <c r="P968" i="8"/>
  <c r="P969" i="8"/>
  <c r="P970" i="8"/>
  <c r="P971" i="8"/>
  <c r="P972" i="8"/>
  <c r="P973" i="8"/>
  <c r="P974" i="8"/>
  <c r="P975" i="8"/>
  <c r="P976" i="8"/>
  <c r="P977" i="8"/>
  <c r="P978" i="8"/>
  <c r="P979" i="8"/>
  <c r="P980" i="8"/>
  <c r="P981" i="8"/>
  <c r="P982" i="8"/>
  <c r="P983" i="8"/>
  <c r="P984" i="8"/>
  <c r="P985" i="8"/>
  <c r="P986" i="8"/>
  <c r="P987" i="8"/>
  <c r="P988" i="8"/>
  <c r="P989" i="8"/>
  <c r="P990" i="8"/>
  <c r="P991" i="8"/>
  <c r="P992" i="8"/>
  <c r="P993" i="8"/>
  <c r="P994" i="8"/>
  <c r="P995" i="8"/>
  <c r="P996" i="8"/>
  <c r="P997" i="8"/>
  <c r="P998" i="8"/>
  <c r="P999" i="8"/>
  <c r="P1000" i="8"/>
  <c r="P1001" i="8"/>
  <c r="P1002" i="8"/>
  <c r="P1003" i="8"/>
  <c r="P1004" i="8"/>
  <c r="P1005" i="8"/>
  <c r="P1006" i="8"/>
  <c r="P1007" i="8"/>
  <c r="P1008" i="8"/>
  <c r="P1009" i="8"/>
  <c r="P1010" i="8"/>
  <c r="P1011" i="8"/>
  <c r="P1012" i="8"/>
  <c r="P1013" i="8"/>
  <c r="P1014" i="8"/>
  <c r="P1015" i="8"/>
  <c r="P1016" i="8"/>
  <c r="P1017" i="8"/>
  <c r="P1018" i="8"/>
  <c r="P1019" i="8"/>
  <c r="P1020" i="8"/>
  <c r="P1021" i="8"/>
  <c r="P1022" i="8"/>
  <c r="P1023" i="8"/>
  <c r="P1024" i="8"/>
  <c r="P1025" i="8"/>
  <c r="P1026" i="8"/>
  <c r="P1027" i="8"/>
  <c r="P1028" i="8"/>
  <c r="P1029" i="8"/>
  <c r="P1030" i="8"/>
  <c r="P1031" i="8"/>
  <c r="P1032" i="8"/>
  <c r="P1033" i="8"/>
  <c r="P1034" i="8"/>
  <c r="P1035" i="8"/>
  <c r="P1036" i="8"/>
  <c r="P1037" i="8"/>
  <c r="P1038" i="8"/>
  <c r="P1039" i="8"/>
  <c r="P1040" i="8"/>
  <c r="P1041" i="8"/>
  <c r="P1042" i="8"/>
  <c r="P1043" i="8"/>
  <c r="P1044" i="8"/>
  <c r="P1045" i="8"/>
  <c r="P1046" i="8"/>
  <c r="P1047" i="8"/>
  <c r="P1048" i="8"/>
  <c r="P1049" i="8"/>
  <c r="P1050" i="8"/>
  <c r="P1051" i="8"/>
  <c r="P1052" i="8"/>
  <c r="P1053" i="8"/>
  <c r="P1054" i="8"/>
  <c r="P1055" i="8"/>
  <c r="P1056" i="8"/>
  <c r="P1057" i="8"/>
  <c r="P1058" i="8"/>
  <c r="P1059" i="8"/>
  <c r="P1060" i="8"/>
  <c r="P1061" i="8"/>
  <c r="P1062" i="8"/>
  <c r="P1063" i="8"/>
  <c r="P1064" i="8"/>
  <c r="P1065" i="8"/>
  <c r="P1066" i="8"/>
  <c r="P1067" i="8"/>
  <c r="P1068" i="8"/>
  <c r="P1069" i="8"/>
  <c r="P1070" i="8"/>
  <c r="P1071" i="8"/>
  <c r="P1072" i="8"/>
  <c r="P1073" i="8"/>
  <c r="P1074" i="8"/>
  <c r="P1075" i="8"/>
  <c r="P1076" i="8"/>
  <c r="P1077" i="8"/>
  <c r="P1078" i="8"/>
  <c r="P1079" i="8"/>
  <c r="P1080" i="8"/>
  <c r="P1081" i="8"/>
  <c r="P1082" i="8"/>
  <c r="P1083" i="8"/>
  <c r="P1084" i="8"/>
  <c r="P1085" i="8"/>
  <c r="P1086" i="8"/>
  <c r="P1087" i="8"/>
  <c r="P1088" i="8"/>
  <c r="P1089" i="8"/>
  <c r="P1090" i="8"/>
  <c r="P1091" i="8"/>
  <c r="P1092" i="8"/>
  <c r="P1093" i="8"/>
  <c r="P1094" i="8"/>
  <c r="P1095" i="8"/>
  <c r="P1096" i="8"/>
  <c r="P1097" i="8"/>
  <c r="P1098" i="8"/>
  <c r="P1099" i="8"/>
  <c r="P1100" i="8"/>
  <c r="P1101" i="8"/>
  <c r="P1102" i="8"/>
  <c r="P1103" i="8"/>
  <c r="P1104" i="8"/>
  <c r="P1105" i="8"/>
  <c r="P1106" i="8"/>
  <c r="P1107" i="8"/>
  <c r="P1108" i="8"/>
  <c r="P1109" i="8"/>
  <c r="P1110" i="8"/>
  <c r="P1111" i="8"/>
  <c r="P1112" i="8"/>
  <c r="P1113" i="8"/>
  <c r="P1114" i="8"/>
  <c r="P1115" i="8"/>
  <c r="P1116" i="8"/>
  <c r="P1117" i="8"/>
  <c r="P1118" i="8"/>
  <c r="P1119" i="8"/>
  <c r="P1120" i="8"/>
  <c r="P1121" i="8"/>
  <c r="P1122" i="8"/>
  <c r="P1123" i="8"/>
  <c r="P1124" i="8"/>
  <c r="P1125" i="8"/>
  <c r="P1126" i="8"/>
  <c r="P1127" i="8"/>
  <c r="P1128" i="8"/>
  <c r="P1129" i="8"/>
  <c r="P1130" i="8"/>
  <c r="P1131" i="8"/>
  <c r="P1132" i="8"/>
  <c r="P1133" i="8"/>
  <c r="P1134" i="8"/>
  <c r="P1135" i="8"/>
  <c r="P1136" i="8"/>
  <c r="P1137" i="8"/>
  <c r="P1138" i="8"/>
  <c r="P1139" i="8"/>
  <c r="P1140" i="8"/>
  <c r="P1141" i="8"/>
  <c r="P1142" i="8"/>
  <c r="P1143" i="8"/>
  <c r="P1144" i="8"/>
  <c r="P1145" i="8"/>
  <c r="P1146" i="8"/>
  <c r="P1147" i="8"/>
  <c r="P1148" i="8"/>
  <c r="P1149" i="8"/>
  <c r="P1150" i="8"/>
  <c r="P1151" i="8"/>
  <c r="P1152" i="8"/>
  <c r="P1153" i="8"/>
  <c r="P1154" i="8"/>
  <c r="P1155" i="8"/>
  <c r="P1156" i="8"/>
  <c r="P1157" i="8"/>
  <c r="P1158" i="8"/>
  <c r="P1159" i="8"/>
  <c r="P1160" i="8"/>
  <c r="P1161" i="8"/>
  <c r="P1162" i="8"/>
  <c r="P1163" i="8"/>
  <c r="P1164" i="8"/>
  <c r="P1165" i="8"/>
  <c r="P1166" i="8"/>
  <c r="P1167" i="8"/>
  <c r="P1168" i="8"/>
  <c r="P1169" i="8"/>
  <c r="P1170" i="8"/>
  <c r="P1171" i="8"/>
  <c r="P1172" i="8"/>
  <c r="P1173" i="8"/>
  <c r="P1174" i="8"/>
  <c r="P1175" i="8"/>
  <c r="P1176" i="8"/>
  <c r="P1177" i="8"/>
  <c r="P1178" i="8"/>
  <c r="P1179" i="8"/>
  <c r="P1180" i="8"/>
  <c r="P1181" i="8"/>
  <c r="P1182" i="8"/>
  <c r="P1183" i="8"/>
  <c r="P1184" i="8"/>
  <c r="P1185" i="8"/>
  <c r="P1186" i="8"/>
  <c r="P1187" i="8"/>
  <c r="P1188" i="8"/>
  <c r="P1189" i="8"/>
  <c r="P1190" i="8"/>
  <c r="P1191" i="8"/>
  <c r="P1192" i="8"/>
  <c r="P1193" i="8"/>
  <c r="P1194" i="8"/>
  <c r="P1195" i="8"/>
  <c r="P1196" i="8"/>
  <c r="P1197" i="8"/>
  <c r="P1198" i="8"/>
  <c r="P1199" i="8"/>
  <c r="P1200" i="8"/>
  <c r="P1201" i="8"/>
  <c r="P1202" i="8"/>
  <c r="P1203" i="8"/>
  <c r="P1204" i="8"/>
  <c r="P1205" i="8"/>
  <c r="P1206" i="8"/>
  <c r="P1207" i="8"/>
  <c r="P1208" i="8"/>
  <c r="P1209" i="8"/>
  <c r="P1210" i="8"/>
  <c r="P1211" i="8"/>
  <c r="P1212" i="8"/>
  <c r="P1213" i="8"/>
  <c r="P1214" i="8"/>
  <c r="P1215" i="8"/>
  <c r="P1216" i="8"/>
  <c r="P1217" i="8"/>
  <c r="P1218" i="8"/>
  <c r="P1219" i="8"/>
  <c r="P1220" i="8"/>
  <c r="P1221" i="8"/>
  <c r="P1222" i="8"/>
  <c r="P1223" i="8"/>
  <c r="P1224" i="8"/>
  <c r="P1225" i="8"/>
  <c r="P1226" i="8"/>
  <c r="P1227" i="8"/>
  <c r="P1228" i="8"/>
  <c r="P1229" i="8"/>
  <c r="P1230" i="8"/>
  <c r="P1231" i="8"/>
  <c r="P1232" i="8"/>
  <c r="P1233" i="8"/>
  <c r="P1234" i="8"/>
  <c r="P1235" i="8"/>
  <c r="P1236" i="8"/>
  <c r="P1237" i="8"/>
  <c r="P1238" i="8"/>
  <c r="P1239" i="8"/>
  <c r="P1240" i="8"/>
  <c r="P1241" i="8"/>
  <c r="P1242" i="8"/>
  <c r="P1243" i="8"/>
  <c r="P1244" i="8"/>
  <c r="P1245" i="8"/>
  <c r="P1246" i="8"/>
  <c r="P1247" i="8"/>
  <c r="P1248" i="8"/>
  <c r="P1249" i="8"/>
  <c r="P1250" i="8"/>
  <c r="P1251" i="8"/>
  <c r="P1252" i="8"/>
  <c r="P1253" i="8"/>
  <c r="P1254" i="8"/>
  <c r="P1255" i="8"/>
  <c r="P1256" i="8"/>
  <c r="P1257" i="8"/>
  <c r="P1258" i="8"/>
  <c r="P1259" i="8"/>
  <c r="P1260" i="8"/>
  <c r="P1261" i="8"/>
  <c r="P1262" i="8"/>
  <c r="P1263" i="8"/>
  <c r="P1264" i="8"/>
  <c r="P1265" i="8"/>
  <c r="P1266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368" i="8"/>
  <c r="O369" i="8"/>
  <c r="O370" i="8"/>
  <c r="O371" i="8"/>
  <c r="O372" i="8"/>
  <c r="O373" i="8"/>
  <c r="O374" i="8"/>
  <c r="O375" i="8"/>
  <c r="O376" i="8"/>
  <c r="O377" i="8"/>
  <c r="O378" i="8"/>
  <c r="O379" i="8"/>
  <c r="O380" i="8"/>
  <c r="O381" i="8"/>
  <c r="O382" i="8"/>
  <c r="O383" i="8"/>
  <c r="O384" i="8"/>
  <c r="O385" i="8"/>
  <c r="O386" i="8"/>
  <c r="O387" i="8"/>
  <c r="O388" i="8"/>
  <c r="O389" i="8"/>
  <c r="O390" i="8"/>
  <c r="O391" i="8"/>
  <c r="O392" i="8"/>
  <c r="O393" i="8"/>
  <c r="O394" i="8"/>
  <c r="O395" i="8"/>
  <c r="O396" i="8"/>
  <c r="O397" i="8"/>
  <c r="O398" i="8"/>
  <c r="O399" i="8"/>
  <c r="O400" i="8"/>
  <c r="O401" i="8"/>
  <c r="O402" i="8"/>
  <c r="O403" i="8"/>
  <c r="O404" i="8"/>
  <c r="O405" i="8"/>
  <c r="O406" i="8"/>
  <c r="O407" i="8"/>
  <c r="O408" i="8"/>
  <c r="O409" i="8"/>
  <c r="O410" i="8"/>
  <c r="O411" i="8"/>
  <c r="O412" i="8"/>
  <c r="O413" i="8"/>
  <c r="O414" i="8"/>
  <c r="O415" i="8"/>
  <c r="O416" i="8"/>
  <c r="O417" i="8"/>
  <c r="O418" i="8"/>
  <c r="O419" i="8"/>
  <c r="O420" i="8"/>
  <c r="O421" i="8"/>
  <c r="O422" i="8"/>
  <c r="O423" i="8"/>
  <c r="O424" i="8"/>
  <c r="O425" i="8"/>
  <c r="O426" i="8"/>
  <c r="O427" i="8"/>
  <c r="O428" i="8"/>
  <c r="O429" i="8"/>
  <c r="O430" i="8"/>
  <c r="O431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4" i="8"/>
  <c r="O445" i="8"/>
  <c r="O446" i="8"/>
  <c r="O447" i="8"/>
  <c r="O448" i="8"/>
  <c r="O449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5" i="8"/>
  <c r="O476" i="8"/>
  <c r="O477" i="8"/>
  <c r="O478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0" i="8"/>
  <c r="O501" i="8"/>
  <c r="O502" i="8"/>
  <c r="O503" i="8"/>
  <c r="O504" i="8"/>
  <c r="O505" i="8"/>
  <c r="O506" i="8"/>
  <c r="O507" i="8"/>
  <c r="O508" i="8"/>
  <c r="O509" i="8"/>
  <c r="O510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39" i="8"/>
  <c r="O540" i="8"/>
  <c r="O541" i="8"/>
  <c r="O542" i="8"/>
  <c r="O543" i="8"/>
  <c r="O544" i="8"/>
  <c r="O545" i="8"/>
  <c r="O546" i="8"/>
  <c r="O547" i="8"/>
  <c r="O548" i="8"/>
  <c r="O549" i="8"/>
  <c r="O550" i="8"/>
  <c r="O551" i="8"/>
  <c r="O552" i="8"/>
  <c r="O553" i="8"/>
  <c r="O554" i="8"/>
  <c r="O555" i="8"/>
  <c r="O556" i="8"/>
  <c r="O557" i="8"/>
  <c r="O558" i="8"/>
  <c r="O559" i="8"/>
  <c r="O560" i="8"/>
  <c r="O561" i="8"/>
  <c r="O562" i="8"/>
  <c r="O563" i="8"/>
  <c r="O564" i="8"/>
  <c r="O565" i="8"/>
  <c r="O566" i="8"/>
  <c r="O567" i="8"/>
  <c r="O568" i="8"/>
  <c r="O569" i="8"/>
  <c r="O570" i="8"/>
  <c r="O571" i="8"/>
  <c r="O572" i="8"/>
  <c r="O573" i="8"/>
  <c r="O574" i="8"/>
  <c r="O575" i="8"/>
  <c r="O576" i="8"/>
  <c r="O577" i="8"/>
  <c r="O578" i="8"/>
  <c r="O579" i="8"/>
  <c r="O580" i="8"/>
  <c r="O581" i="8"/>
  <c r="O582" i="8"/>
  <c r="O583" i="8"/>
  <c r="O584" i="8"/>
  <c r="O585" i="8"/>
  <c r="O586" i="8"/>
  <c r="O587" i="8"/>
  <c r="O588" i="8"/>
  <c r="O589" i="8"/>
  <c r="O590" i="8"/>
  <c r="O591" i="8"/>
  <c r="O592" i="8"/>
  <c r="O593" i="8"/>
  <c r="O594" i="8"/>
  <c r="O595" i="8"/>
  <c r="O596" i="8"/>
  <c r="O597" i="8"/>
  <c r="O598" i="8"/>
  <c r="O599" i="8"/>
  <c r="O600" i="8"/>
  <c r="O601" i="8"/>
  <c r="O602" i="8"/>
  <c r="O603" i="8"/>
  <c r="O604" i="8"/>
  <c r="O605" i="8"/>
  <c r="O606" i="8"/>
  <c r="O607" i="8"/>
  <c r="O608" i="8"/>
  <c r="O609" i="8"/>
  <c r="O610" i="8"/>
  <c r="O611" i="8"/>
  <c r="O612" i="8"/>
  <c r="O613" i="8"/>
  <c r="O614" i="8"/>
  <c r="O615" i="8"/>
  <c r="O616" i="8"/>
  <c r="O617" i="8"/>
  <c r="O618" i="8"/>
  <c r="O619" i="8"/>
  <c r="O620" i="8"/>
  <c r="O621" i="8"/>
  <c r="O622" i="8"/>
  <c r="O623" i="8"/>
  <c r="O624" i="8"/>
  <c r="O625" i="8"/>
  <c r="O626" i="8"/>
  <c r="O627" i="8"/>
  <c r="O628" i="8"/>
  <c r="O629" i="8"/>
  <c r="O630" i="8"/>
  <c r="O631" i="8"/>
  <c r="O632" i="8"/>
  <c r="O633" i="8"/>
  <c r="O634" i="8"/>
  <c r="O635" i="8"/>
  <c r="O636" i="8"/>
  <c r="O637" i="8"/>
  <c r="O638" i="8"/>
  <c r="O639" i="8"/>
  <c r="O640" i="8"/>
  <c r="O641" i="8"/>
  <c r="O642" i="8"/>
  <c r="O643" i="8"/>
  <c r="O644" i="8"/>
  <c r="O645" i="8"/>
  <c r="O646" i="8"/>
  <c r="O647" i="8"/>
  <c r="O648" i="8"/>
  <c r="O649" i="8"/>
  <c r="O650" i="8"/>
  <c r="O651" i="8"/>
  <c r="O652" i="8"/>
  <c r="O653" i="8"/>
  <c r="O654" i="8"/>
  <c r="O655" i="8"/>
  <c r="O656" i="8"/>
  <c r="O657" i="8"/>
  <c r="O658" i="8"/>
  <c r="O659" i="8"/>
  <c r="O660" i="8"/>
  <c r="O661" i="8"/>
  <c r="O662" i="8"/>
  <c r="O663" i="8"/>
  <c r="O664" i="8"/>
  <c r="O665" i="8"/>
  <c r="O666" i="8"/>
  <c r="O667" i="8"/>
  <c r="O668" i="8"/>
  <c r="O669" i="8"/>
  <c r="O670" i="8"/>
  <c r="O671" i="8"/>
  <c r="O672" i="8"/>
  <c r="O673" i="8"/>
  <c r="O674" i="8"/>
  <c r="O675" i="8"/>
  <c r="O676" i="8"/>
  <c r="O677" i="8"/>
  <c r="O678" i="8"/>
  <c r="O679" i="8"/>
  <c r="O680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694" i="8"/>
  <c r="O695" i="8"/>
  <c r="O696" i="8"/>
  <c r="O697" i="8"/>
  <c r="O698" i="8"/>
  <c r="O699" i="8"/>
  <c r="O700" i="8"/>
  <c r="O701" i="8"/>
  <c r="O702" i="8"/>
  <c r="O703" i="8"/>
  <c r="O704" i="8"/>
  <c r="O705" i="8"/>
  <c r="O706" i="8"/>
  <c r="O707" i="8"/>
  <c r="O708" i="8"/>
  <c r="O709" i="8"/>
  <c r="O710" i="8"/>
  <c r="O711" i="8"/>
  <c r="O712" i="8"/>
  <c r="O713" i="8"/>
  <c r="O714" i="8"/>
  <c r="O715" i="8"/>
  <c r="O716" i="8"/>
  <c r="O717" i="8"/>
  <c r="O718" i="8"/>
  <c r="O719" i="8"/>
  <c r="O720" i="8"/>
  <c r="O721" i="8"/>
  <c r="O722" i="8"/>
  <c r="O723" i="8"/>
  <c r="O724" i="8"/>
  <c r="O725" i="8"/>
  <c r="O726" i="8"/>
  <c r="O727" i="8"/>
  <c r="O728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1" i="8"/>
  <c r="O742" i="8"/>
  <c r="O743" i="8"/>
  <c r="O744" i="8"/>
  <c r="O745" i="8"/>
  <c r="O746" i="8"/>
  <c r="O747" i="8"/>
  <c r="O748" i="8"/>
  <c r="O749" i="8"/>
  <c r="O750" i="8"/>
  <c r="O751" i="8"/>
  <c r="O752" i="8"/>
  <c r="O753" i="8"/>
  <c r="O754" i="8"/>
  <c r="O755" i="8"/>
  <c r="O756" i="8"/>
  <c r="O757" i="8"/>
  <c r="O758" i="8"/>
  <c r="O759" i="8"/>
  <c r="O760" i="8"/>
  <c r="O761" i="8"/>
  <c r="O762" i="8"/>
  <c r="O763" i="8"/>
  <c r="O764" i="8"/>
  <c r="O765" i="8"/>
  <c r="O766" i="8"/>
  <c r="O767" i="8"/>
  <c r="O768" i="8"/>
  <c r="O769" i="8"/>
  <c r="O770" i="8"/>
  <c r="O771" i="8"/>
  <c r="O772" i="8"/>
  <c r="O773" i="8"/>
  <c r="O774" i="8"/>
  <c r="O775" i="8"/>
  <c r="O776" i="8"/>
  <c r="O777" i="8"/>
  <c r="O778" i="8"/>
  <c r="O779" i="8"/>
  <c r="O780" i="8"/>
  <c r="O781" i="8"/>
  <c r="O782" i="8"/>
  <c r="O783" i="8"/>
  <c r="O784" i="8"/>
  <c r="O785" i="8"/>
  <c r="O786" i="8"/>
  <c r="O787" i="8"/>
  <c r="O788" i="8"/>
  <c r="O789" i="8"/>
  <c r="O790" i="8"/>
  <c r="O791" i="8"/>
  <c r="O792" i="8"/>
  <c r="O793" i="8"/>
  <c r="O794" i="8"/>
  <c r="O795" i="8"/>
  <c r="O796" i="8"/>
  <c r="O797" i="8"/>
  <c r="O798" i="8"/>
  <c r="O799" i="8"/>
  <c r="O800" i="8"/>
  <c r="O801" i="8"/>
  <c r="O802" i="8"/>
  <c r="O803" i="8"/>
  <c r="O804" i="8"/>
  <c r="O805" i="8"/>
  <c r="O806" i="8"/>
  <c r="O807" i="8"/>
  <c r="O808" i="8"/>
  <c r="O809" i="8"/>
  <c r="O810" i="8"/>
  <c r="O811" i="8"/>
  <c r="O812" i="8"/>
  <c r="O813" i="8"/>
  <c r="O814" i="8"/>
  <c r="O815" i="8"/>
  <c r="O816" i="8"/>
  <c r="O817" i="8"/>
  <c r="O818" i="8"/>
  <c r="O819" i="8"/>
  <c r="O820" i="8"/>
  <c r="O821" i="8"/>
  <c r="O822" i="8"/>
  <c r="O823" i="8"/>
  <c r="O824" i="8"/>
  <c r="O825" i="8"/>
  <c r="O826" i="8"/>
  <c r="O827" i="8"/>
  <c r="O828" i="8"/>
  <c r="O829" i="8"/>
  <c r="O830" i="8"/>
  <c r="O831" i="8"/>
  <c r="O832" i="8"/>
  <c r="O833" i="8"/>
  <c r="O834" i="8"/>
  <c r="O835" i="8"/>
  <c r="O836" i="8"/>
  <c r="O837" i="8"/>
  <c r="O838" i="8"/>
  <c r="O839" i="8"/>
  <c r="O840" i="8"/>
  <c r="O841" i="8"/>
  <c r="O842" i="8"/>
  <c r="O843" i="8"/>
  <c r="O844" i="8"/>
  <c r="O845" i="8"/>
  <c r="O846" i="8"/>
  <c r="O847" i="8"/>
  <c r="O848" i="8"/>
  <c r="O849" i="8"/>
  <c r="O850" i="8"/>
  <c r="O851" i="8"/>
  <c r="O852" i="8"/>
  <c r="O853" i="8"/>
  <c r="O854" i="8"/>
  <c r="O855" i="8"/>
  <c r="O856" i="8"/>
  <c r="O857" i="8"/>
  <c r="O858" i="8"/>
  <c r="O859" i="8"/>
  <c r="O860" i="8"/>
  <c r="O861" i="8"/>
  <c r="O862" i="8"/>
  <c r="O863" i="8"/>
  <c r="O864" i="8"/>
  <c r="O865" i="8"/>
  <c r="O866" i="8"/>
  <c r="O867" i="8"/>
  <c r="O868" i="8"/>
  <c r="O869" i="8"/>
  <c r="O870" i="8"/>
  <c r="O871" i="8"/>
  <c r="O872" i="8"/>
  <c r="O873" i="8"/>
  <c r="O874" i="8"/>
  <c r="O875" i="8"/>
  <c r="O876" i="8"/>
  <c r="O877" i="8"/>
  <c r="O878" i="8"/>
  <c r="O879" i="8"/>
  <c r="O880" i="8"/>
  <c r="O881" i="8"/>
  <c r="O882" i="8"/>
  <c r="O883" i="8"/>
  <c r="O884" i="8"/>
  <c r="O885" i="8"/>
  <c r="O886" i="8"/>
  <c r="O887" i="8"/>
  <c r="O888" i="8"/>
  <c r="O889" i="8"/>
  <c r="O890" i="8"/>
  <c r="O891" i="8"/>
  <c r="O892" i="8"/>
  <c r="O893" i="8"/>
  <c r="O894" i="8"/>
  <c r="O895" i="8"/>
  <c r="O896" i="8"/>
  <c r="O897" i="8"/>
  <c r="O898" i="8"/>
  <c r="O899" i="8"/>
  <c r="O900" i="8"/>
  <c r="O901" i="8"/>
  <c r="O902" i="8"/>
  <c r="O903" i="8"/>
  <c r="O904" i="8"/>
  <c r="O905" i="8"/>
  <c r="O906" i="8"/>
  <c r="O907" i="8"/>
  <c r="O908" i="8"/>
  <c r="O909" i="8"/>
  <c r="O910" i="8"/>
  <c r="O911" i="8"/>
  <c r="O912" i="8"/>
  <c r="O913" i="8"/>
  <c r="O914" i="8"/>
  <c r="O915" i="8"/>
  <c r="O916" i="8"/>
  <c r="O917" i="8"/>
  <c r="O918" i="8"/>
  <c r="O919" i="8"/>
  <c r="O920" i="8"/>
  <c r="O921" i="8"/>
  <c r="O922" i="8"/>
  <c r="O923" i="8"/>
  <c r="O924" i="8"/>
  <c r="O925" i="8"/>
  <c r="O926" i="8"/>
  <c r="O927" i="8"/>
  <c r="O928" i="8"/>
  <c r="O929" i="8"/>
  <c r="O930" i="8"/>
  <c r="O931" i="8"/>
  <c r="O932" i="8"/>
  <c r="O933" i="8"/>
  <c r="O934" i="8"/>
  <c r="O935" i="8"/>
  <c r="O936" i="8"/>
  <c r="O937" i="8"/>
  <c r="O938" i="8"/>
  <c r="O939" i="8"/>
  <c r="O940" i="8"/>
  <c r="O941" i="8"/>
  <c r="O942" i="8"/>
  <c r="O943" i="8"/>
  <c r="O944" i="8"/>
  <c r="O945" i="8"/>
  <c r="O946" i="8"/>
  <c r="O947" i="8"/>
  <c r="O948" i="8"/>
  <c r="O949" i="8"/>
  <c r="O950" i="8"/>
  <c r="O951" i="8"/>
  <c r="O952" i="8"/>
  <c r="O953" i="8"/>
  <c r="O954" i="8"/>
  <c r="O955" i="8"/>
  <c r="O956" i="8"/>
  <c r="O957" i="8"/>
  <c r="O958" i="8"/>
  <c r="O959" i="8"/>
  <c r="O960" i="8"/>
  <c r="O961" i="8"/>
  <c r="O962" i="8"/>
  <c r="O963" i="8"/>
  <c r="O964" i="8"/>
  <c r="O965" i="8"/>
  <c r="O966" i="8"/>
  <c r="O967" i="8"/>
  <c r="O968" i="8"/>
  <c r="O969" i="8"/>
  <c r="O970" i="8"/>
  <c r="O971" i="8"/>
  <c r="O972" i="8"/>
  <c r="O973" i="8"/>
  <c r="O974" i="8"/>
  <c r="O975" i="8"/>
  <c r="O976" i="8"/>
  <c r="O977" i="8"/>
  <c r="O978" i="8"/>
  <c r="O979" i="8"/>
  <c r="O980" i="8"/>
  <c r="O981" i="8"/>
  <c r="O982" i="8"/>
  <c r="O983" i="8"/>
  <c r="O984" i="8"/>
  <c r="O985" i="8"/>
  <c r="O986" i="8"/>
  <c r="O987" i="8"/>
  <c r="O988" i="8"/>
  <c r="O989" i="8"/>
  <c r="O990" i="8"/>
  <c r="O991" i="8"/>
  <c r="O992" i="8"/>
  <c r="O993" i="8"/>
  <c r="O994" i="8"/>
  <c r="O995" i="8"/>
  <c r="O996" i="8"/>
  <c r="O997" i="8"/>
  <c r="O998" i="8"/>
  <c r="O999" i="8"/>
  <c r="O1000" i="8"/>
  <c r="O1001" i="8"/>
  <c r="O1002" i="8"/>
  <c r="O1003" i="8"/>
  <c r="O1004" i="8"/>
  <c r="O1005" i="8"/>
  <c r="O1006" i="8"/>
  <c r="O1007" i="8"/>
  <c r="O1008" i="8"/>
  <c r="O1009" i="8"/>
  <c r="O1010" i="8"/>
  <c r="O1011" i="8"/>
  <c r="O1012" i="8"/>
  <c r="O1013" i="8"/>
  <c r="O1014" i="8"/>
  <c r="O1015" i="8"/>
  <c r="O1016" i="8"/>
  <c r="O1017" i="8"/>
  <c r="O1018" i="8"/>
  <c r="O1019" i="8"/>
  <c r="O1020" i="8"/>
  <c r="O1021" i="8"/>
  <c r="O1022" i="8"/>
  <c r="O1023" i="8"/>
  <c r="O1024" i="8"/>
  <c r="O1025" i="8"/>
  <c r="O1026" i="8"/>
  <c r="O1027" i="8"/>
  <c r="O1028" i="8"/>
  <c r="O1029" i="8"/>
  <c r="O1030" i="8"/>
  <c r="O1031" i="8"/>
  <c r="O1032" i="8"/>
  <c r="O1033" i="8"/>
  <c r="O1034" i="8"/>
  <c r="O1035" i="8"/>
  <c r="O1036" i="8"/>
  <c r="O1037" i="8"/>
  <c r="O1038" i="8"/>
  <c r="O1039" i="8"/>
  <c r="O1040" i="8"/>
  <c r="O1041" i="8"/>
  <c r="O1042" i="8"/>
  <c r="O1043" i="8"/>
  <c r="O1044" i="8"/>
  <c r="O1045" i="8"/>
  <c r="O1046" i="8"/>
  <c r="O1047" i="8"/>
  <c r="O1048" i="8"/>
  <c r="O1049" i="8"/>
  <c r="O1050" i="8"/>
  <c r="O1051" i="8"/>
  <c r="O1052" i="8"/>
  <c r="O1053" i="8"/>
  <c r="O1054" i="8"/>
  <c r="O1055" i="8"/>
  <c r="O1056" i="8"/>
  <c r="O1057" i="8"/>
  <c r="O1058" i="8"/>
  <c r="O1059" i="8"/>
  <c r="O1060" i="8"/>
  <c r="O1061" i="8"/>
  <c r="O1062" i="8"/>
  <c r="O1063" i="8"/>
  <c r="O1064" i="8"/>
  <c r="O1065" i="8"/>
  <c r="O1066" i="8"/>
  <c r="O1067" i="8"/>
  <c r="O1068" i="8"/>
  <c r="O1069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5" i="8"/>
  <c r="O1086" i="8"/>
  <c r="O1087" i="8"/>
  <c r="O1088" i="8"/>
  <c r="O1089" i="8"/>
  <c r="O1090" i="8"/>
  <c r="O1091" i="8"/>
  <c r="O1092" i="8"/>
  <c r="O1093" i="8"/>
  <c r="O1094" i="8"/>
  <c r="O1095" i="8"/>
  <c r="O1096" i="8"/>
  <c r="O1097" i="8"/>
  <c r="O1098" i="8"/>
  <c r="O1099" i="8"/>
  <c r="O1100" i="8"/>
  <c r="O1101" i="8"/>
  <c r="O1102" i="8"/>
  <c r="O1103" i="8"/>
  <c r="O1104" i="8"/>
  <c r="O1105" i="8"/>
  <c r="O1106" i="8"/>
  <c r="O1107" i="8"/>
  <c r="O1108" i="8"/>
  <c r="O1109" i="8"/>
  <c r="O1110" i="8"/>
  <c r="O1111" i="8"/>
  <c r="O1112" i="8"/>
  <c r="O1113" i="8"/>
  <c r="O1114" i="8"/>
  <c r="O1115" i="8"/>
  <c r="O1116" i="8"/>
  <c r="O1117" i="8"/>
  <c r="O1118" i="8"/>
  <c r="O1119" i="8"/>
  <c r="O1120" i="8"/>
  <c r="O1121" i="8"/>
  <c r="O1122" i="8"/>
  <c r="O1123" i="8"/>
  <c r="O1124" i="8"/>
  <c r="O1125" i="8"/>
  <c r="O1126" i="8"/>
  <c r="O1127" i="8"/>
  <c r="O1128" i="8"/>
  <c r="O1129" i="8"/>
  <c r="O1130" i="8"/>
  <c r="O1131" i="8"/>
  <c r="O1132" i="8"/>
  <c r="O1133" i="8"/>
  <c r="O1134" i="8"/>
  <c r="O1135" i="8"/>
  <c r="O1136" i="8"/>
  <c r="O1137" i="8"/>
  <c r="O1138" i="8"/>
  <c r="O1139" i="8"/>
  <c r="O1140" i="8"/>
  <c r="O1141" i="8"/>
  <c r="O1142" i="8"/>
  <c r="O1143" i="8"/>
  <c r="O1144" i="8"/>
  <c r="O1145" i="8"/>
  <c r="O1146" i="8"/>
  <c r="O1147" i="8"/>
  <c r="O1148" i="8"/>
  <c r="O1149" i="8"/>
  <c r="O1150" i="8"/>
  <c r="O1151" i="8"/>
  <c r="O1152" i="8"/>
  <c r="O1153" i="8"/>
  <c r="O1154" i="8"/>
  <c r="O1155" i="8"/>
  <c r="O1156" i="8"/>
  <c r="O1157" i="8"/>
  <c r="O1158" i="8"/>
  <c r="O1159" i="8"/>
  <c r="O1160" i="8"/>
  <c r="O1161" i="8"/>
  <c r="O1162" i="8"/>
  <c r="O1163" i="8"/>
  <c r="O1164" i="8"/>
  <c r="O1165" i="8"/>
  <c r="O1166" i="8"/>
  <c r="O1167" i="8"/>
  <c r="O1168" i="8"/>
  <c r="O1169" i="8"/>
  <c r="O1170" i="8"/>
  <c r="O1171" i="8"/>
  <c r="O1172" i="8"/>
  <c r="O1173" i="8"/>
  <c r="O1174" i="8"/>
  <c r="O1175" i="8"/>
  <c r="O1176" i="8"/>
  <c r="O1177" i="8"/>
  <c r="O1178" i="8"/>
  <c r="O1179" i="8"/>
  <c r="O1180" i="8"/>
  <c r="O1181" i="8"/>
  <c r="O1182" i="8"/>
  <c r="O1183" i="8"/>
  <c r="O1184" i="8"/>
  <c r="O1185" i="8"/>
  <c r="O1186" i="8"/>
  <c r="O1187" i="8"/>
  <c r="O1188" i="8"/>
  <c r="O1189" i="8"/>
  <c r="O1190" i="8"/>
  <c r="O1191" i="8"/>
  <c r="O1192" i="8"/>
  <c r="O1193" i="8"/>
  <c r="O1194" i="8"/>
  <c r="O1195" i="8"/>
  <c r="O1196" i="8"/>
  <c r="O1197" i="8"/>
  <c r="O1198" i="8"/>
  <c r="O1199" i="8"/>
  <c r="O1200" i="8"/>
  <c r="O1201" i="8"/>
  <c r="O1202" i="8"/>
  <c r="O1203" i="8"/>
  <c r="O1204" i="8"/>
  <c r="O1205" i="8"/>
  <c r="O1206" i="8"/>
  <c r="O1207" i="8"/>
  <c r="O1208" i="8"/>
  <c r="O1209" i="8"/>
  <c r="O1210" i="8"/>
  <c r="O1211" i="8"/>
  <c r="O1212" i="8"/>
  <c r="O1213" i="8"/>
  <c r="O1214" i="8"/>
  <c r="O1215" i="8"/>
  <c r="O1216" i="8"/>
  <c r="O1217" i="8"/>
  <c r="O1218" i="8"/>
  <c r="O1219" i="8"/>
  <c r="O1220" i="8"/>
  <c r="O1221" i="8"/>
  <c r="O1222" i="8"/>
  <c r="O1223" i="8"/>
  <c r="O1224" i="8"/>
  <c r="O1225" i="8"/>
  <c r="O1226" i="8"/>
  <c r="O1227" i="8"/>
  <c r="O1228" i="8"/>
  <c r="O1229" i="8"/>
  <c r="O1230" i="8"/>
  <c r="O1231" i="8"/>
  <c r="O1232" i="8"/>
  <c r="O1233" i="8"/>
  <c r="O1234" i="8"/>
  <c r="O1235" i="8"/>
  <c r="O1236" i="8"/>
  <c r="O1237" i="8"/>
  <c r="O1238" i="8"/>
  <c r="O1239" i="8"/>
  <c r="O1240" i="8"/>
  <c r="O1241" i="8"/>
  <c r="O1242" i="8"/>
  <c r="O1243" i="8"/>
  <c r="O1244" i="8"/>
  <c r="O1245" i="8"/>
  <c r="O1246" i="8"/>
  <c r="O1247" i="8"/>
  <c r="O1248" i="8"/>
  <c r="O1249" i="8"/>
  <c r="O1250" i="8"/>
  <c r="O1251" i="8"/>
  <c r="O1252" i="8"/>
  <c r="O1253" i="8"/>
  <c r="O1254" i="8"/>
  <c r="O1255" i="8"/>
  <c r="O1256" i="8"/>
  <c r="O1257" i="8"/>
  <c r="O1258" i="8"/>
  <c r="O1259" i="8"/>
  <c r="O1260" i="8"/>
  <c r="O1261" i="8"/>
  <c r="O1262" i="8"/>
  <c r="O1263" i="8"/>
  <c r="O1264" i="8"/>
  <c r="O1265" i="8"/>
  <c r="O1266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3" i="8"/>
  <c r="N524" i="8"/>
  <c r="N525" i="8"/>
  <c r="N526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548" i="8"/>
  <c r="N549" i="8"/>
  <c r="N550" i="8"/>
  <c r="N551" i="8"/>
  <c r="N552" i="8"/>
  <c r="N553" i="8"/>
  <c r="N554" i="8"/>
  <c r="N555" i="8"/>
  <c r="N556" i="8"/>
  <c r="N557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74" i="8"/>
  <c r="N575" i="8"/>
  <c r="N576" i="8"/>
  <c r="N577" i="8"/>
  <c r="N578" i="8"/>
  <c r="N579" i="8"/>
  <c r="N580" i="8"/>
  <c r="N581" i="8"/>
  <c r="N582" i="8"/>
  <c r="N583" i="8"/>
  <c r="N584" i="8"/>
  <c r="N585" i="8"/>
  <c r="N586" i="8"/>
  <c r="N587" i="8"/>
  <c r="N588" i="8"/>
  <c r="N589" i="8"/>
  <c r="N590" i="8"/>
  <c r="N591" i="8"/>
  <c r="N592" i="8"/>
  <c r="N593" i="8"/>
  <c r="N594" i="8"/>
  <c r="N595" i="8"/>
  <c r="N596" i="8"/>
  <c r="N597" i="8"/>
  <c r="N598" i="8"/>
  <c r="N599" i="8"/>
  <c r="N600" i="8"/>
  <c r="N601" i="8"/>
  <c r="N602" i="8"/>
  <c r="N603" i="8"/>
  <c r="N604" i="8"/>
  <c r="N605" i="8"/>
  <c r="N606" i="8"/>
  <c r="N607" i="8"/>
  <c r="N608" i="8"/>
  <c r="N609" i="8"/>
  <c r="N610" i="8"/>
  <c r="N611" i="8"/>
  <c r="N612" i="8"/>
  <c r="N613" i="8"/>
  <c r="N614" i="8"/>
  <c r="N615" i="8"/>
  <c r="N616" i="8"/>
  <c r="N617" i="8"/>
  <c r="N618" i="8"/>
  <c r="N619" i="8"/>
  <c r="N620" i="8"/>
  <c r="N621" i="8"/>
  <c r="N622" i="8"/>
  <c r="N623" i="8"/>
  <c r="N624" i="8"/>
  <c r="N625" i="8"/>
  <c r="N626" i="8"/>
  <c r="N627" i="8"/>
  <c r="N628" i="8"/>
  <c r="N629" i="8"/>
  <c r="N630" i="8"/>
  <c r="N63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N648" i="8"/>
  <c r="N649" i="8"/>
  <c r="N650" i="8"/>
  <c r="N651" i="8"/>
  <c r="N652" i="8"/>
  <c r="N653" i="8"/>
  <c r="N654" i="8"/>
  <c r="N655" i="8"/>
  <c r="N656" i="8"/>
  <c r="N657" i="8"/>
  <c r="N658" i="8"/>
  <c r="N659" i="8"/>
  <c r="N660" i="8"/>
  <c r="N661" i="8"/>
  <c r="N662" i="8"/>
  <c r="N663" i="8"/>
  <c r="N664" i="8"/>
  <c r="N665" i="8"/>
  <c r="N666" i="8"/>
  <c r="N667" i="8"/>
  <c r="N668" i="8"/>
  <c r="N669" i="8"/>
  <c r="N670" i="8"/>
  <c r="N671" i="8"/>
  <c r="N672" i="8"/>
  <c r="N673" i="8"/>
  <c r="N674" i="8"/>
  <c r="N675" i="8"/>
  <c r="N676" i="8"/>
  <c r="N677" i="8"/>
  <c r="N678" i="8"/>
  <c r="N679" i="8"/>
  <c r="N680" i="8"/>
  <c r="N681" i="8"/>
  <c r="N682" i="8"/>
  <c r="N683" i="8"/>
  <c r="N684" i="8"/>
  <c r="N685" i="8"/>
  <c r="N686" i="8"/>
  <c r="N687" i="8"/>
  <c r="N688" i="8"/>
  <c r="N689" i="8"/>
  <c r="N690" i="8"/>
  <c r="N691" i="8"/>
  <c r="N692" i="8"/>
  <c r="N693" i="8"/>
  <c r="N694" i="8"/>
  <c r="N695" i="8"/>
  <c r="N696" i="8"/>
  <c r="N697" i="8"/>
  <c r="N698" i="8"/>
  <c r="N699" i="8"/>
  <c r="N700" i="8"/>
  <c r="N701" i="8"/>
  <c r="N702" i="8"/>
  <c r="N703" i="8"/>
  <c r="N704" i="8"/>
  <c r="N705" i="8"/>
  <c r="N706" i="8"/>
  <c r="N707" i="8"/>
  <c r="N708" i="8"/>
  <c r="N709" i="8"/>
  <c r="N710" i="8"/>
  <c r="N711" i="8"/>
  <c r="N712" i="8"/>
  <c r="N713" i="8"/>
  <c r="N714" i="8"/>
  <c r="N715" i="8"/>
  <c r="N716" i="8"/>
  <c r="N717" i="8"/>
  <c r="N718" i="8"/>
  <c r="N719" i="8"/>
  <c r="N720" i="8"/>
  <c r="N721" i="8"/>
  <c r="N722" i="8"/>
  <c r="N723" i="8"/>
  <c r="N724" i="8"/>
  <c r="N725" i="8"/>
  <c r="N726" i="8"/>
  <c r="N727" i="8"/>
  <c r="N728" i="8"/>
  <c r="N729" i="8"/>
  <c r="N730" i="8"/>
  <c r="N731" i="8"/>
  <c r="N732" i="8"/>
  <c r="N733" i="8"/>
  <c r="N734" i="8"/>
  <c r="N735" i="8"/>
  <c r="N736" i="8"/>
  <c r="N737" i="8"/>
  <c r="N738" i="8"/>
  <c r="N739" i="8"/>
  <c r="N740" i="8"/>
  <c r="N741" i="8"/>
  <c r="N742" i="8"/>
  <c r="N743" i="8"/>
  <c r="N744" i="8"/>
  <c r="N745" i="8"/>
  <c r="N746" i="8"/>
  <c r="N747" i="8"/>
  <c r="N748" i="8"/>
  <c r="N749" i="8"/>
  <c r="N750" i="8"/>
  <c r="N751" i="8"/>
  <c r="N752" i="8"/>
  <c r="N753" i="8"/>
  <c r="N754" i="8"/>
  <c r="N755" i="8"/>
  <c r="N756" i="8"/>
  <c r="N757" i="8"/>
  <c r="N758" i="8"/>
  <c r="N759" i="8"/>
  <c r="N760" i="8"/>
  <c r="N761" i="8"/>
  <c r="N762" i="8"/>
  <c r="N763" i="8"/>
  <c r="N764" i="8"/>
  <c r="N765" i="8"/>
  <c r="N766" i="8"/>
  <c r="N767" i="8"/>
  <c r="N768" i="8"/>
  <c r="N769" i="8"/>
  <c r="N770" i="8"/>
  <c r="N771" i="8"/>
  <c r="N772" i="8"/>
  <c r="N773" i="8"/>
  <c r="N774" i="8"/>
  <c r="N775" i="8"/>
  <c r="N776" i="8"/>
  <c r="N777" i="8"/>
  <c r="N778" i="8"/>
  <c r="N779" i="8"/>
  <c r="N780" i="8"/>
  <c r="N781" i="8"/>
  <c r="N782" i="8"/>
  <c r="N783" i="8"/>
  <c r="N784" i="8"/>
  <c r="N785" i="8"/>
  <c r="N786" i="8"/>
  <c r="N787" i="8"/>
  <c r="N788" i="8"/>
  <c r="N789" i="8"/>
  <c r="N790" i="8"/>
  <c r="N791" i="8"/>
  <c r="N792" i="8"/>
  <c r="N793" i="8"/>
  <c r="N794" i="8"/>
  <c r="N795" i="8"/>
  <c r="N796" i="8"/>
  <c r="N797" i="8"/>
  <c r="N798" i="8"/>
  <c r="N799" i="8"/>
  <c r="N800" i="8"/>
  <c r="N801" i="8"/>
  <c r="N802" i="8"/>
  <c r="N803" i="8"/>
  <c r="N804" i="8"/>
  <c r="N805" i="8"/>
  <c r="N806" i="8"/>
  <c r="N807" i="8"/>
  <c r="N808" i="8"/>
  <c r="N809" i="8"/>
  <c r="N810" i="8"/>
  <c r="N811" i="8"/>
  <c r="N812" i="8"/>
  <c r="N813" i="8"/>
  <c r="N814" i="8"/>
  <c r="N815" i="8"/>
  <c r="N816" i="8"/>
  <c r="N817" i="8"/>
  <c r="N818" i="8"/>
  <c r="N819" i="8"/>
  <c r="N820" i="8"/>
  <c r="N821" i="8"/>
  <c r="N822" i="8"/>
  <c r="N823" i="8"/>
  <c r="N824" i="8"/>
  <c r="N825" i="8"/>
  <c r="N826" i="8"/>
  <c r="N827" i="8"/>
  <c r="N828" i="8"/>
  <c r="N829" i="8"/>
  <c r="N830" i="8"/>
  <c r="N831" i="8"/>
  <c r="N832" i="8"/>
  <c r="N833" i="8"/>
  <c r="N834" i="8"/>
  <c r="N835" i="8"/>
  <c r="N836" i="8"/>
  <c r="N837" i="8"/>
  <c r="N838" i="8"/>
  <c r="N839" i="8"/>
  <c r="N840" i="8"/>
  <c r="N841" i="8"/>
  <c r="N842" i="8"/>
  <c r="N843" i="8"/>
  <c r="N844" i="8"/>
  <c r="N845" i="8"/>
  <c r="N846" i="8"/>
  <c r="N847" i="8"/>
  <c r="N848" i="8"/>
  <c r="N849" i="8"/>
  <c r="N850" i="8"/>
  <c r="N851" i="8"/>
  <c r="N852" i="8"/>
  <c r="N853" i="8"/>
  <c r="N854" i="8"/>
  <c r="N855" i="8"/>
  <c r="N856" i="8"/>
  <c r="N857" i="8"/>
  <c r="N858" i="8"/>
  <c r="N859" i="8"/>
  <c r="N860" i="8"/>
  <c r="N861" i="8"/>
  <c r="N862" i="8"/>
  <c r="N863" i="8"/>
  <c r="N864" i="8"/>
  <c r="N865" i="8"/>
  <c r="N866" i="8"/>
  <c r="N867" i="8"/>
  <c r="N868" i="8"/>
  <c r="N869" i="8"/>
  <c r="N870" i="8"/>
  <c r="N871" i="8"/>
  <c r="N872" i="8"/>
  <c r="N873" i="8"/>
  <c r="N874" i="8"/>
  <c r="N875" i="8"/>
  <c r="N876" i="8"/>
  <c r="N877" i="8"/>
  <c r="N878" i="8"/>
  <c r="N879" i="8"/>
  <c r="N880" i="8"/>
  <c r="N881" i="8"/>
  <c r="N882" i="8"/>
  <c r="N883" i="8"/>
  <c r="N884" i="8"/>
  <c r="N885" i="8"/>
  <c r="N886" i="8"/>
  <c r="N887" i="8"/>
  <c r="N888" i="8"/>
  <c r="N889" i="8"/>
  <c r="N890" i="8"/>
  <c r="N891" i="8"/>
  <c r="N892" i="8"/>
  <c r="N893" i="8"/>
  <c r="N894" i="8"/>
  <c r="N895" i="8"/>
  <c r="N896" i="8"/>
  <c r="N897" i="8"/>
  <c r="N898" i="8"/>
  <c r="N899" i="8"/>
  <c r="N900" i="8"/>
  <c r="N901" i="8"/>
  <c r="N902" i="8"/>
  <c r="N903" i="8"/>
  <c r="N904" i="8"/>
  <c r="N905" i="8"/>
  <c r="N906" i="8"/>
  <c r="N907" i="8"/>
  <c r="N908" i="8"/>
  <c r="N909" i="8"/>
  <c r="N910" i="8"/>
  <c r="N911" i="8"/>
  <c r="N912" i="8"/>
  <c r="N913" i="8"/>
  <c r="N914" i="8"/>
  <c r="N915" i="8"/>
  <c r="N916" i="8"/>
  <c r="N917" i="8"/>
  <c r="N918" i="8"/>
  <c r="N919" i="8"/>
  <c r="N920" i="8"/>
  <c r="N921" i="8"/>
  <c r="N922" i="8"/>
  <c r="N923" i="8"/>
  <c r="N924" i="8"/>
  <c r="N925" i="8"/>
  <c r="N926" i="8"/>
  <c r="N927" i="8"/>
  <c r="N928" i="8"/>
  <c r="N929" i="8"/>
  <c r="N930" i="8"/>
  <c r="N931" i="8"/>
  <c r="N932" i="8"/>
  <c r="N933" i="8"/>
  <c r="N934" i="8"/>
  <c r="N935" i="8"/>
  <c r="N936" i="8"/>
  <c r="N937" i="8"/>
  <c r="N938" i="8"/>
  <c r="N939" i="8"/>
  <c r="N940" i="8"/>
  <c r="N941" i="8"/>
  <c r="N942" i="8"/>
  <c r="N943" i="8"/>
  <c r="N944" i="8"/>
  <c r="N945" i="8"/>
  <c r="N946" i="8"/>
  <c r="N947" i="8"/>
  <c r="N948" i="8"/>
  <c r="N949" i="8"/>
  <c r="N950" i="8"/>
  <c r="N951" i="8"/>
  <c r="N952" i="8"/>
  <c r="N953" i="8"/>
  <c r="N954" i="8"/>
  <c r="N955" i="8"/>
  <c r="N956" i="8"/>
  <c r="N957" i="8"/>
  <c r="N958" i="8"/>
  <c r="N959" i="8"/>
  <c r="N960" i="8"/>
  <c r="N961" i="8"/>
  <c r="N962" i="8"/>
  <c r="N963" i="8"/>
  <c r="N964" i="8"/>
  <c r="N965" i="8"/>
  <c r="N966" i="8"/>
  <c r="N967" i="8"/>
  <c r="N968" i="8"/>
  <c r="N969" i="8"/>
  <c r="N970" i="8"/>
  <c r="N971" i="8"/>
  <c r="N972" i="8"/>
  <c r="N973" i="8"/>
  <c r="N974" i="8"/>
  <c r="N975" i="8"/>
  <c r="N976" i="8"/>
  <c r="N977" i="8"/>
  <c r="N978" i="8"/>
  <c r="N979" i="8"/>
  <c r="N980" i="8"/>
  <c r="N981" i="8"/>
  <c r="N982" i="8"/>
  <c r="N983" i="8"/>
  <c r="N984" i="8"/>
  <c r="N985" i="8"/>
  <c r="N986" i="8"/>
  <c r="N987" i="8"/>
  <c r="N988" i="8"/>
  <c r="N989" i="8"/>
  <c r="N990" i="8"/>
  <c r="N991" i="8"/>
  <c r="N992" i="8"/>
  <c r="N993" i="8"/>
  <c r="N994" i="8"/>
  <c r="N995" i="8"/>
  <c r="N996" i="8"/>
  <c r="N997" i="8"/>
  <c r="N998" i="8"/>
  <c r="N999" i="8"/>
  <c r="N1000" i="8"/>
  <c r="N1001" i="8"/>
  <c r="N1002" i="8"/>
  <c r="N1003" i="8"/>
  <c r="N1004" i="8"/>
  <c r="N1005" i="8"/>
  <c r="N1006" i="8"/>
  <c r="N1007" i="8"/>
  <c r="N1008" i="8"/>
  <c r="N1009" i="8"/>
  <c r="N1010" i="8"/>
  <c r="N1011" i="8"/>
  <c r="N1012" i="8"/>
  <c r="N1013" i="8"/>
  <c r="N1014" i="8"/>
  <c r="N1015" i="8"/>
  <c r="N1016" i="8"/>
  <c r="N1017" i="8"/>
  <c r="N1018" i="8"/>
  <c r="N1019" i="8"/>
  <c r="N1020" i="8"/>
  <c r="N1021" i="8"/>
  <c r="N1022" i="8"/>
  <c r="N1023" i="8"/>
  <c r="N1024" i="8"/>
  <c r="N1025" i="8"/>
  <c r="N1026" i="8"/>
  <c r="N1027" i="8"/>
  <c r="N1028" i="8"/>
  <c r="N1029" i="8"/>
  <c r="N1030" i="8"/>
  <c r="N1031" i="8"/>
  <c r="N1032" i="8"/>
  <c r="N1033" i="8"/>
  <c r="N1034" i="8"/>
  <c r="N1035" i="8"/>
  <c r="N1036" i="8"/>
  <c r="N1037" i="8"/>
  <c r="N1038" i="8"/>
  <c r="N1039" i="8"/>
  <c r="N1040" i="8"/>
  <c r="N1041" i="8"/>
  <c r="N1042" i="8"/>
  <c r="N1043" i="8"/>
  <c r="N1044" i="8"/>
  <c r="N1045" i="8"/>
  <c r="N1046" i="8"/>
  <c r="N1047" i="8"/>
  <c r="N1048" i="8"/>
  <c r="N1049" i="8"/>
  <c r="N1050" i="8"/>
  <c r="N1051" i="8"/>
  <c r="N1052" i="8"/>
  <c r="N1053" i="8"/>
  <c r="N1054" i="8"/>
  <c r="N1055" i="8"/>
  <c r="N1056" i="8"/>
  <c r="N1057" i="8"/>
  <c r="N1058" i="8"/>
  <c r="N1059" i="8"/>
  <c r="N1060" i="8"/>
  <c r="N1061" i="8"/>
  <c r="N1062" i="8"/>
  <c r="N1063" i="8"/>
  <c r="N1064" i="8"/>
  <c r="N1065" i="8"/>
  <c r="N1066" i="8"/>
  <c r="N1067" i="8"/>
  <c r="N1068" i="8"/>
  <c r="N1069" i="8"/>
  <c r="N1070" i="8"/>
  <c r="N1071" i="8"/>
  <c r="N1072" i="8"/>
  <c r="N1073" i="8"/>
  <c r="N1074" i="8"/>
  <c r="N1075" i="8"/>
  <c r="N1076" i="8"/>
  <c r="N1077" i="8"/>
  <c r="N1078" i="8"/>
  <c r="N1079" i="8"/>
  <c r="N1080" i="8"/>
  <c r="N1081" i="8"/>
  <c r="N1082" i="8"/>
  <c r="N1083" i="8"/>
  <c r="N1084" i="8"/>
  <c r="N1085" i="8"/>
  <c r="N1086" i="8"/>
  <c r="N1087" i="8"/>
  <c r="N1088" i="8"/>
  <c r="N1089" i="8"/>
  <c r="N1090" i="8"/>
  <c r="N1091" i="8"/>
  <c r="N1092" i="8"/>
  <c r="N1093" i="8"/>
  <c r="N1094" i="8"/>
  <c r="N1095" i="8"/>
  <c r="N1096" i="8"/>
  <c r="N1097" i="8"/>
  <c r="N1098" i="8"/>
  <c r="N1099" i="8"/>
  <c r="N1100" i="8"/>
  <c r="N1101" i="8"/>
  <c r="N1102" i="8"/>
  <c r="N1103" i="8"/>
  <c r="N1104" i="8"/>
  <c r="N1105" i="8"/>
  <c r="N1106" i="8"/>
  <c r="N1107" i="8"/>
  <c r="N1108" i="8"/>
  <c r="N1109" i="8"/>
  <c r="N1110" i="8"/>
  <c r="N1111" i="8"/>
  <c r="N1112" i="8"/>
  <c r="N1113" i="8"/>
  <c r="N1114" i="8"/>
  <c r="N1115" i="8"/>
  <c r="N1116" i="8"/>
  <c r="N1117" i="8"/>
  <c r="N1118" i="8"/>
  <c r="N1119" i="8"/>
  <c r="N1120" i="8"/>
  <c r="N1121" i="8"/>
  <c r="N1122" i="8"/>
  <c r="N1123" i="8"/>
  <c r="N1124" i="8"/>
  <c r="N1125" i="8"/>
  <c r="N1126" i="8"/>
  <c r="N1127" i="8"/>
  <c r="N1128" i="8"/>
  <c r="N1129" i="8"/>
  <c r="N1130" i="8"/>
  <c r="N1131" i="8"/>
  <c r="N1132" i="8"/>
  <c r="N1133" i="8"/>
  <c r="N1134" i="8"/>
  <c r="N1135" i="8"/>
  <c r="N1136" i="8"/>
  <c r="N1137" i="8"/>
  <c r="N1138" i="8"/>
  <c r="N1139" i="8"/>
  <c r="N1140" i="8"/>
  <c r="N1141" i="8"/>
  <c r="N1142" i="8"/>
  <c r="N1143" i="8"/>
  <c r="N1144" i="8"/>
  <c r="N1145" i="8"/>
  <c r="N1146" i="8"/>
  <c r="N1147" i="8"/>
  <c r="N1148" i="8"/>
  <c r="N1149" i="8"/>
  <c r="N1150" i="8"/>
  <c r="N1151" i="8"/>
  <c r="N1152" i="8"/>
  <c r="N1153" i="8"/>
  <c r="N1154" i="8"/>
  <c r="N1155" i="8"/>
  <c r="N1156" i="8"/>
  <c r="N1157" i="8"/>
  <c r="N1158" i="8"/>
  <c r="N1159" i="8"/>
  <c r="N1160" i="8"/>
  <c r="N1161" i="8"/>
  <c r="N1162" i="8"/>
  <c r="N1163" i="8"/>
  <c r="N1164" i="8"/>
  <c r="N1165" i="8"/>
  <c r="N1166" i="8"/>
  <c r="N1167" i="8"/>
  <c r="N1168" i="8"/>
  <c r="N1169" i="8"/>
  <c r="N1170" i="8"/>
  <c r="N1171" i="8"/>
  <c r="N1172" i="8"/>
  <c r="N1173" i="8"/>
  <c r="N1174" i="8"/>
  <c r="N1175" i="8"/>
  <c r="N1176" i="8"/>
  <c r="N1177" i="8"/>
  <c r="N1178" i="8"/>
  <c r="N1179" i="8"/>
  <c r="N1180" i="8"/>
  <c r="N1181" i="8"/>
  <c r="N1182" i="8"/>
  <c r="N1183" i="8"/>
  <c r="N1184" i="8"/>
  <c r="N1185" i="8"/>
  <c r="N1186" i="8"/>
  <c r="N1187" i="8"/>
  <c r="N1188" i="8"/>
  <c r="N1189" i="8"/>
  <c r="N1190" i="8"/>
  <c r="N1191" i="8"/>
  <c r="N1192" i="8"/>
  <c r="N1193" i="8"/>
  <c r="N1194" i="8"/>
  <c r="N1195" i="8"/>
  <c r="N1196" i="8"/>
  <c r="N1197" i="8"/>
  <c r="N1198" i="8"/>
  <c r="N1199" i="8"/>
  <c r="N1200" i="8"/>
  <c r="N1201" i="8"/>
  <c r="N1202" i="8"/>
  <c r="N1203" i="8"/>
  <c r="N1204" i="8"/>
  <c r="N1205" i="8"/>
  <c r="N1206" i="8"/>
  <c r="N1207" i="8"/>
  <c r="N1208" i="8"/>
  <c r="N1209" i="8"/>
  <c r="N1210" i="8"/>
  <c r="N1211" i="8"/>
  <c r="N1212" i="8"/>
  <c r="N1213" i="8"/>
  <c r="N1214" i="8"/>
  <c r="N1215" i="8"/>
  <c r="N1216" i="8"/>
  <c r="N1217" i="8"/>
  <c r="N1218" i="8"/>
  <c r="N1219" i="8"/>
  <c r="N1220" i="8"/>
  <c r="N1221" i="8"/>
  <c r="N1222" i="8"/>
  <c r="N1223" i="8"/>
  <c r="N1224" i="8"/>
  <c r="N1225" i="8"/>
  <c r="N1226" i="8"/>
  <c r="N1227" i="8"/>
  <c r="N1228" i="8"/>
  <c r="N1229" i="8"/>
  <c r="N1230" i="8"/>
  <c r="N1231" i="8"/>
  <c r="N1232" i="8"/>
  <c r="N1233" i="8"/>
  <c r="N1234" i="8"/>
  <c r="N1235" i="8"/>
  <c r="N1236" i="8"/>
  <c r="N1237" i="8"/>
  <c r="N1238" i="8"/>
  <c r="N1239" i="8"/>
  <c r="N1240" i="8"/>
  <c r="N1241" i="8"/>
  <c r="N1242" i="8"/>
  <c r="N1243" i="8"/>
  <c r="N1244" i="8"/>
  <c r="N1245" i="8"/>
  <c r="N1246" i="8"/>
  <c r="N1247" i="8"/>
  <c r="N1248" i="8"/>
  <c r="N1249" i="8"/>
  <c r="N1250" i="8"/>
  <c r="N1251" i="8"/>
  <c r="N1252" i="8"/>
  <c r="N1253" i="8"/>
  <c r="N1254" i="8"/>
  <c r="N1255" i="8"/>
  <c r="N1256" i="8"/>
  <c r="N1257" i="8"/>
  <c r="N1258" i="8"/>
  <c r="N1259" i="8"/>
  <c r="N1260" i="8"/>
  <c r="N1261" i="8"/>
  <c r="N1262" i="8"/>
  <c r="N1263" i="8"/>
  <c r="N1264" i="8"/>
  <c r="N1265" i="8"/>
  <c r="N1266" i="8"/>
  <c r="N2" i="8"/>
  <c r="W45" i="25"/>
  <c r="W45" i="19"/>
  <c r="W45" i="10"/>
  <c r="G10" i="21" l="1"/>
  <c r="BE20" i="19"/>
  <c r="BM20" i="19"/>
  <c r="BU20" i="19"/>
  <c r="CC20" i="19"/>
  <c r="BI20" i="19"/>
  <c r="BQ20" i="19"/>
  <c r="BY20" i="19"/>
  <c r="CG20" i="19"/>
  <c r="CO20" i="19"/>
  <c r="CW20" i="19"/>
  <c r="BC20" i="19"/>
  <c r="BK20" i="19"/>
  <c r="BS20" i="19"/>
  <c r="CA20" i="19"/>
  <c r="CI20" i="19"/>
  <c r="CQ20" i="19"/>
  <c r="CY20" i="19"/>
  <c r="BD20" i="19"/>
  <c r="BL20" i="19"/>
  <c r="BT20" i="19"/>
  <c r="CB20" i="19"/>
  <c r="CJ20" i="19"/>
  <c r="CR20" i="19"/>
  <c r="BO20" i="19"/>
  <c r="CE20" i="19"/>
  <c r="CS20" i="19"/>
  <c r="DC20" i="19"/>
  <c r="DK20" i="19"/>
  <c r="DS20" i="19"/>
  <c r="EA20" i="19"/>
  <c r="EI20" i="19"/>
  <c r="BP20" i="19"/>
  <c r="CF20" i="19"/>
  <c r="CT20" i="19"/>
  <c r="DD20" i="19"/>
  <c r="DL20" i="19"/>
  <c r="DT20" i="19"/>
  <c r="EB20" i="19"/>
  <c r="EJ20" i="19"/>
  <c r="BF20" i="19"/>
  <c r="BV20" i="19"/>
  <c r="CK20" i="19"/>
  <c r="CV20" i="19"/>
  <c r="DF20" i="19"/>
  <c r="DN20" i="19"/>
  <c r="DV20" i="19"/>
  <c r="ED20" i="19"/>
  <c r="EL20" i="19"/>
  <c r="BH20" i="19"/>
  <c r="BX20" i="19"/>
  <c r="CM20" i="19"/>
  <c r="CZ20" i="19"/>
  <c r="DH20" i="19"/>
  <c r="DP20" i="19"/>
  <c r="DX20" i="19"/>
  <c r="EF20" i="19"/>
  <c r="EN20" i="19"/>
  <c r="BJ20" i="19"/>
  <c r="BZ20" i="19"/>
  <c r="CN20" i="19"/>
  <c r="CH20" i="19"/>
  <c r="DG20" i="19"/>
  <c r="DW20" i="19"/>
  <c r="EM20" i="19"/>
  <c r="CL20" i="19"/>
  <c r="DI20" i="19"/>
  <c r="DY20" i="19"/>
  <c r="BG20" i="19"/>
  <c r="CU20" i="19"/>
  <c r="DM20" i="19"/>
  <c r="EC20" i="19"/>
  <c r="BN20" i="19"/>
  <c r="CX20" i="19"/>
  <c r="DO20" i="19"/>
  <c r="EE20" i="19"/>
  <c r="BR20" i="19"/>
  <c r="DA20" i="19"/>
  <c r="DQ20" i="19"/>
  <c r="EG20" i="19"/>
  <c r="CP20" i="19"/>
  <c r="EK20" i="19"/>
  <c r="DB20" i="19"/>
  <c r="DE20" i="19"/>
  <c r="DJ20" i="19"/>
  <c r="DR20" i="19"/>
  <c r="DU20" i="19"/>
  <c r="BW20" i="19"/>
  <c r="DZ20" i="19"/>
  <c r="CD20" i="19"/>
  <c r="EH20" i="19"/>
  <c r="BC28" i="19"/>
  <c r="BK28" i="19"/>
  <c r="BS28" i="19"/>
  <c r="CA28" i="19"/>
  <c r="CI28" i="19"/>
  <c r="CQ28" i="19"/>
  <c r="CY28" i="19"/>
  <c r="DG28" i="19"/>
  <c r="DO28" i="19"/>
  <c r="DW28" i="19"/>
  <c r="EE28" i="19"/>
  <c r="EM28" i="19"/>
  <c r="BE28" i="19"/>
  <c r="BM28" i="19"/>
  <c r="BU28" i="19"/>
  <c r="CC28" i="19"/>
  <c r="CK28" i="19"/>
  <c r="CS28" i="19"/>
  <c r="DA28" i="19"/>
  <c r="DI28" i="19"/>
  <c r="DQ28" i="19"/>
  <c r="DY28" i="19"/>
  <c r="EG28" i="19"/>
  <c r="BI28" i="19"/>
  <c r="BT28" i="19"/>
  <c r="CE28" i="19"/>
  <c r="CO28" i="19"/>
  <c r="CZ28" i="19"/>
  <c r="DK28" i="19"/>
  <c r="DU28" i="19"/>
  <c r="EF28" i="19"/>
  <c r="BJ28" i="19"/>
  <c r="BV28" i="19"/>
  <c r="CF28" i="19"/>
  <c r="CP28" i="19"/>
  <c r="DB28" i="19"/>
  <c r="DL28" i="19"/>
  <c r="DV28" i="19"/>
  <c r="EH28" i="19"/>
  <c r="BL28" i="19"/>
  <c r="BW28" i="19"/>
  <c r="CG28" i="19"/>
  <c r="CR28" i="19"/>
  <c r="DC28" i="19"/>
  <c r="DM28" i="19"/>
  <c r="DX28" i="19"/>
  <c r="EI28" i="19"/>
  <c r="BN28" i="19"/>
  <c r="BX28" i="19"/>
  <c r="CH28" i="19"/>
  <c r="CT28" i="19"/>
  <c r="DD28" i="19"/>
  <c r="DN28" i="19"/>
  <c r="DZ28" i="19"/>
  <c r="EJ28" i="19"/>
  <c r="BD28" i="19"/>
  <c r="BO28" i="19"/>
  <c r="BY28" i="19"/>
  <c r="CJ28" i="19"/>
  <c r="CU28" i="19"/>
  <c r="DE28" i="19"/>
  <c r="DP28" i="19"/>
  <c r="EA28" i="19"/>
  <c r="EK28" i="19"/>
  <c r="BF28" i="19"/>
  <c r="BP28" i="19"/>
  <c r="BZ28" i="19"/>
  <c r="CL28" i="19"/>
  <c r="CV28" i="19"/>
  <c r="DF28" i="19"/>
  <c r="DR28" i="19"/>
  <c r="EB28" i="19"/>
  <c r="EL28" i="19"/>
  <c r="BG28" i="19"/>
  <c r="BQ28" i="19"/>
  <c r="CB28" i="19"/>
  <c r="CM28" i="19"/>
  <c r="CW28" i="19"/>
  <c r="DH28" i="19"/>
  <c r="BR28" i="19"/>
  <c r="ED28" i="19"/>
  <c r="CD28" i="19"/>
  <c r="EN28" i="19"/>
  <c r="CN28" i="19"/>
  <c r="CX28" i="19"/>
  <c r="DT28" i="19"/>
  <c r="BH28" i="19"/>
  <c r="EC28" i="19"/>
  <c r="DJ28" i="19"/>
  <c r="DS28" i="19"/>
  <c r="BG36" i="19"/>
  <c r="BO36" i="19"/>
  <c r="BW36" i="19"/>
  <c r="CE36" i="19"/>
  <c r="CM36" i="19"/>
  <c r="CU36" i="19"/>
  <c r="DC36" i="19"/>
  <c r="DK36" i="19"/>
  <c r="DS36" i="19"/>
  <c r="EA36" i="19"/>
  <c r="EI36" i="19"/>
  <c r="BH36" i="19"/>
  <c r="BP36" i="19"/>
  <c r="BX36" i="19"/>
  <c r="CF36" i="19"/>
  <c r="CN36" i="19"/>
  <c r="CV36" i="19"/>
  <c r="DD36" i="19"/>
  <c r="DL36" i="19"/>
  <c r="DT36" i="19"/>
  <c r="EB36" i="19"/>
  <c r="BI36" i="19"/>
  <c r="BQ36" i="19"/>
  <c r="BY36" i="19"/>
  <c r="CG36" i="19"/>
  <c r="CO36" i="19"/>
  <c r="CW36" i="19"/>
  <c r="DE36" i="19"/>
  <c r="DM36" i="19"/>
  <c r="DU36" i="19"/>
  <c r="EC36" i="19"/>
  <c r="EK36" i="19"/>
  <c r="BJ36" i="19"/>
  <c r="BR36" i="19"/>
  <c r="BZ36" i="19"/>
  <c r="CH36" i="19"/>
  <c r="BE36" i="19"/>
  <c r="BM36" i="19"/>
  <c r="BU36" i="19"/>
  <c r="CC36" i="19"/>
  <c r="BF36" i="19"/>
  <c r="BN36" i="19"/>
  <c r="BV36" i="19"/>
  <c r="CD36" i="19"/>
  <c r="BS36" i="19"/>
  <c r="CP36" i="19"/>
  <c r="DA36" i="19"/>
  <c r="DO36" i="19"/>
  <c r="DZ36" i="19"/>
  <c r="EM36" i="19"/>
  <c r="BT36" i="19"/>
  <c r="CQ36" i="19"/>
  <c r="DB36" i="19"/>
  <c r="DP36" i="19"/>
  <c r="ED36" i="19"/>
  <c r="EN36" i="19"/>
  <c r="CA36" i="19"/>
  <c r="CR36" i="19"/>
  <c r="DF36" i="19"/>
  <c r="DQ36" i="19"/>
  <c r="EE36" i="19"/>
  <c r="CB36" i="19"/>
  <c r="CS36" i="19"/>
  <c r="DG36" i="19"/>
  <c r="DR36" i="19"/>
  <c r="EF36" i="19"/>
  <c r="BK36" i="19"/>
  <c r="CK36" i="19"/>
  <c r="CY36" i="19"/>
  <c r="DJ36" i="19"/>
  <c r="DX36" i="19"/>
  <c r="EJ36" i="19"/>
  <c r="BD36" i="19"/>
  <c r="DH36" i="19"/>
  <c r="EL36" i="19"/>
  <c r="BL36" i="19"/>
  <c r="DI36" i="19"/>
  <c r="CI36" i="19"/>
  <c r="DN36" i="19"/>
  <c r="CJ36" i="19"/>
  <c r="DV36" i="19"/>
  <c r="CT36" i="19"/>
  <c r="CL36" i="19"/>
  <c r="DW36" i="19"/>
  <c r="DY36" i="19"/>
  <c r="CX36" i="19"/>
  <c r="EG36" i="19"/>
  <c r="BC36" i="19"/>
  <c r="CZ36" i="19"/>
  <c r="EH36" i="19"/>
  <c r="BJ44" i="19"/>
  <c r="BR44" i="19"/>
  <c r="BZ44" i="19"/>
  <c r="CH44" i="19"/>
  <c r="CP44" i="19"/>
  <c r="CX44" i="19"/>
  <c r="DF44" i="19"/>
  <c r="BG44" i="19"/>
  <c r="BP44" i="19"/>
  <c r="BY44" i="19"/>
  <c r="CI44" i="19"/>
  <c r="CR44" i="19"/>
  <c r="DA44" i="19"/>
  <c r="DJ44" i="19"/>
  <c r="DR44" i="19"/>
  <c r="DZ44" i="19"/>
  <c r="EH44" i="19"/>
  <c r="CM44" i="19"/>
  <c r="BH44" i="19"/>
  <c r="BQ44" i="19"/>
  <c r="CA44" i="19"/>
  <c r="CJ44" i="19"/>
  <c r="CS44" i="19"/>
  <c r="DB44" i="19"/>
  <c r="DK44" i="19"/>
  <c r="DS44" i="19"/>
  <c r="EA44" i="19"/>
  <c r="EI44" i="19"/>
  <c r="DE44" i="19"/>
  <c r="BV44" i="19"/>
  <c r="CW44" i="19"/>
  <c r="DW44" i="19"/>
  <c r="CQ44" i="19"/>
  <c r="BI44" i="19"/>
  <c r="BS44" i="19"/>
  <c r="CB44" i="19"/>
  <c r="CK44" i="19"/>
  <c r="CT44" i="19"/>
  <c r="DC44" i="19"/>
  <c r="DL44" i="19"/>
  <c r="DT44" i="19"/>
  <c r="EB44" i="19"/>
  <c r="EJ44" i="19"/>
  <c r="CD44" i="19"/>
  <c r="ED44" i="19"/>
  <c r="BK44" i="19"/>
  <c r="BT44" i="19"/>
  <c r="CC44" i="19"/>
  <c r="CL44" i="19"/>
  <c r="CU44" i="19"/>
  <c r="DD44" i="19"/>
  <c r="DM44" i="19"/>
  <c r="DU44" i="19"/>
  <c r="EC44" i="19"/>
  <c r="EK44" i="19"/>
  <c r="BU44" i="19"/>
  <c r="DV44" i="19"/>
  <c r="BD44" i="19"/>
  <c r="CE44" i="19"/>
  <c r="DG44" i="19"/>
  <c r="EE44" i="19"/>
  <c r="BF44" i="19"/>
  <c r="CG44" i="19"/>
  <c r="DI44" i="19"/>
  <c r="EG44" i="19"/>
  <c r="BC44" i="19"/>
  <c r="BL44" i="19"/>
  <c r="CV44" i="19"/>
  <c r="DN44" i="19"/>
  <c r="EL44" i="19"/>
  <c r="BM44" i="19"/>
  <c r="CN44" i="19"/>
  <c r="DO44" i="19"/>
  <c r="EM44" i="19"/>
  <c r="BX44" i="19"/>
  <c r="DQ44" i="19"/>
  <c r="BE44" i="19"/>
  <c r="BN44" i="19"/>
  <c r="BW44" i="19"/>
  <c r="CF44" i="19"/>
  <c r="CO44" i="19"/>
  <c r="CY44" i="19"/>
  <c r="DH44" i="19"/>
  <c r="DP44" i="19"/>
  <c r="DX44" i="19"/>
  <c r="EF44" i="19"/>
  <c r="EN44" i="19"/>
  <c r="BO44" i="19"/>
  <c r="CZ44" i="19"/>
  <c r="DY44" i="19"/>
  <c r="BE21" i="19"/>
  <c r="BM21" i="19"/>
  <c r="BU21" i="19"/>
  <c r="CC21" i="19"/>
  <c r="CK21" i="19"/>
  <c r="CS21" i="19"/>
  <c r="DA21" i="19"/>
  <c r="DI21" i="19"/>
  <c r="DQ21" i="19"/>
  <c r="DY21" i="19"/>
  <c r="EG21" i="19"/>
  <c r="BF21" i="19"/>
  <c r="BN21" i="19"/>
  <c r="BV21" i="19"/>
  <c r="CD21" i="19"/>
  <c r="CL21" i="19"/>
  <c r="CT21" i="19"/>
  <c r="DB21" i="19"/>
  <c r="DJ21" i="19"/>
  <c r="DR21" i="19"/>
  <c r="DZ21" i="19"/>
  <c r="EH21" i="19"/>
  <c r="BH21" i="19"/>
  <c r="BP21" i="19"/>
  <c r="BX21" i="19"/>
  <c r="CF21" i="19"/>
  <c r="CN21" i="19"/>
  <c r="CV21" i="19"/>
  <c r="DD21" i="19"/>
  <c r="DL21" i="19"/>
  <c r="DT21" i="19"/>
  <c r="EB21" i="19"/>
  <c r="EJ21" i="19"/>
  <c r="BJ21" i="19"/>
  <c r="BR21" i="19"/>
  <c r="BZ21" i="19"/>
  <c r="CH21" i="19"/>
  <c r="CP21" i="19"/>
  <c r="CX21" i="19"/>
  <c r="DF21" i="19"/>
  <c r="DN21" i="19"/>
  <c r="DV21" i="19"/>
  <c r="ED21" i="19"/>
  <c r="EL21" i="19"/>
  <c r="BQ21" i="19"/>
  <c r="CG21" i="19"/>
  <c r="CW21" i="19"/>
  <c r="DM21" i="19"/>
  <c r="EC21" i="19"/>
  <c r="BC21" i="19"/>
  <c r="BS21" i="19"/>
  <c r="CI21" i="19"/>
  <c r="CY21" i="19"/>
  <c r="DO21" i="19"/>
  <c r="EE21" i="19"/>
  <c r="BG21" i="19"/>
  <c r="BW21" i="19"/>
  <c r="CM21" i="19"/>
  <c r="DC21" i="19"/>
  <c r="DS21" i="19"/>
  <c r="EI21" i="19"/>
  <c r="BI21" i="19"/>
  <c r="BY21" i="19"/>
  <c r="CO21" i="19"/>
  <c r="DE21" i="19"/>
  <c r="DU21" i="19"/>
  <c r="EK21" i="19"/>
  <c r="BK21" i="19"/>
  <c r="CA21" i="19"/>
  <c r="CQ21" i="19"/>
  <c r="DG21" i="19"/>
  <c r="DW21" i="19"/>
  <c r="EM21" i="19"/>
  <c r="CR21" i="19"/>
  <c r="EF21" i="19"/>
  <c r="BD21" i="19"/>
  <c r="CU21" i="19"/>
  <c r="EN21" i="19"/>
  <c r="BL21" i="19"/>
  <c r="CZ21" i="19"/>
  <c r="BO21" i="19"/>
  <c r="DH21" i="19"/>
  <c r="BT21" i="19"/>
  <c r="DK21" i="19"/>
  <c r="CB21" i="19"/>
  <c r="DP21" i="19"/>
  <c r="CE21" i="19"/>
  <c r="DX21" i="19"/>
  <c r="CJ21" i="19"/>
  <c r="EA21" i="19"/>
  <c r="BI29" i="19"/>
  <c r="BC29" i="19"/>
  <c r="BK29" i="19"/>
  <c r="BE29" i="19"/>
  <c r="BO29" i="19"/>
  <c r="BW29" i="19"/>
  <c r="CE29" i="19"/>
  <c r="CM29" i="19"/>
  <c r="CU29" i="19"/>
  <c r="DC29" i="19"/>
  <c r="DK29" i="19"/>
  <c r="DS29" i="19"/>
  <c r="EA29" i="19"/>
  <c r="EI29" i="19"/>
  <c r="BF29" i="19"/>
  <c r="BP29" i="19"/>
  <c r="BX29" i="19"/>
  <c r="CF29" i="19"/>
  <c r="CN29" i="19"/>
  <c r="CV29" i="19"/>
  <c r="DD29" i="19"/>
  <c r="DL29" i="19"/>
  <c r="DT29" i="19"/>
  <c r="EB29" i="19"/>
  <c r="EJ29" i="19"/>
  <c r="BG29" i="19"/>
  <c r="BQ29" i="19"/>
  <c r="BY29" i="19"/>
  <c r="CG29" i="19"/>
  <c r="CO29" i="19"/>
  <c r="CW29" i="19"/>
  <c r="DE29" i="19"/>
  <c r="DM29" i="19"/>
  <c r="DU29" i="19"/>
  <c r="EC29" i="19"/>
  <c r="EK29" i="19"/>
  <c r="BH29" i="19"/>
  <c r="BR29" i="19"/>
  <c r="BZ29" i="19"/>
  <c r="CH29" i="19"/>
  <c r="CP29" i="19"/>
  <c r="CX29" i="19"/>
  <c r="DF29" i="19"/>
  <c r="DN29" i="19"/>
  <c r="DV29" i="19"/>
  <c r="ED29" i="19"/>
  <c r="EL29" i="19"/>
  <c r="BJ29" i="19"/>
  <c r="BS29" i="19"/>
  <c r="CA29" i="19"/>
  <c r="CI29" i="19"/>
  <c r="CQ29" i="19"/>
  <c r="CY29" i="19"/>
  <c r="DG29" i="19"/>
  <c r="DO29" i="19"/>
  <c r="DW29" i="19"/>
  <c r="EE29" i="19"/>
  <c r="EM29" i="19"/>
  <c r="BL29" i="19"/>
  <c r="BT29" i="19"/>
  <c r="CB29" i="19"/>
  <c r="CJ29" i="19"/>
  <c r="CR29" i="19"/>
  <c r="CZ29" i="19"/>
  <c r="DH29" i="19"/>
  <c r="DP29" i="19"/>
  <c r="DX29" i="19"/>
  <c r="EF29" i="19"/>
  <c r="EN29" i="19"/>
  <c r="CD29" i="19"/>
  <c r="DJ29" i="19"/>
  <c r="CK29" i="19"/>
  <c r="DQ29" i="19"/>
  <c r="BD29" i="19"/>
  <c r="CL29" i="19"/>
  <c r="DR29" i="19"/>
  <c r="BM29" i="19"/>
  <c r="CS29" i="19"/>
  <c r="DY29" i="19"/>
  <c r="BV29" i="19"/>
  <c r="DB29" i="19"/>
  <c r="EH29" i="19"/>
  <c r="CC29" i="19"/>
  <c r="DI29" i="19"/>
  <c r="BN29" i="19"/>
  <c r="BU29" i="19"/>
  <c r="DZ29" i="19"/>
  <c r="EG29" i="19"/>
  <c r="CT29" i="19"/>
  <c r="DA29" i="19"/>
  <c r="BE37" i="19"/>
  <c r="BM37" i="19"/>
  <c r="BU37" i="19"/>
  <c r="CC37" i="19"/>
  <c r="CK37" i="19"/>
  <c r="CS37" i="19"/>
  <c r="DA37" i="19"/>
  <c r="DI37" i="19"/>
  <c r="DQ37" i="19"/>
  <c r="DY37" i="19"/>
  <c r="EG37" i="19"/>
  <c r="BG37" i="19"/>
  <c r="BO37" i="19"/>
  <c r="BW37" i="19"/>
  <c r="CE37" i="19"/>
  <c r="CM37" i="19"/>
  <c r="CU37" i="19"/>
  <c r="DC37" i="19"/>
  <c r="DK37" i="19"/>
  <c r="DS37" i="19"/>
  <c r="EA37" i="19"/>
  <c r="EI37" i="19"/>
  <c r="BK37" i="19"/>
  <c r="BV37" i="19"/>
  <c r="CG37" i="19"/>
  <c r="CQ37" i="19"/>
  <c r="DB37" i="19"/>
  <c r="DM37" i="19"/>
  <c r="DW37" i="19"/>
  <c r="EH37" i="19"/>
  <c r="BL37" i="19"/>
  <c r="BX37" i="19"/>
  <c r="CH37" i="19"/>
  <c r="CR37" i="19"/>
  <c r="DD37" i="19"/>
  <c r="DN37" i="19"/>
  <c r="DX37" i="19"/>
  <c r="EJ37" i="19"/>
  <c r="BC37" i="19"/>
  <c r="BN37" i="19"/>
  <c r="BY37" i="19"/>
  <c r="CI37" i="19"/>
  <c r="CT37" i="19"/>
  <c r="DE37" i="19"/>
  <c r="DO37" i="19"/>
  <c r="DZ37" i="19"/>
  <c r="EK37" i="19"/>
  <c r="BD37" i="19"/>
  <c r="BP37" i="19"/>
  <c r="BZ37" i="19"/>
  <c r="CJ37" i="19"/>
  <c r="CV37" i="19"/>
  <c r="DF37" i="19"/>
  <c r="DP37" i="19"/>
  <c r="EB37" i="19"/>
  <c r="EL37" i="19"/>
  <c r="BI37" i="19"/>
  <c r="BS37" i="19"/>
  <c r="CD37" i="19"/>
  <c r="CO37" i="19"/>
  <c r="CY37" i="19"/>
  <c r="DJ37" i="19"/>
  <c r="DU37" i="19"/>
  <c r="EE37" i="19"/>
  <c r="CB37" i="19"/>
  <c r="DG37" i="19"/>
  <c r="EF37" i="19"/>
  <c r="BF37" i="19"/>
  <c r="CF37" i="19"/>
  <c r="DH37" i="19"/>
  <c r="EM37" i="19"/>
  <c r="BH37" i="19"/>
  <c r="CL37" i="19"/>
  <c r="DL37" i="19"/>
  <c r="EN37" i="19"/>
  <c r="BJ37" i="19"/>
  <c r="CN37" i="19"/>
  <c r="DR37" i="19"/>
  <c r="BR37" i="19"/>
  <c r="DV37" i="19"/>
  <c r="BQ37" i="19"/>
  <c r="CP37" i="19"/>
  <c r="DT37" i="19"/>
  <c r="CW37" i="19"/>
  <c r="BT37" i="19"/>
  <c r="CX37" i="19"/>
  <c r="EC37" i="19"/>
  <c r="CA37" i="19"/>
  <c r="CZ37" i="19"/>
  <c r="ED37" i="19"/>
  <c r="BE30" i="19"/>
  <c r="BM30" i="19"/>
  <c r="BU30" i="19"/>
  <c r="CC30" i="19"/>
  <c r="CK30" i="19"/>
  <c r="CS30" i="19"/>
  <c r="DA30" i="19"/>
  <c r="DI30" i="19"/>
  <c r="DQ30" i="19"/>
  <c r="DY30" i="19"/>
  <c r="EG30" i="19"/>
  <c r="BF30" i="19"/>
  <c r="BN30" i="19"/>
  <c r="BV30" i="19"/>
  <c r="CD30" i="19"/>
  <c r="CL30" i="19"/>
  <c r="CT30" i="19"/>
  <c r="DB30" i="19"/>
  <c r="DJ30" i="19"/>
  <c r="DR30" i="19"/>
  <c r="DZ30" i="19"/>
  <c r="EH30" i="19"/>
  <c r="BG30" i="19"/>
  <c r="BO30" i="19"/>
  <c r="BW30" i="19"/>
  <c r="CE30" i="19"/>
  <c r="CM30" i="19"/>
  <c r="CU30" i="19"/>
  <c r="DC30" i="19"/>
  <c r="DK30" i="19"/>
  <c r="DS30" i="19"/>
  <c r="EA30" i="19"/>
  <c r="EI30" i="19"/>
  <c r="BH30" i="19"/>
  <c r="BP30" i="19"/>
  <c r="BX30" i="19"/>
  <c r="CF30" i="19"/>
  <c r="CN30" i="19"/>
  <c r="CV30" i="19"/>
  <c r="DD30" i="19"/>
  <c r="DL30" i="19"/>
  <c r="DT30" i="19"/>
  <c r="EB30" i="19"/>
  <c r="EJ30" i="19"/>
  <c r="BI30" i="19"/>
  <c r="BQ30" i="19"/>
  <c r="BY30" i="19"/>
  <c r="CG30" i="19"/>
  <c r="CO30" i="19"/>
  <c r="CW30" i="19"/>
  <c r="DE30" i="19"/>
  <c r="DM30" i="19"/>
  <c r="DU30" i="19"/>
  <c r="EC30" i="19"/>
  <c r="EK30" i="19"/>
  <c r="BJ30" i="19"/>
  <c r="BR30" i="19"/>
  <c r="BZ30" i="19"/>
  <c r="CH30" i="19"/>
  <c r="CP30" i="19"/>
  <c r="CX30" i="19"/>
  <c r="DF30" i="19"/>
  <c r="DN30" i="19"/>
  <c r="DV30" i="19"/>
  <c r="ED30" i="19"/>
  <c r="EL30" i="19"/>
  <c r="BD30" i="19"/>
  <c r="CJ30" i="19"/>
  <c r="DP30" i="19"/>
  <c r="BK30" i="19"/>
  <c r="CQ30" i="19"/>
  <c r="DW30" i="19"/>
  <c r="BL30" i="19"/>
  <c r="CR30" i="19"/>
  <c r="DX30" i="19"/>
  <c r="BS30" i="19"/>
  <c r="CY30" i="19"/>
  <c r="EE30" i="19"/>
  <c r="CB30" i="19"/>
  <c r="DH30" i="19"/>
  <c r="EN30" i="19"/>
  <c r="BC30" i="19"/>
  <c r="CI30" i="19"/>
  <c r="DO30" i="19"/>
  <c r="BT30" i="19"/>
  <c r="CA30" i="19"/>
  <c r="CZ30" i="19"/>
  <c r="DG30" i="19"/>
  <c r="EF30" i="19"/>
  <c r="EM30" i="19"/>
  <c r="BG15" i="19"/>
  <c r="BO15" i="19"/>
  <c r="BW15" i="19"/>
  <c r="CE15" i="19"/>
  <c r="CM15" i="19"/>
  <c r="CU15" i="19"/>
  <c r="DC15" i="19"/>
  <c r="DK15" i="19"/>
  <c r="DS15" i="19"/>
  <c r="EA15" i="19"/>
  <c r="EI15" i="19"/>
  <c r="BC15" i="19"/>
  <c r="BK15" i="19"/>
  <c r="BS15" i="19"/>
  <c r="CA15" i="19"/>
  <c r="CI15" i="19"/>
  <c r="CQ15" i="19"/>
  <c r="CY15" i="19"/>
  <c r="DG15" i="19"/>
  <c r="DO15" i="19"/>
  <c r="DW15" i="19"/>
  <c r="EE15" i="19"/>
  <c r="EM15" i="19"/>
  <c r="BE15" i="19"/>
  <c r="BM15" i="19"/>
  <c r="BU15" i="19"/>
  <c r="CC15" i="19"/>
  <c r="CK15" i="19"/>
  <c r="CS15" i="19"/>
  <c r="DA15" i="19"/>
  <c r="DI15" i="19"/>
  <c r="DQ15" i="19"/>
  <c r="DY15" i="19"/>
  <c r="EG15" i="19"/>
  <c r="BF15" i="19"/>
  <c r="BN15" i="19"/>
  <c r="BV15" i="19"/>
  <c r="CD15" i="19"/>
  <c r="CL15" i="19"/>
  <c r="CT15" i="19"/>
  <c r="DB15" i="19"/>
  <c r="DJ15" i="19"/>
  <c r="DR15" i="19"/>
  <c r="DZ15" i="19"/>
  <c r="EH15" i="19"/>
  <c r="BP15" i="19"/>
  <c r="CF15" i="19"/>
  <c r="CV15" i="19"/>
  <c r="DL15" i="19"/>
  <c r="EB15" i="19"/>
  <c r="BQ15" i="19"/>
  <c r="CG15" i="19"/>
  <c r="CW15" i="19"/>
  <c r="DM15" i="19"/>
  <c r="EC15" i="19"/>
  <c r="BR15" i="19"/>
  <c r="CH15" i="19"/>
  <c r="CX15" i="19"/>
  <c r="DN15" i="19"/>
  <c r="ED15" i="19"/>
  <c r="BD15" i="19"/>
  <c r="BT15" i="19"/>
  <c r="CJ15" i="19"/>
  <c r="CZ15" i="19"/>
  <c r="DP15" i="19"/>
  <c r="EF15" i="19"/>
  <c r="BH15" i="19"/>
  <c r="BX15" i="19"/>
  <c r="CN15" i="19"/>
  <c r="DD15" i="19"/>
  <c r="DT15" i="19"/>
  <c r="EJ15" i="19"/>
  <c r="BJ15" i="19"/>
  <c r="BZ15" i="19"/>
  <c r="CP15" i="19"/>
  <c r="DF15" i="19"/>
  <c r="DV15" i="19"/>
  <c r="EL15" i="19"/>
  <c r="BL15" i="19"/>
  <c r="CB15" i="19"/>
  <c r="CR15" i="19"/>
  <c r="DH15" i="19"/>
  <c r="DX15" i="19"/>
  <c r="EN15" i="19"/>
  <c r="EK15" i="19"/>
  <c r="BI15" i="19"/>
  <c r="BY15" i="19"/>
  <c r="CO15" i="19"/>
  <c r="DE15" i="19"/>
  <c r="DU15" i="19"/>
  <c r="BI23" i="19"/>
  <c r="BQ23" i="19"/>
  <c r="BY23" i="19"/>
  <c r="CG23" i="19"/>
  <c r="CO23" i="19"/>
  <c r="CW23" i="19"/>
  <c r="DE23" i="19"/>
  <c r="DM23" i="19"/>
  <c r="DU23" i="19"/>
  <c r="EC23" i="19"/>
  <c r="EK23" i="19"/>
  <c r="BJ23" i="19"/>
  <c r="BR23" i="19"/>
  <c r="BZ23" i="19"/>
  <c r="CH23" i="19"/>
  <c r="CP23" i="19"/>
  <c r="CX23" i="19"/>
  <c r="DF23" i="19"/>
  <c r="DN23" i="19"/>
  <c r="DV23" i="19"/>
  <c r="ED23" i="19"/>
  <c r="EL23" i="19"/>
  <c r="BD23" i="19"/>
  <c r="BL23" i="19"/>
  <c r="BT23" i="19"/>
  <c r="CB23" i="19"/>
  <c r="CJ23" i="19"/>
  <c r="CR23" i="19"/>
  <c r="CZ23" i="19"/>
  <c r="DH23" i="19"/>
  <c r="DP23" i="19"/>
  <c r="DX23" i="19"/>
  <c r="EF23" i="19"/>
  <c r="EN23" i="19"/>
  <c r="BF23" i="19"/>
  <c r="BN23" i="19"/>
  <c r="BV23" i="19"/>
  <c r="CD23" i="19"/>
  <c r="CL23" i="19"/>
  <c r="CT23" i="19"/>
  <c r="DB23" i="19"/>
  <c r="DJ23" i="19"/>
  <c r="DR23" i="19"/>
  <c r="DZ23" i="19"/>
  <c r="EH23" i="19"/>
  <c r="BM23" i="19"/>
  <c r="CC23" i="19"/>
  <c r="CS23" i="19"/>
  <c r="DI23" i="19"/>
  <c r="DY23" i="19"/>
  <c r="BO23" i="19"/>
  <c r="CE23" i="19"/>
  <c r="CU23" i="19"/>
  <c r="DK23" i="19"/>
  <c r="EA23" i="19"/>
  <c r="BC23" i="19"/>
  <c r="BS23" i="19"/>
  <c r="CI23" i="19"/>
  <c r="CY23" i="19"/>
  <c r="DO23" i="19"/>
  <c r="EE23" i="19"/>
  <c r="BE23" i="19"/>
  <c r="BU23" i="19"/>
  <c r="CK23" i="19"/>
  <c r="DA23" i="19"/>
  <c r="DQ23" i="19"/>
  <c r="EG23" i="19"/>
  <c r="BG23" i="19"/>
  <c r="BW23" i="19"/>
  <c r="CM23" i="19"/>
  <c r="DC23" i="19"/>
  <c r="DS23" i="19"/>
  <c r="EI23" i="19"/>
  <c r="CF23" i="19"/>
  <c r="DW23" i="19"/>
  <c r="CN23" i="19"/>
  <c r="EB23" i="19"/>
  <c r="CQ23" i="19"/>
  <c r="EJ23" i="19"/>
  <c r="BH23" i="19"/>
  <c r="CV23" i="19"/>
  <c r="EM23" i="19"/>
  <c r="BK23" i="19"/>
  <c r="DD23" i="19"/>
  <c r="BP23" i="19"/>
  <c r="DG23" i="19"/>
  <c r="BX23" i="19"/>
  <c r="DL23" i="19"/>
  <c r="CA23" i="19"/>
  <c r="DT23" i="19"/>
  <c r="BC31" i="19"/>
  <c r="BK31" i="19"/>
  <c r="BS31" i="19"/>
  <c r="CA31" i="19"/>
  <c r="CI31" i="19"/>
  <c r="BD31" i="19"/>
  <c r="BL31" i="19"/>
  <c r="BT31" i="19"/>
  <c r="CB31" i="19"/>
  <c r="CJ31" i="19"/>
  <c r="CR31" i="19"/>
  <c r="CZ31" i="19"/>
  <c r="DH31" i="19"/>
  <c r="DP31" i="19"/>
  <c r="DX31" i="19"/>
  <c r="EF31" i="19"/>
  <c r="EN31" i="19"/>
  <c r="BE31" i="19"/>
  <c r="BM31" i="19"/>
  <c r="BU31" i="19"/>
  <c r="CC31" i="19"/>
  <c r="CK31" i="19"/>
  <c r="CS31" i="19"/>
  <c r="DA31" i="19"/>
  <c r="DI31" i="19"/>
  <c r="DQ31" i="19"/>
  <c r="DY31" i="19"/>
  <c r="EG31" i="19"/>
  <c r="BF31" i="19"/>
  <c r="BN31" i="19"/>
  <c r="BV31" i="19"/>
  <c r="CD31" i="19"/>
  <c r="CL31" i="19"/>
  <c r="CT31" i="19"/>
  <c r="DB31" i="19"/>
  <c r="DJ31" i="19"/>
  <c r="DR31" i="19"/>
  <c r="DZ31" i="19"/>
  <c r="EH31" i="19"/>
  <c r="BG31" i="19"/>
  <c r="BO31" i="19"/>
  <c r="BW31" i="19"/>
  <c r="CE31" i="19"/>
  <c r="CM31" i="19"/>
  <c r="CU31" i="19"/>
  <c r="DC31" i="19"/>
  <c r="DK31" i="19"/>
  <c r="DS31" i="19"/>
  <c r="EA31" i="19"/>
  <c r="EI31" i="19"/>
  <c r="BH31" i="19"/>
  <c r="BP31" i="19"/>
  <c r="BX31" i="19"/>
  <c r="CF31" i="19"/>
  <c r="CN31" i="19"/>
  <c r="CV31" i="19"/>
  <c r="DD31" i="19"/>
  <c r="DL31" i="19"/>
  <c r="DT31" i="19"/>
  <c r="EB31" i="19"/>
  <c r="EJ31" i="19"/>
  <c r="BJ31" i="19"/>
  <c r="CP31" i="19"/>
  <c r="DM31" i="19"/>
  <c r="EE31" i="19"/>
  <c r="BQ31" i="19"/>
  <c r="CQ31" i="19"/>
  <c r="DN31" i="19"/>
  <c r="EK31" i="19"/>
  <c r="BR31" i="19"/>
  <c r="CW31" i="19"/>
  <c r="DO31" i="19"/>
  <c r="EL31" i="19"/>
  <c r="BY31" i="19"/>
  <c r="CX31" i="19"/>
  <c r="DU31" i="19"/>
  <c r="EM31" i="19"/>
  <c r="CH31" i="19"/>
  <c r="DF31" i="19"/>
  <c r="EC31" i="19"/>
  <c r="BI31" i="19"/>
  <c r="CO31" i="19"/>
  <c r="DG31" i="19"/>
  <c r="ED31" i="19"/>
  <c r="CY31" i="19"/>
  <c r="DE31" i="19"/>
  <c r="DV31" i="19"/>
  <c r="DW31" i="19"/>
  <c r="BZ31" i="19"/>
  <c r="CG31" i="19"/>
  <c r="BC39" i="19"/>
  <c r="BK39" i="19"/>
  <c r="BS39" i="19"/>
  <c r="CA39" i="19"/>
  <c r="CI39" i="19"/>
  <c r="CQ39" i="19"/>
  <c r="CY39" i="19"/>
  <c r="DG39" i="19"/>
  <c r="DO39" i="19"/>
  <c r="DW39" i="19"/>
  <c r="EE39" i="19"/>
  <c r="BD39" i="19"/>
  <c r="BL39" i="19"/>
  <c r="BT39" i="19"/>
  <c r="CB39" i="19"/>
  <c r="CJ39" i="19"/>
  <c r="CR39" i="19"/>
  <c r="CZ39" i="19"/>
  <c r="DH39" i="19"/>
  <c r="DP39" i="19"/>
  <c r="DX39" i="19"/>
  <c r="EF39" i="19"/>
  <c r="EN39" i="19"/>
  <c r="BE39" i="19"/>
  <c r="BM39" i="19"/>
  <c r="BU39" i="19"/>
  <c r="CC39" i="19"/>
  <c r="CK39" i="19"/>
  <c r="CS39" i="19"/>
  <c r="DA39" i="19"/>
  <c r="DI39" i="19"/>
  <c r="DQ39" i="19"/>
  <c r="DY39" i="19"/>
  <c r="EG39" i="19"/>
  <c r="BF39" i="19"/>
  <c r="BN39" i="19"/>
  <c r="BV39" i="19"/>
  <c r="CD39" i="19"/>
  <c r="CL39" i="19"/>
  <c r="CT39" i="19"/>
  <c r="DB39" i="19"/>
  <c r="DJ39" i="19"/>
  <c r="DR39" i="19"/>
  <c r="DZ39" i="19"/>
  <c r="EH39" i="19"/>
  <c r="BI39" i="19"/>
  <c r="BQ39" i="19"/>
  <c r="BY39" i="19"/>
  <c r="CG39" i="19"/>
  <c r="CO39" i="19"/>
  <c r="CW39" i="19"/>
  <c r="DE39" i="19"/>
  <c r="DM39" i="19"/>
  <c r="DU39" i="19"/>
  <c r="EC39" i="19"/>
  <c r="EK39" i="19"/>
  <c r="BH39" i="19"/>
  <c r="CE39" i="19"/>
  <c r="CX39" i="19"/>
  <c r="DT39" i="19"/>
  <c r="EM39" i="19"/>
  <c r="BJ39" i="19"/>
  <c r="CF39" i="19"/>
  <c r="DC39" i="19"/>
  <c r="DV39" i="19"/>
  <c r="BO39" i="19"/>
  <c r="CH39" i="19"/>
  <c r="DD39" i="19"/>
  <c r="EA39" i="19"/>
  <c r="BP39" i="19"/>
  <c r="CM39" i="19"/>
  <c r="DF39" i="19"/>
  <c r="EB39" i="19"/>
  <c r="CP39" i="19"/>
  <c r="EI39" i="19"/>
  <c r="BR39" i="19"/>
  <c r="CN39" i="19"/>
  <c r="DK39" i="19"/>
  <c r="ED39" i="19"/>
  <c r="BW39" i="19"/>
  <c r="DL39" i="19"/>
  <c r="BX39" i="19"/>
  <c r="CU39" i="19"/>
  <c r="DN39" i="19"/>
  <c r="EJ39" i="19"/>
  <c r="BG39" i="19"/>
  <c r="BZ39" i="19"/>
  <c r="CV39" i="19"/>
  <c r="DS39" i="19"/>
  <c r="EL39" i="19"/>
  <c r="BC22" i="19"/>
  <c r="BK22" i="19"/>
  <c r="BS22" i="19"/>
  <c r="CA22" i="19"/>
  <c r="CI22" i="19"/>
  <c r="CQ22" i="19"/>
  <c r="CY22" i="19"/>
  <c r="DG22" i="19"/>
  <c r="DO22" i="19"/>
  <c r="DW22" i="19"/>
  <c r="EE22" i="19"/>
  <c r="EM22" i="19"/>
  <c r="BD22" i="19"/>
  <c r="BL22" i="19"/>
  <c r="BT22" i="19"/>
  <c r="CB22" i="19"/>
  <c r="CJ22" i="19"/>
  <c r="CR22" i="19"/>
  <c r="CZ22" i="19"/>
  <c r="DH22" i="19"/>
  <c r="DP22" i="19"/>
  <c r="DX22" i="19"/>
  <c r="EF22" i="19"/>
  <c r="EN22" i="19"/>
  <c r="BF22" i="19"/>
  <c r="BN22" i="19"/>
  <c r="BV22" i="19"/>
  <c r="CD22" i="19"/>
  <c r="CL22" i="19"/>
  <c r="CT22" i="19"/>
  <c r="DB22" i="19"/>
  <c r="DJ22" i="19"/>
  <c r="DR22" i="19"/>
  <c r="DZ22" i="19"/>
  <c r="EH22" i="19"/>
  <c r="BH22" i="19"/>
  <c r="BP22" i="19"/>
  <c r="BX22" i="19"/>
  <c r="CF22" i="19"/>
  <c r="CN22" i="19"/>
  <c r="CV22" i="19"/>
  <c r="DD22" i="19"/>
  <c r="DL22" i="19"/>
  <c r="DT22" i="19"/>
  <c r="EB22" i="19"/>
  <c r="EJ22" i="19"/>
  <c r="BG22" i="19"/>
  <c r="BW22" i="19"/>
  <c r="CM22" i="19"/>
  <c r="DC22" i="19"/>
  <c r="DS22" i="19"/>
  <c r="EI22" i="19"/>
  <c r="BI22" i="19"/>
  <c r="BY22" i="19"/>
  <c r="CO22" i="19"/>
  <c r="DE22" i="19"/>
  <c r="DU22" i="19"/>
  <c r="EK22" i="19"/>
  <c r="BM22" i="19"/>
  <c r="CC22" i="19"/>
  <c r="CS22" i="19"/>
  <c r="DI22" i="19"/>
  <c r="DY22" i="19"/>
  <c r="BO22" i="19"/>
  <c r="CE22" i="19"/>
  <c r="CU22" i="19"/>
  <c r="DK22" i="19"/>
  <c r="EA22" i="19"/>
  <c r="BQ22" i="19"/>
  <c r="CG22" i="19"/>
  <c r="CW22" i="19"/>
  <c r="DM22" i="19"/>
  <c r="EC22" i="19"/>
  <c r="CK22" i="19"/>
  <c r="ED22" i="19"/>
  <c r="CP22" i="19"/>
  <c r="EG22" i="19"/>
  <c r="BE22" i="19"/>
  <c r="CX22" i="19"/>
  <c r="EL22" i="19"/>
  <c r="BJ22" i="19"/>
  <c r="DA22" i="19"/>
  <c r="BR22" i="19"/>
  <c r="DF22" i="19"/>
  <c r="BU22" i="19"/>
  <c r="DN22" i="19"/>
  <c r="BZ22" i="19"/>
  <c r="DQ22" i="19"/>
  <c r="CH22" i="19"/>
  <c r="DV22" i="19"/>
  <c r="BE16" i="19"/>
  <c r="BM16" i="19"/>
  <c r="BU16" i="19"/>
  <c r="CC16" i="19"/>
  <c r="CK16" i="19"/>
  <c r="CS16" i="19"/>
  <c r="DA16" i="19"/>
  <c r="DI16" i="19"/>
  <c r="DQ16" i="19"/>
  <c r="DY16" i="19"/>
  <c r="EG16" i="19"/>
  <c r="BI16" i="19"/>
  <c r="BQ16" i="19"/>
  <c r="BY16" i="19"/>
  <c r="CG16" i="19"/>
  <c r="CO16" i="19"/>
  <c r="CW16" i="19"/>
  <c r="DE16" i="19"/>
  <c r="DM16" i="19"/>
  <c r="DU16" i="19"/>
  <c r="EC16" i="19"/>
  <c r="EK16" i="19"/>
  <c r="BC16" i="19"/>
  <c r="BK16" i="19"/>
  <c r="BS16" i="19"/>
  <c r="CA16" i="19"/>
  <c r="CI16" i="19"/>
  <c r="CQ16" i="19"/>
  <c r="CY16" i="19"/>
  <c r="DG16" i="19"/>
  <c r="DO16" i="19"/>
  <c r="DW16" i="19"/>
  <c r="EE16" i="19"/>
  <c r="EM16" i="19"/>
  <c r="BD16" i="19"/>
  <c r="BL16" i="19"/>
  <c r="BT16" i="19"/>
  <c r="CB16" i="19"/>
  <c r="CJ16" i="19"/>
  <c r="CR16" i="19"/>
  <c r="CZ16" i="19"/>
  <c r="DH16" i="19"/>
  <c r="DP16" i="19"/>
  <c r="DX16" i="19"/>
  <c r="EF16" i="19"/>
  <c r="EN16" i="19"/>
  <c r="BF16" i="19"/>
  <c r="BV16" i="19"/>
  <c r="CL16" i="19"/>
  <c r="DB16" i="19"/>
  <c r="DR16" i="19"/>
  <c r="EH16" i="19"/>
  <c r="BG16" i="19"/>
  <c r="BW16" i="19"/>
  <c r="CM16" i="19"/>
  <c r="DC16" i="19"/>
  <c r="DS16" i="19"/>
  <c r="EI16" i="19"/>
  <c r="BH16" i="19"/>
  <c r="BX16" i="19"/>
  <c r="CN16" i="19"/>
  <c r="DD16" i="19"/>
  <c r="DT16" i="19"/>
  <c r="EJ16" i="19"/>
  <c r="BJ16" i="19"/>
  <c r="BZ16" i="19"/>
  <c r="CP16" i="19"/>
  <c r="DF16" i="19"/>
  <c r="DV16" i="19"/>
  <c r="EL16" i="19"/>
  <c r="BN16" i="19"/>
  <c r="CD16" i="19"/>
  <c r="CT16" i="19"/>
  <c r="DJ16" i="19"/>
  <c r="DZ16" i="19"/>
  <c r="BP16" i="19"/>
  <c r="CF16" i="19"/>
  <c r="CV16" i="19"/>
  <c r="DL16" i="19"/>
  <c r="EB16" i="19"/>
  <c r="BR16" i="19"/>
  <c r="CH16" i="19"/>
  <c r="CX16" i="19"/>
  <c r="DN16" i="19"/>
  <c r="ED16" i="19"/>
  <c r="BO16" i="19"/>
  <c r="CU16" i="19"/>
  <c r="DK16" i="19"/>
  <c r="EA16" i="19"/>
  <c r="CE16" i="19"/>
  <c r="BH24" i="19"/>
  <c r="BP24" i="19"/>
  <c r="BX24" i="19"/>
  <c r="BD24" i="19"/>
  <c r="BL24" i="19"/>
  <c r="BT24" i="19"/>
  <c r="CB24" i="19"/>
  <c r="BC24" i="19"/>
  <c r="BN24" i="19"/>
  <c r="BY24" i="19"/>
  <c r="CH24" i="19"/>
  <c r="CP24" i="19"/>
  <c r="CX24" i="19"/>
  <c r="DF24" i="19"/>
  <c r="DN24" i="19"/>
  <c r="DV24" i="19"/>
  <c r="ED24" i="19"/>
  <c r="EL24" i="19"/>
  <c r="BE24" i="19"/>
  <c r="BO24" i="19"/>
  <c r="BZ24" i="19"/>
  <c r="CI24" i="19"/>
  <c r="CQ24" i="19"/>
  <c r="CY24" i="19"/>
  <c r="DG24" i="19"/>
  <c r="DO24" i="19"/>
  <c r="DW24" i="19"/>
  <c r="EE24" i="19"/>
  <c r="EM24" i="19"/>
  <c r="BG24" i="19"/>
  <c r="BR24" i="19"/>
  <c r="CC24" i="19"/>
  <c r="CK24" i="19"/>
  <c r="CS24" i="19"/>
  <c r="DA24" i="19"/>
  <c r="DI24" i="19"/>
  <c r="DQ24" i="19"/>
  <c r="DY24" i="19"/>
  <c r="EG24" i="19"/>
  <c r="BI24" i="19"/>
  <c r="BS24" i="19"/>
  <c r="CD24" i="19"/>
  <c r="CL24" i="19"/>
  <c r="CT24" i="19"/>
  <c r="DB24" i="19"/>
  <c r="DJ24" i="19"/>
  <c r="DR24" i="19"/>
  <c r="DZ24" i="19"/>
  <c r="EH24" i="19"/>
  <c r="BJ24" i="19"/>
  <c r="BU24" i="19"/>
  <c r="CE24" i="19"/>
  <c r="CM24" i="19"/>
  <c r="CU24" i="19"/>
  <c r="DC24" i="19"/>
  <c r="DK24" i="19"/>
  <c r="DS24" i="19"/>
  <c r="EA24" i="19"/>
  <c r="EI24" i="19"/>
  <c r="BV24" i="19"/>
  <c r="CR24" i="19"/>
  <c r="DM24" i="19"/>
  <c r="EJ24" i="19"/>
  <c r="BW24" i="19"/>
  <c r="CV24" i="19"/>
  <c r="DP24" i="19"/>
  <c r="EK24" i="19"/>
  <c r="CA24" i="19"/>
  <c r="CW24" i="19"/>
  <c r="DT24" i="19"/>
  <c r="EN24" i="19"/>
  <c r="CF24" i="19"/>
  <c r="CZ24" i="19"/>
  <c r="DU24" i="19"/>
  <c r="BF24" i="19"/>
  <c r="CG24" i="19"/>
  <c r="DD24" i="19"/>
  <c r="DX24" i="19"/>
  <c r="BK24" i="19"/>
  <c r="CJ24" i="19"/>
  <c r="DE24" i="19"/>
  <c r="EB24" i="19"/>
  <c r="BM24" i="19"/>
  <c r="CN24" i="19"/>
  <c r="DH24" i="19"/>
  <c r="EC24" i="19"/>
  <c r="BQ24" i="19"/>
  <c r="CO24" i="19"/>
  <c r="DL24" i="19"/>
  <c r="EF24" i="19"/>
  <c r="BJ32" i="19"/>
  <c r="BR32" i="19"/>
  <c r="BZ32" i="19"/>
  <c r="CH32" i="19"/>
  <c r="CP32" i="19"/>
  <c r="CX32" i="19"/>
  <c r="DF32" i="19"/>
  <c r="DN32" i="19"/>
  <c r="DV32" i="19"/>
  <c r="BC32" i="19"/>
  <c r="BK32" i="19"/>
  <c r="BS32" i="19"/>
  <c r="CA32" i="19"/>
  <c r="CI32" i="19"/>
  <c r="CQ32" i="19"/>
  <c r="BD32" i="19"/>
  <c r="BL32" i="19"/>
  <c r="BT32" i="19"/>
  <c r="BE32" i="19"/>
  <c r="BM32" i="19"/>
  <c r="BU32" i="19"/>
  <c r="CC32" i="19"/>
  <c r="CK32" i="19"/>
  <c r="CS32" i="19"/>
  <c r="DA32" i="19"/>
  <c r="DI32" i="19"/>
  <c r="DQ32" i="19"/>
  <c r="DY32" i="19"/>
  <c r="BF32" i="19"/>
  <c r="BN32" i="19"/>
  <c r="BV32" i="19"/>
  <c r="CD32" i="19"/>
  <c r="CL32" i="19"/>
  <c r="CT32" i="19"/>
  <c r="DB32" i="19"/>
  <c r="DJ32" i="19"/>
  <c r="DR32" i="19"/>
  <c r="DZ32" i="19"/>
  <c r="EH32" i="19"/>
  <c r="BP32" i="19"/>
  <c r="CG32" i="19"/>
  <c r="CW32" i="19"/>
  <c r="DK32" i="19"/>
  <c r="DW32" i="19"/>
  <c r="EG32" i="19"/>
  <c r="BQ32" i="19"/>
  <c r="CJ32" i="19"/>
  <c r="CY32" i="19"/>
  <c r="DL32" i="19"/>
  <c r="DX32" i="19"/>
  <c r="EI32" i="19"/>
  <c r="BW32" i="19"/>
  <c r="CM32" i="19"/>
  <c r="CZ32" i="19"/>
  <c r="DM32" i="19"/>
  <c r="EA32" i="19"/>
  <c r="EJ32" i="19"/>
  <c r="BX32" i="19"/>
  <c r="CN32" i="19"/>
  <c r="DC32" i="19"/>
  <c r="DO32" i="19"/>
  <c r="EB32" i="19"/>
  <c r="EK32" i="19"/>
  <c r="BI32" i="19"/>
  <c r="CE32" i="19"/>
  <c r="CU32" i="19"/>
  <c r="DG32" i="19"/>
  <c r="DT32" i="19"/>
  <c r="EE32" i="19"/>
  <c r="EN32" i="19"/>
  <c r="BO32" i="19"/>
  <c r="CF32" i="19"/>
  <c r="CV32" i="19"/>
  <c r="DH32" i="19"/>
  <c r="DU32" i="19"/>
  <c r="EF32" i="19"/>
  <c r="CO32" i="19"/>
  <c r="EL32" i="19"/>
  <c r="CR32" i="19"/>
  <c r="EM32" i="19"/>
  <c r="DD32" i="19"/>
  <c r="DE32" i="19"/>
  <c r="BY32" i="19"/>
  <c r="EC32" i="19"/>
  <c r="BG32" i="19"/>
  <c r="BH32" i="19"/>
  <c r="DS32" i="19"/>
  <c r="CB32" i="19"/>
  <c r="DP32" i="19"/>
  <c r="ED32" i="19"/>
  <c r="BJ40" i="19"/>
  <c r="BR40" i="19"/>
  <c r="BZ40" i="19"/>
  <c r="CH40" i="19"/>
  <c r="CP40" i="19"/>
  <c r="CX40" i="19"/>
  <c r="DF40" i="19"/>
  <c r="DN40" i="19"/>
  <c r="DV40" i="19"/>
  <c r="ED40" i="19"/>
  <c r="EL40" i="19"/>
  <c r="BC40" i="19"/>
  <c r="BK40" i="19"/>
  <c r="BS40" i="19"/>
  <c r="CA40" i="19"/>
  <c r="CI40" i="19"/>
  <c r="CQ40" i="19"/>
  <c r="CY40" i="19"/>
  <c r="DG40" i="19"/>
  <c r="DO40" i="19"/>
  <c r="DW40" i="19"/>
  <c r="EE40" i="19"/>
  <c r="EM40" i="19"/>
  <c r="BD40" i="19"/>
  <c r="BL40" i="19"/>
  <c r="BT40" i="19"/>
  <c r="CB40" i="19"/>
  <c r="CJ40" i="19"/>
  <c r="CR40" i="19"/>
  <c r="CZ40" i="19"/>
  <c r="DH40" i="19"/>
  <c r="DP40" i="19"/>
  <c r="DX40" i="19"/>
  <c r="EF40" i="19"/>
  <c r="EN40" i="19"/>
  <c r="BG40" i="19"/>
  <c r="BO40" i="19"/>
  <c r="BW40" i="19"/>
  <c r="CE40" i="19"/>
  <c r="CM40" i="19"/>
  <c r="CU40" i="19"/>
  <c r="DC40" i="19"/>
  <c r="DK40" i="19"/>
  <c r="DS40" i="19"/>
  <c r="EA40" i="19"/>
  <c r="EI40" i="19"/>
  <c r="BQ40" i="19"/>
  <c r="CG40" i="19"/>
  <c r="CW40" i="19"/>
  <c r="DM40" i="19"/>
  <c r="EC40" i="19"/>
  <c r="BE40" i="19"/>
  <c r="BU40" i="19"/>
  <c r="CK40" i="19"/>
  <c r="DA40" i="19"/>
  <c r="DQ40" i="19"/>
  <c r="EG40" i="19"/>
  <c r="DI40" i="19"/>
  <c r="BF40" i="19"/>
  <c r="BV40" i="19"/>
  <c r="CL40" i="19"/>
  <c r="DB40" i="19"/>
  <c r="DR40" i="19"/>
  <c r="EH40" i="19"/>
  <c r="CC40" i="19"/>
  <c r="BH40" i="19"/>
  <c r="BX40" i="19"/>
  <c r="CN40" i="19"/>
  <c r="DD40" i="19"/>
  <c r="DT40" i="19"/>
  <c r="EJ40" i="19"/>
  <c r="CS40" i="19"/>
  <c r="BI40" i="19"/>
  <c r="BY40" i="19"/>
  <c r="CO40" i="19"/>
  <c r="DE40" i="19"/>
  <c r="DU40" i="19"/>
  <c r="EK40" i="19"/>
  <c r="BM40" i="19"/>
  <c r="DY40" i="19"/>
  <c r="BN40" i="19"/>
  <c r="CD40" i="19"/>
  <c r="CT40" i="19"/>
  <c r="DJ40" i="19"/>
  <c r="DZ40" i="19"/>
  <c r="BP40" i="19"/>
  <c r="CF40" i="19"/>
  <c r="CV40" i="19"/>
  <c r="DL40" i="19"/>
  <c r="EB40" i="19"/>
  <c r="BI14" i="19"/>
  <c r="BQ14" i="19"/>
  <c r="BY14" i="19"/>
  <c r="CG14" i="19"/>
  <c r="CO14" i="19"/>
  <c r="CW14" i="19"/>
  <c r="DE14" i="19"/>
  <c r="DM14" i="19"/>
  <c r="DU14" i="19"/>
  <c r="EC14" i="19"/>
  <c r="EK14" i="19"/>
  <c r="BE14" i="19"/>
  <c r="BM14" i="19"/>
  <c r="BU14" i="19"/>
  <c r="CC14" i="19"/>
  <c r="CK14" i="19"/>
  <c r="CS14" i="19"/>
  <c r="DA14" i="19"/>
  <c r="DI14" i="19"/>
  <c r="DQ14" i="19"/>
  <c r="DY14" i="19"/>
  <c r="EG14" i="19"/>
  <c r="BG14" i="19"/>
  <c r="BO14" i="19"/>
  <c r="BW14" i="19"/>
  <c r="CE14" i="19"/>
  <c r="CM14" i="19"/>
  <c r="CU14" i="19"/>
  <c r="DC14" i="19"/>
  <c r="DK14" i="19"/>
  <c r="DS14" i="19"/>
  <c r="EA14" i="19"/>
  <c r="EI14" i="19"/>
  <c r="BH14" i="19"/>
  <c r="BP14" i="19"/>
  <c r="BX14" i="19"/>
  <c r="CF14" i="19"/>
  <c r="CN14" i="19"/>
  <c r="CV14" i="19"/>
  <c r="DD14" i="19"/>
  <c r="DL14" i="19"/>
  <c r="DT14" i="19"/>
  <c r="EB14" i="19"/>
  <c r="EJ14" i="19"/>
  <c r="BJ14" i="19"/>
  <c r="BZ14" i="19"/>
  <c r="CP14" i="19"/>
  <c r="DF14" i="19"/>
  <c r="DV14" i="19"/>
  <c r="EL14" i="19"/>
  <c r="BK14" i="19"/>
  <c r="CA14" i="19"/>
  <c r="CQ14" i="19"/>
  <c r="DG14" i="19"/>
  <c r="DW14" i="19"/>
  <c r="EM14" i="19"/>
  <c r="BL14" i="19"/>
  <c r="CB14" i="19"/>
  <c r="CR14" i="19"/>
  <c r="DH14" i="19"/>
  <c r="DX14" i="19"/>
  <c r="EN14" i="19"/>
  <c r="BN14" i="19"/>
  <c r="CD14" i="19"/>
  <c r="CT14" i="19"/>
  <c r="DJ14" i="19"/>
  <c r="DZ14" i="19"/>
  <c r="BR14" i="19"/>
  <c r="CH14" i="19"/>
  <c r="CX14" i="19"/>
  <c r="DN14" i="19"/>
  <c r="ED14" i="19"/>
  <c r="BD14" i="19"/>
  <c r="BT14" i="19"/>
  <c r="CJ14" i="19"/>
  <c r="CZ14" i="19"/>
  <c r="DP14" i="19"/>
  <c r="EF14" i="19"/>
  <c r="BF14" i="19"/>
  <c r="BV14" i="19"/>
  <c r="CL14" i="19"/>
  <c r="DB14" i="19"/>
  <c r="DR14" i="19"/>
  <c r="EH14" i="19"/>
  <c r="CY14" i="19"/>
  <c r="DO14" i="19"/>
  <c r="BC14" i="19"/>
  <c r="BS14" i="19"/>
  <c r="CI14" i="19"/>
  <c r="EE14" i="19"/>
  <c r="BC17" i="19"/>
  <c r="BK17" i="19"/>
  <c r="BS17" i="19"/>
  <c r="CA17" i="19"/>
  <c r="CI17" i="19"/>
  <c r="CQ17" i="19"/>
  <c r="CY17" i="19"/>
  <c r="DG17" i="19"/>
  <c r="DO17" i="19"/>
  <c r="DW17" i="19"/>
  <c r="EE17" i="19"/>
  <c r="EM17" i="19"/>
  <c r="BG17" i="19"/>
  <c r="BO17" i="19"/>
  <c r="BW17" i="19"/>
  <c r="CE17" i="19"/>
  <c r="CM17" i="19"/>
  <c r="CU17" i="19"/>
  <c r="DC17" i="19"/>
  <c r="DK17" i="19"/>
  <c r="DS17" i="19"/>
  <c r="EA17" i="19"/>
  <c r="EI17" i="19"/>
  <c r="BI17" i="19"/>
  <c r="BQ17" i="19"/>
  <c r="BY17" i="19"/>
  <c r="CG17" i="19"/>
  <c r="CO17" i="19"/>
  <c r="CW17" i="19"/>
  <c r="DE17" i="19"/>
  <c r="DM17" i="19"/>
  <c r="DU17" i="19"/>
  <c r="EC17" i="19"/>
  <c r="EK17" i="19"/>
  <c r="BJ17" i="19"/>
  <c r="BR17" i="19"/>
  <c r="BZ17" i="19"/>
  <c r="CH17" i="19"/>
  <c r="CP17" i="19"/>
  <c r="CX17" i="19"/>
  <c r="DF17" i="19"/>
  <c r="DN17" i="19"/>
  <c r="DV17" i="19"/>
  <c r="ED17" i="19"/>
  <c r="EL17" i="19"/>
  <c r="BL17" i="19"/>
  <c r="CB17" i="19"/>
  <c r="CR17" i="19"/>
  <c r="DH17" i="19"/>
  <c r="DX17" i="19"/>
  <c r="EN17" i="19"/>
  <c r="BM17" i="19"/>
  <c r="CC17" i="19"/>
  <c r="CS17" i="19"/>
  <c r="DI17" i="19"/>
  <c r="DY17" i="19"/>
  <c r="BN17" i="19"/>
  <c r="CD17" i="19"/>
  <c r="CT17" i="19"/>
  <c r="DJ17" i="19"/>
  <c r="DZ17" i="19"/>
  <c r="BP17" i="19"/>
  <c r="CF17" i="19"/>
  <c r="CV17" i="19"/>
  <c r="DL17" i="19"/>
  <c r="EB17" i="19"/>
  <c r="BD17" i="19"/>
  <c r="BT17" i="19"/>
  <c r="CJ17" i="19"/>
  <c r="CZ17" i="19"/>
  <c r="DP17" i="19"/>
  <c r="EF17" i="19"/>
  <c r="BF17" i="19"/>
  <c r="BV17" i="19"/>
  <c r="CL17" i="19"/>
  <c r="DB17" i="19"/>
  <c r="DR17" i="19"/>
  <c r="EH17" i="19"/>
  <c r="BH17" i="19"/>
  <c r="BX17" i="19"/>
  <c r="CN17" i="19"/>
  <c r="DD17" i="19"/>
  <c r="DT17" i="19"/>
  <c r="EJ17" i="19"/>
  <c r="CK17" i="19"/>
  <c r="DA17" i="19"/>
  <c r="EG17" i="19"/>
  <c r="BU17" i="19"/>
  <c r="DQ17" i="19"/>
  <c r="BE17" i="19"/>
  <c r="BH25" i="19"/>
  <c r="BP25" i="19"/>
  <c r="BX25" i="19"/>
  <c r="CF25" i="19"/>
  <c r="CN25" i="19"/>
  <c r="CV25" i="19"/>
  <c r="DD25" i="19"/>
  <c r="DL25" i="19"/>
  <c r="DT25" i="19"/>
  <c r="EB25" i="19"/>
  <c r="EJ25" i="19"/>
  <c r="BI25" i="19"/>
  <c r="BQ25" i="19"/>
  <c r="BY25" i="19"/>
  <c r="CG25" i="19"/>
  <c r="CO25" i="19"/>
  <c r="CW25" i="19"/>
  <c r="DE25" i="19"/>
  <c r="DM25" i="19"/>
  <c r="DU25" i="19"/>
  <c r="EC25" i="19"/>
  <c r="EK25" i="19"/>
  <c r="BC25" i="19"/>
  <c r="BK25" i="19"/>
  <c r="BS25" i="19"/>
  <c r="CA25" i="19"/>
  <c r="CI25" i="19"/>
  <c r="CQ25" i="19"/>
  <c r="CY25" i="19"/>
  <c r="DG25" i="19"/>
  <c r="DO25" i="19"/>
  <c r="DW25" i="19"/>
  <c r="EE25" i="19"/>
  <c r="EM25" i="19"/>
  <c r="BD25" i="19"/>
  <c r="BL25" i="19"/>
  <c r="BT25" i="19"/>
  <c r="CB25" i="19"/>
  <c r="CJ25" i="19"/>
  <c r="CR25" i="19"/>
  <c r="CZ25" i="19"/>
  <c r="DH25" i="19"/>
  <c r="DP25" i="19"/>
  <c r="DX25" i="19"/>
  <c r="EF25" i="19"/>
  <c r="EN25" i="19"/>
  <c r="BE25" i="19"/>
  <c r="BM25" i="19"/>
  <c r="BU25" i="19"/>
  <c r="CC25" i="19"/>
  <c r="CK25" i="19"/>
  <c r="CS25" i="19"/>
  <c r="DA25" i="19"/>
  <c r="DI25" i="19"/>
  <c r="DQ25" i="19"/>
  <c r="DY25" i="19"/>
  <c r="EG25" i="19"/>
  <c r="BR25" i="19"/>
  <c r="CM25" i="19"/>
  <c r="DJ25" i="19"/>
  <c r="ED25" i="19"/>
  <c r="BV25" i="19"/>
  <c r="CP25" i="19"/>
  <c r="DK25" i="19"/>
  <c r="EH25" i="19"/>
  <c r="BW25" i="19"/>
  <c r="CT25" i="19"/>
  <c r="DN25" i="19"/>
  <c r="EI25" i="19"/>
  <c r="BF25" i="19"/>
  <c r="BZ25" i="19"/>
  <c r="CU25" i="19"/>
  <c r="DR25" i="19"/>
  <c r="EL25" i="19"/>
  <c r="BG25" i="19"/>
  <c r="CD25" i="19"/>
  <c r="CX25" i="19"/>
  <c r="DS25" i="19"/>
  <c r="BJ25" i="19"/>
  <c r="CE25" i="19"/>
  <c r="DB25" i="19"/>
  <c r="DV25" i="19"/>
  <c r="BN25" i="19"/>
  <c r="CH25" i="19"/>
  <c r="DC25" i="19"/>
  <c r="DZ25" i="19"/>
  <c r="DF25" i="19"/>
  <c r="EA25" i="19"/>
  <c r="BO25" i="19"/>
  <c r="CL25" i="19"/>
  <c r="BD33" i="19"/>
  <c r="BE33" i="19"/>
  <c r="BM33" i="19"/>
  <c r="BU33" i="19"/>
  <c r="CC33" i="19"/>
  <c r="CK33" i="19"/>
  <c r="CS33" i="19"/>
  <c r="DA33" i="19"/>
  <c r="DI33" i="19"/>
  <c r="DQ33" i="19"/>
  <c r="DY33" i="19"/>
  <c r="EG33" i="19"/>
  <c r="BF33" i="19"/>
  <c r="BN33" i="19"/>
  <c r="BV33" i="19"/>
  <c r="CD33" i="19"/>
  <c r="CL33" i="19"/>
  <c r="CT33" i="19"/>
  <c r="DB33" i="19"/>
  <c r="DJ33" i="19"/>
  <c r="DR33" i="19"/>
  <c r="DZ33" i="19"/>
  <c r="EH33" i="19"/>
  <c r="BG33" i="19"/>
  <c r="BO33" i="19"/>
  <c r="BW33" i="19"/>
  <c r="CE33" i="19"/>
  <c r="CM33" i="19"/>
  <c r="CU33" i="19"/>
  <c r="DC33" i="19"/>
  <c r="DK33" i="19"/>
  <c r="DS33" i="19"/>
  <c r="EA33" i="19"/>
  <c r="EI33" i="19"/>
  <c r="BH33" i="19"/>
  <c r="BP33" i="19"/>
  <c r="BX33" i="19"/>
  <c r="CF33" i="19"/>
  <c r="CN33" i="19"/>
  <c r="CV33" i="19"/>
  <c r="DD33" i="19"/>
  <c r="DL33" i="19"/>
  <c r="DT33" i="19"/>
  <c r="EB33" i="19"/>
  <c r="EJ33" i="19"/>
  <c r="BK33" i="19"/>
  <c r="BS33" i="19"/>
  <c r="CA33" i="19"/>
  <c r="CI33" i="19"/>
  <c r="CQ33" i="19"/>
  <c r="CY33" i="19"/>
  <c r="DG33" i="19"/>
  <c r="DO33" i="19"/>
  <c r="DW33" i="19"/>
  <c r="EE33" i="19"/>
  <c r="EM33" i="19"/>
  <c r="BC33" i="19"/>
  <c r="BL33" i="19"/>
  <c r="BT33" i="19"/>
  <c r="CB33" i="19"/>
  <c r="CJ33" i="19"/>
  <c r="CR33" i="19"/>
  <c r="CZ33" i="19"/>
  <c r="DH33" i="19"/>
  <c r="DP33" i="19"/>
  <c r="DX33" i="19"/>
  <c r="EF33" i="19"/>
  <c r="EN33" i="19"/>
  <c r="CG33" i="19"/>
  <c r="DM33" i="19"/>
  <c r="CH33" i="19"/>
  <c r="DN33" i="19"/>
  <c r="BI33" i="19"/>
  <c r="CO33" i="19"/>
  <c r="DU33" i="19"/>
  <c r="BJ33" i="19"/>
  <c r="CP33" i="19"/>
  <c r="DV33" i="19"/>
  <c r="BY33" i="19"/>
  <c r="DE33" i="19"/>
  <c r="EK33" i="19"/>
  <c r="BR33" i="19"/>
  <c r="BZ33" i="19"/>
  <c r="CW33" i="19"/>
  <c r="CX33" i="19"/>
  <c r="DF33" i="19"/>
  <c r="EC33" i="19"/>
  <c r="ED33" i="19"/>
  <c r="BQ33" i="19"/>
  <c r="EL33" i="19"/>
  <c r="BH41" i="19"/>
  <c r="BP41" i="19"/>
  <c r="BX41" i="19"/>
  <c r="CF41" i="19"/>
  <c r="CN41" i="19"/>
  <c r="CV41" i="19"/>
  <c r="DD41" i="19"/>
  <c r="DL41" i="19"/>
  <c r="DT41" i="19"/>
  <c r="EB41" i="19"/>
  <c r="EJ41" i="19"/>
  <c r="BI41" i="19"/>
  <c r="BQ41" i="19"/>
  <c r="BY41" i="19"/>
  <c r="CG41" i="19"/>
  <c r="CO41" i="19"/>
  <c r="CW41" i="19"/>
  <c r="DE41" i="19"/>
  <c r="DM41" i="19"/>
  <c r="DU41" i="19"/>
  <c r="EC41" i="19"/>
  <c r="EK41" i="19"/>
  <c r="BJ41" i="19"/>
  <c r="BR41" i="19"/>
  <c r="BZ41" i="19"/>
  <c r="CH41" i="19"/>
  <c r="CP41" i="19"/>
  <c r="CX41" i="19"/>
  <c r="DF41" i="19"/>
  <c r="BE41" i="19"/>
  <c r="BM41" i="19"/>
  <c r="BU41" i="19"/>
  <c r="CC41" i="19"/>
  <c r="CK41" i="19"/>
  <c r="CS41" i="19"/>
  <c r="DA41" i="19"/>
  <c r="DI41" i="19"/>
  <c r="DQ41" i="19"/>
  <c r="DY41" i="19"/>
  <c r="EG41" i="19"/>
  <c r="BG41" i="19"/>
  <c r="BW41" i="19"/>
  <c r="CM41" i="19"/>
  <c r="DC41" i="19"/>
  <c r="DR41" i="19"/>
  <c r="EE41" i="19"/>
  <c r="BK41" i="19"/>
  <c r="CA41" i="19"/>
  <c r="CQ41" i="19"/>
  <c r="DG41" i="19"/>
  <c r="DS41" i="19"/>
  <c r="EF41" i="19"/>
  <c r="DZ41" i="19"/>
  <c r="BL41" i="19"/>
  <c r="CB41" i="19"/>
  <c r="CR41" i="19"/>
  <c r="DH41" i="19"/>
  <c r="DV41" i="19"/>
  <c r="EH41" i="19"/>
  <c r="CI41" i="19"/>
  <c r="BN41" i="19"/>
  <c r="CD41" i="19"/>
  <c r="CT41" i="19"/>
  <c r="DJ41" i="19"/>
  <c r="DW41" i="19"/>
  <c r="EI41" i="19"/>
  <c r="BC41" i="19"/>
  <c r="CY41" i="19"/>
  <c r="BO41" i="19"/>
  <c r="CE41" i="19"/>
  <c r="CU41" i="19"/>
  <c r="DK41" i="19"/>
  <c r="DX41" i="19"/>
  <c r="EL41" i="19"/>
  <c r="BS41" i="19"/>
  <c r="DN41" i="19"/>
  <c r="EM41" i="19"/>
  <c r="BD41" i="19"/>
  <c r="BT41" i="19"/>
  <c r="CJ41" i="19"/>
  <c r="CZ41" i="19"/>
  <c r="DO41" i="19"/>
  <c r="EA41" i="19"/>
  <c r="EN41" i="19"/>
  <c r="BF41" i="19"/>
  <c r="BV41" i="19"/>
  <c r="CL41" i="19"/>
  <c r="DB41" i="19"/>
  <c r="DP41" i="19"/>
  <c r="ED41" i="19"/>
  <c r="BC38" i="19"/>
  <c r="BK38" i="19"/>
  <c r="BS38" i="19"/>
  <c r="CA38" i="19"/>
  <c r="CI38" i="19"/>
  <c r="CQ38" i="19"/>
  <c r="CY38" i="19"/>
  <c r="DG38" i="19"/>
  <c r="BE38" i="19"/>
  <c r="BM38" i="19"/>
  <c r="BU38" i="19"/>
  <c r="CC38" i="19"/>
  <c r="CK38" i="19"/>
  <c r="CS38" i="19"/>
  <c r="DA38" i="19"/>
  <c r="DI38" i="19"/>
  <c r="BG38" i="19"/>
  <c r="BQ38" i="19"/>
  <c r="CB38" i="19"/>
  <c r="CM38" i="19"/>
  <c r="CW38" i="19"/>
  <c r="DH38" i="19"/>
  <c r="DQ38" i="19"/>
  <c r="DY38" i="19"/>
  <c r="EG38" i="19"/>
  <c r="BH38" i="19"/>
  <c r="BR38" i="19"/>
  <c r="CD38" i="19"/>
  <c r="CN38" i="19"/>
  <c r="CX38" i="19"/>
  <c r="DJ38" i="19"/>
  <c r="DR38" i="19"/>
  <c r="DZ38" i="19"/>
  <c r="EH38" i="19"/>
  <c r="BI38" i="19"/>
  <c r="BT38" i="19"/>
  <c r="CE38" i="19"/>
  <c r="CO38" i="19"/>
  <c r="CZ38" i="19"/>
  <c r="DK38" i="19"/>
  <c r="DS38" i="19"/>
  <c r="EA38" i="19"/>
  <c r="EI38" i="19"/>
  <c r="BJ38" i="19"/>
  <c r="BV38" i="19"/>
  <c r="CF38" i="19"/>
  <c r="CP38" i="19"/>
  <c r="DB38" i="19"/>
  <c r="DL38" i="19"/>
  <c r="DT38" i="19"/>
  <c r="EB38" i="19"/>
  <c r="EJ38" i="19"/>
  <c r="BD38" i="19"/>
  <c r="BO38" i="19"/>
  <c r="BY38" i="19"/>
  <c r="CJ38" i="19"/>
  <c r="CU38" i="19"/>
  <c r="DE38" i="19"/>
  <c r="DO38" i="19"/>
  <c r="DW38" i="19"/>
  <c r="EE38" i="19"/>
  <c r="EM38" i="19"/>
  <c r="BX38" i="19"/>
  <c r="DC38" i="19"/>
  <c r="DX38" i="19"/>
  <c r="BZ38" i="19"/>
  <c r="DD38" i="19"/>
  <c r="EC38" i="19"/>
  <c r="EL38" i="19"/>
  <c r="CG38" i="19"/>
  <c r="DF38" i="19"/>
  <c r="ED38" i="19"/>
  <c r="DP38" i="19"/>
  <c r="BF38" i="19"/>
  <c r="CH38" i="19"/>
  <c r="DM38" i="19"/>
  <c r="EF38" i="19"/>
  <c r="CR38" i="19"/>
  <c r="BL38" i="19"/>
  <c r="CL38" i="19"/>
  <c r="DN38" i="19"/>
  <c r="EK38" i="19"/>
  <c r="BN38" i="19"/>
  <c r="BP38" i="19"/>
  <c r="CT38" i="19"/>
  <c r="DU38" i="19"/>
  <c r="EN38" i="19"/>
  <c r="BW38" i="19"/>
  <c r="CV38" i="19"/>
  <c r="DV38" i="19"/>
  <c r="BI18" i="19"/>
  <c r="BQ18" i="19"/>
  <c r="BY18" i="19"/>
  <c r="CG18" i="19"/>
  <c r="CO18" i="19"/>
  <c r="CW18" i="19"/>
  <c r="DE18" i="19"/>
  <c r="DM18" i="19"/>
  <c r="DU18" i="19"/>
  <c r="EC18" i="19"/>
  <c r="EK18" i="19"/>
  <c r="BE18" i="19"/>
  <c r="BM18" i="19"/>
  <c r="BU18" i="19"/>
  <c r="CC18" i="19"/>
  <c r="CK18" i="19"/>
  <c r="CS18" i="19"/>
  <c r="DA18" i="19"/>
  <c r="DI18" i="19"/>
  <c r="DQ18" i="19"/>
  <c r="DY18" i="19"/>
  <c r="EG18" i="19"/>
  <c r="BG18" i="19"/>
  <c r="BO18" i="19"/>
  <c r="BW18" i="19"/>
  <c r="CE18" i="19"/>
  <c r="CM18" i="19"/>
  <c r="CU18" i="19"/>
  <c r="DC18" i="19"/>
  <c r="DK18" i="19"/>
  <c r="DS18" i="19"/>
  <c r="EA18" i="19"/>
  <c r="EI18" i="19"/>
  <c r="BH18" i="19"/>
  <c r="BP18" i="19"/>
  <c r="BX18" i="19"/>
  <c r="CF18" i="19"/>
  <c r="CN18" i="19"/>
  <c r="CV18" i="19"/>
  <c r="DD18" i="19"/>
  <c r="DL18" i="19"/>
  <c r="DT18" i="19"/>
  <c r="EB18" i="19"/>
  <c r="EJ18" i="19"/>
  <c r="BR18" i="19"/>
  <c r="BC18" i="19"/>
  <c r="BS18" i="19"/>
  <c r="CI18" i="19"/>
  <c r="CY18" i="19"/>
  <c r="DO18" i="19"/>
  <c r="EE18" i="19"/>
  <c r="BD18" i="19"/>
  <c r="BT18" i="19"/>
  <c r="CJ18" i="19"/>
  <c r="CZ18" i="19"/>
  <c r="DP18" i="19"/>
  <c r="EF18" i="19"/>
  <c r="BF18" i="19"/>
  <c r="BV18" i="19"/>
  <c r="BJ18" i="19"/>
  <c r="BZ18" i="19"/>
  <c r="CP18" i="19"/>
  <c r="DF18" i="19"/>
  <c r="DV18" i="19"/>
  <c r="EL18" i="19"/>
  <c r="BL18" i="19"/>
  <c r="CB18" i="19"/>
  <c r="CR18" i="19"/>
  <c r="DH18" i="19"/>
  <c r="DX18" i="19"/>
  <c r="EN18" i="19"/>
  <c r="BN18" i="19"/>
  <c r="CD18" i="19"/>
  <c r="CT18" i="19"/>
  <c r="DJ18" i="19"/>
  <c r="DZ18" i="19"/>
  <c r="CQ18" i="19"/>
  <c r="EH18" i="19"/>
  <c r="CX18" i="19"/>
  <c r="EM18" i="19"/>
  <c r="DG18" i="19"/>
  <c r="BK18" i="19"/>
  <c r="DN18" i="19"/>
  <c r="CA18" i="19"/>
  <c r="DR18" i="19"/>
  <c r="CH18" i="19"/>
  <c r="CL18" i="19"/>
  <c r="DB18" i="19"/>
  <c r="DW18" i="19"/>
  <c r="ED18" i="19"/>
  <c r="BF26" i="19"/>
  <c r="BN26" i="19"/>
  <c r="BV26" i="19"/>
  <c r="CD26" i="19"/>
  <c r="CL26" i="19"/>
  <c r="CT26" i="19"/>
  <c r="DB26" i="19"/>
  <c r="DJ26" i="19"/>
  <c r="DR26" i="19"/>
  <c r="DZ26" i="19"/>
  <c r="EH26" i="19"/>
  <c r="BG26" i="19"/>
  <c r="BO26" i="19"/>
  <c r="BW26" i="19"/>
  <c r="CE26" i="19"/>
  <c r="CM26" i="19"/>
  <c r="CU26" i="19"/>
  <c r="DC26" i="19"/>
  <c r="DK26" i="19"/>
  <c r="DS26" i="19"/>
  <c r="EA26" i="19"/>
  <c r="EI26" i="19"/>
  <c r="BI26" i="19"/>
  <c r="BQ26" i="19"/>
  <c r="BY26" i="19"/>
  <c r="CG26" i="19"/>
  <c r="CO26" i="19"/>
  <c r="CW26" i="19"/>
  <c r="DE26" i="19"/>
  <c r="DM26" i="19"/>
  <c r="DU26" i="19"/>
  <c r="EC26" i="19"/>
  <c r="EK26" i="19"/>
  <c r="BJ26" i="19"/>
  <c r="BR26" i="19"/>
  <c r="BZ26" i="19"/>
  <c r="CH26" i="19"/>
  <c r="CP26" i="19"/>
  <c r="CX26" i="19"/>
  <c r="DF26" i="19"/>
  <c r="BC26" i="19"/>
  <c r="BK26" i="19"/>
  <c r="BS26" i="19"/>
  <c r="CA26" i="19"/>
  <c r="CI26" i="19"/>
  <c r="CQ26" i="19"/>
  <c r="CY26" i="19"/>
  <c r="DG26" i="19"/>
  <c r="DO26" i="19"/>
  <c r="DW26" i="19"/>
  <c r="EE26" i="19"/>
  <c r="EM26" i="19"/>
  <c r="BM26" i="19"/>
  <c r="CJ26" i="19"/>
  <c r="DD26" i="19"/>
  <c r="DV26" i="19"/>
  <c r="EL26" i="19"/>
  <c r="BP26" i="19"/>
  <c r="CK26" i="19"/>
  <c r="DH26" i="19"/>
  <c r="DX26" i="19"/>
  <c r="EN26" i="19"/>
  <c r="BT26" i="19"/>
  <c r="CN26" i="19"/>
  <c r="DI26" i="19"/>
  <c r="DY26" i="19"/>
  <c r="BU26" i="19"/>
  <c r="CR26" i="19"/>
  <c r="DL26" i="19"/>
  <c r="EB26" i="19"/>
  <c r="BD26" i="19"/>
  <c r="BX26" i="19"/>
  <c r="CS26" i="19"/>
  <c r="DN26" i="19"/>
  <c r="ED26" i="19"/>
  <c r="BE26" i="19"/>
  <c r="CB26" i="19"/>
  <c r="CV26" i="19"/>
  <c r="DP26" i="19"/>
  <c r="EF26" i="19"/>
  <c r="BH26" i="19"/>
  <c r="CC26" i="19"/>
  <c r="CZ26" i="19"/>
  <c r="DQ26" i="19"/>
  <c r="EG26" i="19"/>
  <c r="BL26" i="19"/>
  <c r="CF26" i="19"/>
  <c r="EJ26" i="19"/>
  <c r="DA26" i="19"/>
  <c r="DT26" i="19"/>
  <c r="BC34" i="19"/>
  <c r="BK34" i="19"/>
  <c r="BS34" i="19"/>
  <c r="CA34" i="19"/>
  <c r="CI34" i="19"/>
  <c r="CQ34" i="19"/>
  <c r="CY34" i="19"/>
  <c r="DG34" i="19"/>
  <c r="DO34" i="19"/>
  <c r="DW34" i="19"/>
  <c r="EE34" i="19"/>
  <c r="EM34" i="19"/>
  <c r="BD34" i="19"/>
  <c r="BL34" i="19"/>
  <c r="BT34" i="19"/>
  <c r="CB34" i="19"/>
  <c r="CJ34" i="19"/>
  <c r="CR34" i="19"/>
  <c r="CZ34" i="19"/>
  <c r="DH34" i="19"/>
  <c r="DP34" i="19"/>
  <c r="DX34" i="19"/>
  <c r="EF34" i="19"/>
  <c r="EN34" i="19"/>
  <c r="BE34" i="19"/>
  <c r="BM34" i="19"/>
  <c r="BU34" i="19"/>
  <c r="CC34" i="19"/>
  <c r="CK34" i="19"/>
  <c r="CS34" i="19"/>
  <c r="DA34" i="19"/>
  <c r="DI34" i="19"/>
  <c r="DQ34" i="19"/>
  <c r="DY34" i="19"/>
  <c r="EG34" i="19"/>
  <c r="BF34" i="19"/>
  <c r="BN34" i="19"/>
  <c r="BV34" i="19"/>
  <c r="CD34" i="19"/>
  <c r="CL34" i="19"/>
  <c r="CT34" i="19"/>
  <c r="DB34" i="19"/>
  <c r="DJ34" i="19"/>
  <c r="DR34" i="19"/>
  <c r="DZ34" i="19"/>
  <c r="EH34" i="19"/>
  <c r="BI34" i="19"/>
  <c r="BQ34" i="19"/>
  <c r="BY34" i="19"/>
  <c r="CG34" i="19"/>
  <c r="CO34" i="19"/>
  <c r="CW34" i="19"/>
  <c r="DE34" i="19"/>
  <c r="DM34" i="19"/>
  <c r="DU34" i="19"/>
  <c r="EC34" i="19"/>
  <c r="EK34" i="19"/>
  <c r="BJ34" i="19"/>
  <c r="BR34" i="19"/>
  <c r="BZ34" i="19"/>
  <c r="CH34" i="19"/>
  <c r="CP34" i="19"/>
  <c r="CX34" i="19"/>
  <c r="DF34" i="19"/>
  <c r="DN34" i="19"/>
  <c r="DV34" i="19"/>
  <c r="ED34" i="19"/>
  <c r="EL34" i="19"/>
  <c r="BG34" i="19"/>
  <c r="CM34" i="19"/>
  <c r="DS34" i="19"/>
  <c r="BH34" i="19"/>
  <c r="CN34" i="19"/>
  <c r="DT34" i="19"/>
  <c r="BO34" i="19"/>
  <c r="CU34" i="19"/>
  <c r="EA34" i="19"/>
  <c r="BP34" i="19"/>
  <c r="CV34" i="19"/>
  <c r="EB34" i="19"/>
  <c r="CE34" i="19"/>
  <c r="DK34" i="19"/>
  <c r="BW34" i="19"/>
  <c r="BX34" i="19"/>
  <c r="CF34" i="19"/>
  <c r="DC34" i="19"/>
  <c r="DL34" i="19"/>
  <c r="DD34" i="19"/>
  <c r="EI34" i="19"/>
  <c r="EJ34" i="19"/>
  <c r="BF42" i="19"/>
  <c r="BN42" i="19"/>
  <c r="BV42" i="19"/>
  <c r="CD42" i="19"/>
  <c r="CL42" i="19"/>
  <c r="CT42" i="19"/>
  <c r="DB42" i="19"/>
  <c r="DJ42" i="19"/>
  <c r="DR42" i="19"/>
  <c r="DZ42" i="19"/>
  <c r="EH42" i="19"/>
  <c r="BG42" i="19"/>
  <c r="BO42" i="19"/>
  <c r="BW42" i="19"/>
  <c r="CE42" i="19"/>
  <c r="CM42" i="19"/>
  <c r="CU42" i="19"/>
  <c r="DC42" i="19"/>
  <c r="DK42" i="19"/>
  <c r="DS42" i="19"/>
  <c r="EA42" i="19"/>
  <c r="EI42" i="19"/>
  <c r="BC42" i="19"/>
  <c r="BK42" i="19"/>
  <c r="BS42" i="19"/>
  <c r="CA42" i="19"/>
  <c r="CI42" i="19"/>
  <c r="CQ42" i="19"/>
  <c r="CY42" i="19"/>
  <c r="DG42" i="19"/>
  <c r="DO42" i="19"/>
  <c r="DW42" i="19"/>
  <c r="BE42" i="19"/>
  <c r="BR42" i="19"/>
  <c r="CF42" i="19"/>
  <c r="CR42" i="19"/>
  <c r="DE42" i="19"/>
  <c r="DQ42" i="19"/>
  <c r="ED42" i="19"/>
  <c r="EN42" i="19"/>
  <c r="BH42" i="19"/>
  <c r="BT42" i="19"/>
  <c r="CG42" i="19"/>
  <c r="CS42" i="19"/>
  <c r="DF42" i="19"/>
  <c r="DT42" i="19"/>
  <c r="EE42" i="19"/>
  <c r="CZ42" i="19"/>
  <c r="EK42" i="19"/>
  <c r="BQ42" i="19"/>
  <c r="BI42" i="19"/>
  <c r="BU42" i="19"/>
  <c r="CH42" i="19"/>
  <c r="CV42" i="19"/>
  <c r="DH42" i="19"/>
  <c r="DU42" i="19"/>
  <c r="EF42" i="19"/>
  <c r="BZ42" i="19"/>
  <c r="BJ42" i="19"/>
  <c r="BX42" i="19"/>
  <c r="CJ42" i="19"/>
  <c r="CW42" i="19"/>
  <c r="DI42" i="19"/>
  <c r="DV42" i="19"/>
  <c r="EG42" i="19"/>
  <c r="BM42" i="19"/>
  <c r="DY42" i="19"/>
  <c r="CC42" i="19"/>
  <c r="EM42" i="19"/>
  <c r="BL42" i="19"/>
  <c r="BY42" i="19"/>
  <c r="CK42" i="19"/>
  <c r="CX42" i="19"/>
  <c r="DL42" i="19"/>
  <c r="DX42" i="19"/>
  <c r="EJ42" i="19"/>
  <c r="CN42" i="19"/>
  <c r="DM42" i="19"/>
  <c r="CP42" i="19"/>
  <c r="BP42" i="19"/>
  <c r="CB42" i="19"/>
  <c r="CO42" i="19"/>
  <c r="DA42" i="19"/>
  <c r="DN42" i="19"/>
  <c r="EB42" i="19"/>
  <c r="EL42" i="19"/>
  <c r="BD42" i="19"/>
  <c r="DD42" i="19"/>
  <c r="DP42" i="19"/>
  <c r="EC42" i="19"/>
  <c r="BC11" i="19"/>
  <c r="BK11" i="19"/>
  <c r="BS11" i="19"/>
  <c r="CA11" i="19"/>
  <c r="CI11" i="19"/>
  <c r="CQ11" i="19"/>
  <c r="CY11" i="19"/>
  <c r="DG11" i="19"/>
  <c r="DO11" i="19"/>
  <c r="DW11" i="19"/>
  <c r="EE11" i="19"/>
  <c r="EM11" i="19"/>
  <c r="BG11" i="19"/>
  <c r="BO11" i="19"/>
  <c r="BW11" i="19"/>
  <c r="CE11" i="19"/>
  <c r="CM11" i="19"/>
  <c r="CU11" i="19"/>
  <c r="DC11" i="19"/>
  <c r="DK11" i="19"/>
  <c r="DS11" i="19"/>
  <c r="EA11" i="19"/>
  <c r="EI11" i="19"/>
  <c r="BI11" i="19"/>
  <c r="BQ11" i="19"/>
  <c r="BY11" i="19"/>
  <c r="CG11" i="19"/>
  <c r="CO11" i="19"/>
  <c r="CW11" i="19"/>
  <c r="DE11" i="19"/>
  <c r="DM11" i="19"/>
  <c r="DU11" i="19"/>
  <c r="EC11" i="19"/>
  <c r="EK11" i="19"/>
  <c r="BJ11" i="19"/>
  <c r="BR11" i="19"/>
  <c r="BZ11" i="19"/>
  <c r="CH11" i="19"/>
  <c r="CP11" i="19"/>
  <c r="CX11" i="19"/>
  <c r="DF11" i="19"/>
  <c r="DN11" i="19"/>
  <c r="DV11" i="19"/>
  <c r="ED11" i="19"/>
  <c r="EL11" i="19"/>
  <c r="BD11" i="19"/>
  <c r="BT11" i="19"/>
  <c r="CJ11" i="19"/>
  <c r="CZ11" i="19"/>
  <c r="DP11" i="19"/>
  <c r="EF11" i="19"/>
  <c r="BE11" i="19"/>
  <c r="BU11" i="19"/>
  <c r="CK11" i="19"/>
  <c r="DA11" i="19"/>
  <c r="DQ11" i="19"/>
  <c r="EG11" i="19"/>
  <c r="BF11" i="19"/>
  <c r="BV11" i="19"/>
  <c r="CL11" i="19"/>
  <c r="DB11" i="19"/>
  <c r="DR11" i="19"/>
  <c r="EH11" i="19"/>
  <c r="BH11" i="19"/>
  <c r="BX11" i="19"/>
  <c r="CN11" i="19"/>
  <c r="DD11" i="19"/>
  <c r="DT11" i="19"/>
  <c r="EJ11" i="19"/>
  <c r="BL11" i="19"/>
  <c r="CB11" i="19"/>
  <c r="CR11" i="19"/>
  <c r="DH11" i="19"/>
  <c r="DX11" i="19"/>
  <c r="EN11" i="19"/>
  <c r="BN11" i="19"/>
  <c r="CD11" i="19"/>
  <c r="CT11" i="19"/>
  <c r="DJ11" i="19"/>
  <c r="DZ11" i="19"/>
  <c r="BP11" i="19"/>
  <c r="CF11" i="19"/>
  <c r="CV11" i="19"/>
  <c r="DL11" i="19"/>
  <c r="EB11" i="19"/>
  <c r="BM11" i="19"/>
  <c r="CC11" i="19"/>
  <c r="DI11" i="19"/>
  <c r="DY11" i="19"/>
  <c r="CS11" i="19"/>
  <c r="BG19" i="19"/>
  <c r="BO19" i="19"/>
  <c r="BW19" i="19"/>
  <c r="CE19" i="19"/>
  <c r="CM19" i="19"/>
  <c r="CU19" i="19"/>
  <c r="DC19" i="19"/>
  <c r="DK19" i="19"/>
  <c r="DS19" i="19"/>
  <c r="EA19" i="19"/>
  <c r="EI19" i="19"/>
  <c r="BC19" i="19"/>
  <c r="BK19" i="19"/>
  <c r="BS19" i="19"/>
  <c r="CA19" i="19"/>
  <c r="CI19" i="19"/>
  <c r="CQ19" i="19"/>
  <c r="CY19" i="19"/>
  <c r="DG19" i="19"/>
  <c r="DO19" i="19"/>
  <c r="DW19" i="19"/>
  <c r="EE19" i="19"/>
  <c r="EM19" i="19"/>
  <c r="BE19" i="19"/>
  <c r="BM19" i="19"/>
  <c r="BU19" i="19"/>
  <c r="CC19" i="19"/>
  <c r="CK19" i="19"/>
  <c r="CS19" i="19"/>
  <c r="DA19" i="19"/>
  <c r="DI19" i="19"/>
  <c r="DQ19" i="19"/>
  <c r="DY19" i="19"/>
  <c r="EG19" i="19"/>
  <c r="BF19" i="19"/>
  <c r="BN19" i="19"/>
  <c r="BV19" i="19"/>
  <c r="CD19" i="19"/>
  <c r="CL19" i="19"/>
  <c r="CT19" i="19"/>
  <c r="DB19" i="19"/>
  <c r="DJ19" i="19"/>
  <c r="DR19" i="19"/>
  <c r="DZ19" i="19"/>
  <c r="EH19" i="19"/>
  <c r="BI19" i="19"/>
  <c r="BY19" i="19"/>
  <c r="CO19" i="19"/>
  <c r="DE19" i="19"/>
  <c r="DU19" i="19"/>
  <c r="EK19" i="19"/>
  <c r="BJ19" i="19"/>
  <c r="BZ19" i="19"/>
  <c r="CP19" i="19"/>
  <c r="DF19" i="19"/>
  <c r="DV19" i="19"/>
  <c r="EL19" i="19"/>
  <c r="BP19" i="19"/>
  <c r="CF19" i="19"/>
  <c r="CV19" i="19"/>
  <c r="DL19" i="19"/>
  <c r="EB19" i="19"/>
  <c r="BR19" i="19"/>
  <c r="CH19" i="19"/>
  <c r="CX19" i="19"/>
  <c r="DN19" i="19"/>
  <c r="ED19" i="19"/>
  <c r="BD19" i="19"/>
  <c r="BT19" i="19"/>
  <c r="CJ19" i="19"/>
  <c r="CZ19" i="19"/>
  <c r="DP19" i="19"/>
  <c r="EF19" i="19"/>
  <c r="CN19" i="19"/>
  <c r="EC19" i="19"/>
  <c r="CR19" i="19"/>
  <c r="EJ19" i="19"/>
  <c r="BL19" i="19"/>
  <c r="DD19" i="19"/>
  <c r="BQ19" i="19"/>
  <c r="DH19" i="19"/>
  <c r="BX19" i="19"/>
  <c r="DM19" i="19"/>
  <c r="CB19" i="19"/>
  <c r="CG19" i="19"/>
  <c r="CW19" i="19"/>
  <c r="DT19" i="19"/>
  <c r="DX19" i="19"/>
  <c r="EN19" i="19"/>
  <c r="BH19" i="19"/>
  <c r="BD27" i="19"/>
  <c r="BE27" i="19"/>
  <c r="BM27" i="19"/>
  <c r="BU27" i="19"/>
  <c r="CC27" i="19"/>
  <c r="CK27" i="19"/>
  <c r="CS27" i="19"/>
  <c r="DA27" i="19"/>
  <c r="DI27" i="19"/>
  <c r="DQ27" i="19"/>
  <c r="DY27" i="19"/>
  <c r="EG27" i="19"/>
  <c r="BG27" i="19"/>
  <c r="BO27" i="19"/>
  <c r="BW27" i="19"/>
  <c r="CE27" i="19"/>
  <c r="CM27" i="19"/>
  <c r="CU27" i="19"/>
  <c r="DC27" i="19"/>
  <c r="DK27" i="19"/>
  <c r="DS27" i="19"/>
  <c r="EA27" i="19"/>
  <c r="EI27" i="19"/>
  <c r="BI27" i="19"/>
  <c r="BN27" i="19"/>
  <c r="BY27" i="19"/>
  <c r="CI27" i="19"/>
  <c r="CT27" i="19"/>
  <c r="DE27" i="19"/>
  <c r="DO27" i="19"/>
  <c r="DZ27" i="19"/>
  <c r="EK27" i="19"/>
  <c r="BP27" i="19"/>
  <c r="BZ27" i="19"/>
  <c r="CJ27" i="19"/>
  <c r="CV27" i="19"/>
  <c r="DF27" i="19"/>
  <c r="DP27" i="19"/>
  <c r="EB27" i="19"/>
  <c r="EL27" i="19"/>
  <c r="BC27" i="19"/>
  <c r="BQ27" i="19"/>
  <c r="CA27" i="19"/>
  <c r="CL27" i="19"/>
  <c r="CW27" i="19"/>
  <c r="DG27" i="19"/>
  <c r="DR27" i="19"/>
  <c r="EC27" i="19"/>
  <c r="EM27" i="19"/>
  <c r="BF27" i="19"/>
  <c r="BR27" i="19"/>
  <c r="CB27" i="19"/>
  <c r="CN27" i="19"/>
  <c r="CX27" i="19"/>
  <c r="DH27" i="19"/>
  <c r="DT27" i="19"/>
  <c r="ED27" i="19"/>
  <c r="EN27" i="19"/>
  <c r="BH27" i="19"/>
  <c r="BS27" i="19"/>
  <c r="CD27" i="19"/>
  <c r="CO27" i="19"/>
  <c r="CY27" i="19"/>
  <c r="DJ27" i="19"/>
  <c r="DU27" i="19"/>
  <c r="EE27" i="19"/>
  <c r="BJ27" i="19"/>
  <c r="BT27" i="19"/>
  <c r="CF27" i="19"/>
  <c r="CP27" i="19"/>
  <c r="CZ27" i="19"/>
  <c r="DL27" i="19"/>
  <c r="DV27" i="19"/>
  <c r="EF27" i="19"/>
  <c r="BK27" i="19"/>
  <c r="BV27" i="19"/>
  <c r="CG27" i="19"/>
  <c r="CQ27" i="19"/>
  <c r="DB27" i="19"/>
  <c r="DM27" i="19"/>
  <c r="DW27" i="19"/>
  <c r="EH27" i="19"/>
  <c r="BX27" i="19"/>
  <c r="CH27" i="19"/>
  <c r="CR27" i="19"/>
  <c r="DD27" i="19"/>
  <c r="EJ27" i="19"/>
  <c r="BL27" i="19"/>
  <c r="DN27" i="19"/>
  <c r="DX27" i="19"/>
  <c r="BI35" i="19"/>
  <c r="BQ35" i="19"/>
  <c r="BY35" i="19"/>
  <c r="CG35" i="19"/>
  <c r="CO35" i="19"/>
  <c r="CW35" i="19"/>
  <c r="DE35" i="19"/>
  <c r="DM35" i="19"/>
  <c r="DU35" i="19"/>
  <c r="EC35" i="19"/>
  <c r="EK35" i="19"/>
  <c r="BJ35" i="19"/>
  <c r="BR35" i="19"/>
  <c r="BZ35" i="19"/>
  <c r="CH35" i="19"/>
  <c r="CP35" i="19"/>
  <c r="CX35" i="19"/>
  <c r="DF35" i="19"/>
  <c r="DN35" i="19"/>
  <c r="DV35" i="19"/>
  <c r="ED35" i="19"/>
  <c r="EL35" i="19"/>
  <c r="BC35" i="19"/>
  <c r="BK35" i="19"/>
  <c r="BS35" i="19"/>
  <c r="CA35" i="19"/>
  <c r="CI35" i="19"/>
  <c r="CQ35" i="19"/>
  <c r="CY35" i="19"/>
  <c r="DG35" i="19"/>
  <c r="DO35" i="19"/>
  <c r="DW35" i="19"/>
  <c r="EE35" i="19"/>
  <c r="EM35" i="19"/>
  <c r="BD35" i="19"/>
  <c r="BL35" i="19"/>
  <c r="BT35" i="19"/>
  <c r="CB35" i="19"/>
  <c r="CJ35" i="19"/>
  <c r="CR35" i="19"/>
  <c r="CZ35" i="19"/>
  <c r="DH35" i="19"/>
  <c r="DP35" i="19"/>
  <c r="DX35" i="19"/>
  <c r="EF35" i="19"/>
  <c r="EN35" i="19"/>
  <c r="BG35" i="19"/>
  <c r="BO35" i="19"/>
  <c r="BW35" i="19"/>
  <c r="CE35" i="19"/>
  <c r="CM35" i="19"/>
  <c r="CU35" i="19"/>
  <c r="DC35" i="19"/>
  <c r="DK35" i="19"/>
  <c r="DS35" i="19"/>
  <c r="EA35" i="19"/>
  <c r="EI35" i="19"/>
  <c r="BH35" i="19"/>
  <c r="BP35" i="19"/>
  <c r="BX35" i="19"/>
  <c r="CF35" i="19"/>
  <c r="CN35" i="19"/>
  <c r="CV35" i="19"/>
  <c r="DD35" i="19"/>
  <c r="DL35" i="19"/>
  <c r="DT35" i="19"/>
  <c r="EB35" i="19"/>
  <c r="EJ35" i="19"/>
  <c r="BM35" i="19"/>
  <c r="CS35" i="19"/>
  <c r="DY35" i="19"/>
  <c r="BN35" i="19"/>
  <c r="CT35" i="19"/>
  <c r="DZ35" i="19"/>
  <c r="BU35" i="19"/>
  <c r="DA35" i="19"/>
  <c r="EG35" i="19"/>
  <c r="BV35" i="19"/>
  <c r="DB35" i="19"/>
  <c r="EH35" i="19"/>
  <c r="BE35" i="19"/>
  <c r="CK35" i="19"/>
  <c r="DQ35" i="19"/>
  <c r="BF35" i="19"/>
  <c r="CC35" i="19"/>
  <c r="CD35" i="19"/>
  <c r="CL35" i="19"/>
  <c r="DI35" i="19"/>
  <c r="DJ35" i="19"/>
  <c r="DR35" i="19"/>
  <c r="BD43" i="19"/>
  <c r="BL43" i="19"/>
  <c r="BT43" i="19"/>
  <c r="CB43" i="19"/>
  <c r="CJ43" i="19"/>
  <c r="CR43" i="19"/>
  <c r="CZ43" i="19"/>
  <c r="DH43" i="19"/>
  <c r="DP43" i="19"/>
  <c r="DX43" i="19"/>
  <c r="EF43" i="19"/>
  <c r="EN43" i="19"/>
  <c r="BE43" i="19"/>
  <c r="BM43" i="19"/>
  <c r="BU43" i="19"/>
  <c r="BN43" i="19"/>
  <c r="BX43" i="19"/>
  <c r="CG43" i="19"/>
  <c r="CP43" i="19"/>
  <c r="CY43" i="19"/>
  <c r="DI43" i="19"/>
  <c r="DR43" i="19"/>
  <c r="EA43" i="19"/>
  <c r="EJ43" i="19"/>
  <c r="BC43" i="19"/>
  <c r="BO43" i="19"/>
  <c r="BY43" i="19"/>
  <c r="CH43" i="19"/>
  <c r="CQ43" i="19"/>
  <c r="DA43" i="19"/>
  <c r="DJ43" i="19"/>
  <c r="DS43" i="19"/>
  <c r="EB43" i="19"/>
  <c r="EK43" i="19"/>
  <c r="CD43" i="19"/>
  <c r="DE43" i="19"/>
  <c r="EG43" i="19"/>
  <c r="BW43" i="19"/>
  <c r="EI43" i="19"/>
  <c r="BF43" i="19"/>
  <c r="BP43" i="19"/>
  <c r="BZ43" i="19"/>
  <c r="CI43" i="19"/>
  <c r="CS43" i="19"/>
  <c r="DB43" i="19"/>
  <c r="DK43" i="19"/>
  <c r="DT43" i="19"/>
  <c r="EC43" i="19"/>
  <c r="EL43" i="19"/>
  <c r="BI43" i="19"/>
  <c r="BG43" i="19"/>
  <c r="BQ43" i="19"/>
  <c r="CA43" i="19"/>
  <c r="CK43" i="19"/>
  <c r="CT43" i="19"/>
  <c r="DC43" i="19"/>
  <c r="DL43" i="19"/>
  <c r="DU43" i="19"/>
  <c r="ED43" i="19"/>
  <c r="EM43" i="19"/>
  <c r="CM43" i="19"/>
  <c r="DN43" i="19"/>
  <c r="CO43" i="19"/>
  <c r="DQ43" i="19"/>
  <c r="BH43" i="19"/>
  <c r="BR43" i="19"/>
  <c r="CC43" i="19"/>
  <c r="CL43" i="19"/>
  <c r="CU43" i="19"/>
  <c r="DD43" i="19"/>
  <c r="DM43" i="19"/>
  <c r="DV43" i="19"/>
  <c r="EE43" i="19"/>
  <c r="BS43" i="19"/>
  <c r="CV43" i="19"/>
  <c r="DW43" i="19"/>
  <c r="CX43" i="19"/>
  <c r="BJ43" i="19"/>
  <c r="BV43" i="19"/>
  <c r="CE43" i="19"/>
  <c r="CN43" i="19"/>
  <c r="CW43" i="19"/>
  <c r="DF43" i="19"/>
  <c r="DO43" i="19"/>
  <c r="DY43" i="19"/>
  <c r="EH43" i="19"/>
  <c r="BK43" i="19"/>
  <c r="CF43" i="19"/>
  <c r="DG43" i="19"/>
  <c r="DZ43" i="19"/>
  <c r="BI13" i="19"/>
  <c r="BQ13" i="19"/>
  <c r="BY13" i="19"/>
  <c r="CG13" i="19"/>
  <c r="CO13" i="19"/>
  <c r="CW13" i="19"/>
  <c r="DE13" i="19"/>
  <c r="DM13" i="19"/>
  <c r="DU13" i="19"/>
  <c r="EC13" i="19"/>
  <c r="EK13" i="19"/>
  <c r="BJ13" i="19"/>
  <c r="BR13" i="19"/>
  <c r="BZ13" i="19"/>
  <c r="CH13" i="19"/>
  <c r="CP13" i="19"/>
  <c r="CX13" i="19"/>
  <c r="DF13" i="19"/>
  <c r="DN13" i="19"/>
  <c r="DV13" i="19"/>
  <c r="ED13" i="19"/>
  <c r="EL13" i="19"/>
  <c r="BC13" i="19"/>
  <c r="BK13" i="19"/>
  <c r="BS13" i="19"/>
  <c r="CA13" i="19"/>
  <c r="CI13" i="19"/>
  <c r="CQ13" i="19"/>
  <c r="CY13" i="19"/>
  <c r="DG13" i="19"/>
  <c r="DO13" i="19"/>
  <c r="DW13" i="19"/>
  <c r="EE13" i="19"/>
  <c r="EM13" i="19"/>
  <c r="BD13" i="19"/>
  <c r="BL13" i="19"/>
  <c r="BT13" i="19"/>
  <c r="CB13" i="19"/>
  <c r="CJ13" i="19"/>
  <c r="CR13" i="19"/>
  <c r="CZ13" i="19"/>
  <c r="DH13" i="19"/>
  <c r="DP13" i="19"/>
  <c r="DX13" i="19"/>
  <c r="EF13" i="19"/>
  <c r="EN13" i="19"/>
  <c r="BF13" i="19"/>
  <c r="BV13" i="19"/>
  <c r="CD13" i="19"/>
  <c r="CT13" i="19"/>
  <c r="DJ13" i="19"/>
  <c r="DR13" i="19"/>
  <c r="EH13" i="19"/>
  <c r="BE13" i="19"/>
  <c r="BM13" i="19"/>
  <c r="BU13" i="19"/>
  <c r="CC13" i="19"/>
  <c r="CK13" i="19"/>
  <c r="CS13" i="19"/>
  <c r="DA13" i="19"/>
  <c r="DI13" i="19"/>
  <c r="DQ13" i="19"/>
  <c r="DY13" i="19"/>
  <c r="EG13" i="19"/>
  <c r="BN13" i="19"/>
  <c r="CL13" i="19"/>
  <c r="DB13" i="19"/>
  <c r="DZ13" i="19"/>
  <c r="BG13" i="19"/>
  <c r="BO13" i="19"/>
  <c r="BW13" i="19"/>
  <c r="CE13" i="19"/>
  <c r="CM13" i="19"/>
  <c r="CU13" i="19"/>
  <c r="DC13" i="19"/>
  <c r="DK13" i="19"/>
  <c r="DS13" i="19"/>
  <c r="EA13" i="19"/>
  <c r="EI13" i="19"/>
  <c r="BH13" i="19"/>
  <c r="BP13" i="19"/>
  <c r="BX13" i="19"/>
  <c r="CF13" i="19"/>
  <c r="CN13" i="19"/>
  <c r="CV13" i="19"/>
  <c r="DD13" i="19"/>
  <c r="DL13" i="19"/>
  <c r="DT13" i="19"/>
  <c r="EB13" i="19"/>
  <c r="EJ13" i="19"/>
  <c r="BI12" i="19"/>
  <c r="BQ12" i="19"/>
  <c r="BY12" i="19"/>
  <c r="CG12" i="19"/>
  <c r="CO12" i="19"/>
  <c r="CW12" i="19"/>
  <c r="DE12" i="19"/>
  <c r="DM12" i="19"/>
  <c r="DU12" i="19"/>
  <c r="EC12" i="19"/>
  <c r="EK12" i="19"/>
  <c r="BJ12" i="19"/>
  <c r="BR12" i="19"/>
  <c r="BZ12" i="19"/>
  <c r="CH12" i="19"/>
  <c r="CP12" i="19"/>
  <c r="CX12" i="19"/>
  <c r="DF12" i="19"/>
  <c r="DN12" i="19"/>
  <c r="DV12" i="19"/>
  <c r="ED12" i="19"/>
  <c r="EL12" i="19"/>
  <c r="BC12" i="19"/>
  <c r="BK12" i="19"/>
  <c r="BS12" i="19"/>
  <c r="CA12" i="19"/>
  <c r="CI12" i="19"/>
  <c r="CQ12" i="19"/>
  <c r="CY12" i="19"/>
  <c r="DG12" i="19"/>
  <c r="DO12" i="19"/>
  <c r="DW12" i="19"/>
  <c r="EE12" i="19"/>
  <c r="EM12" i="19"/>
  <c r="BD12" i="19"/>
  <c r="BL12" i="19"/>
  <c r="BT12" i="19"/>
  <c r="CB12" i="19"/>
  <c r="CJ12" i="19"/>
  <c r="CR12" i="19"/>
  <c r="CZ12" i="19"/>
  <c r="DH12" i="19"/>
  <c r="DP12" i="19"/>
  <c r="DX12" i="19"/>
  <c r="EF12" i="19"/>
  <c r="EN12" i="19"/>
  <c r="CS12" i="19"/>
  <c r="BE12" i="19"/>
  <c r="BM12" i="19"/>
  <c r="BU12" i="19"/>
  <c r="CC12" i="19"/>
  <c r="CK12" i="19"/>
  <c r="DA12" i="19"/>
  <c r="DI12" i="19"/>
  <c r="DQ12" i="19"/>
  <c r="DY12" i="19"/>
  <c r="EG12" i="19"/>
  <c r="BF12" i="19"/>
  <c r="BN12" i="19"/>
  <c r="BV12" i="19"/>
  <c r="CD12" i="19"/>
  <c r="CL12" i="19"/>
  <c r="CT12" i="19"/>
  <c r="DB12" i="19"/>
  <c r="DJ12" i="19"/>
  <c r="DR12" i="19"/>
  <c r="DZ12" i="19"/>
  <c r="EH12" i="19"/>
  <c r="BG12" i="19"/>
  <c r="BO12" i="19"/>
  <c r="BW12" i="19"/>
  <c r="CE12" i="19"/>
  <c r="CM12" i="19"/>
  <c r="CU12" i="19"/>
  <c r="DC12" i="19"/>
  <c r="DK12" i="19"/>
  <c r="DS12" i="19"/>
  <c r="EA12" i="19"/>
  <c r="EI12" i="19"/>
  <c r="BH12" i="19"/>
  <c r="BP12" i="19"/>
  <c r="BX12" i="19"/>
  <c r="CF12" i="19"/>
  <c r="CN12" i="19"/>
  <c r="CV12" i="19"/>
  <c r="DD12" i="19"/>
  <c r="DL12" i="19"/>
  <c r="DT12" i="19"/>
  <c r="EB12" i="19"/>
  <c r="EJ12" i="19"/>
  <c r="BD43" i="10"/>
  <c r="BL43" i="10"/>
  <c r="BT43" i="10"/>
  <c r="CB43" i="10"/>
  <c r="CJ43" i="10"/>
  <c r="CR43" i="10"/>
  <c r="CZ43" i="10"/>
  <c r="DH43" i="10"/>
  <c r="DP43" i="10"/>
  <c r="DX43" i="10"/>
  <c r="EF43" i="10"/>
  <c r="EN43" i="10"/>
  <c r="BF43" i="10"/>
  <c r="BN43" i="10"/>
  <c r="BV43" i="10"/>
  <c r="CD43" i="10"/>
  <c r="CL43" i="10"/>
  <c r="CT43" i="10"/>
  <c r="DB43" i="10"/>
  <c r="DJ43" i="10"/>
  <c r="DR43" i="10"/>
  <c r="DZ43" i="10"/>
  <c r="EH43" i="10"/>
  <c r="BH43" i="10"/>
  <c r="BP43" i="10"/>
  <c r="BX43" i="10"/>
  <c r="BG43" i="10"/>
  <c r="BS43" i="10"/>
  <c r="CF43" i="10"/>
  <c r="CP43" i="10"/>
  <c r="DA43" i="10"/>
  <c r="DL43" i="10"/>
  <c r="DV43" i="10"/>
  <c r="EG43" i="10"/>
  <c r="BU43" i="10"/>
  <c r="CQ43" i="10"/>
  <c r="DM43" i="10"/>
  <c r="BJ43" i="10"/>
  <c r="BW43" i="10"/>
  <c r="CH43" i="10"/>
  <c r="CS43" i="10"/>
  <c r="DD43" i="10"/>
  <c r="DN43" i="10"/>
  <c r="DY43" i="10"/>
  <c r="EJ43" i="10"/>
  <c r="BK43" i="10"/>
  <c r="BY43" i="10"/>
  <c r="CI43" i="10"/>
  <c r="CU43" i="10"/>
  <c r="DE43" i="10"/>
  <c r="DO43" i="10"/>
  <c r="EA43" i="10"/>
  <c r="EK43" i="10"/>
  <c r="BO43" i="10"/>
  <c r="CM43" i="10"/>
  <c r="DG43" i="10"/>
  <c r="EC43" i="10"/>
  <c r="BM43" i="10"/>
  <c r="BZ43" i="10"/>
  <c r="CK43" i="10"/>
  <c r="CV43" i="10"/>
  <c r="DF43" i="10"/>
  <c r="DQ43" i="10"/>
  <c r="EB43" i="10"/>
  <c r="EL43" i="10"/>
  <c r="CA43" i="10"/>
  <c r="CW43" i="10"/>
  <c r="DS43" i="10"/>
  <c r="EM43" i="10"/>
  <c r="BC43" i="10"/>
  <c r="BQ43" i="10"/>
  <c r="CC43" i="10"/>
  <c r="CN43" i="10"/>
  <c r="CX43" i="10"/>
  <c r="DI43" i="10"/>
  <c r="DT43" i="10"/>
  <c r="ED43" i="10"/>
  <c r="CG43" i="10"/>
  <c r="EI43" i="10"/>
  <c r="BE43" i="10"/>
  <c r="BR43" i="10"/>
  <c r="CE43" i="10"/>
  <c r="CO43" i="10"/>
  <c r="CY43" i="10"/>
  <c r="DK43" i="10"/>
  <c r="DU43" i="10"/>
  <c r="EE43" i="10"/>
  <c r="BI43" i="10"/>
  <c r="DC43" i="10"/>
  <c r="DW43" i="10"/>
  <c r="BD35" i="10"/>
  <c r="BL35" i="10"/>
  <c r="BT35" i="10"/>
  <c r="CB35" i="10"/>
  <c r="CJ35" i="10"/>
  <c r="CR35" i="10"/>
  <c r="CZ35" i="10"/>
  <c r="DH35" i="10"/>
  <c r="DP35" i="10"/>
  <c r="DX35" i="10"/>
  <c r="EF35" i="10"/>
  <c r="EN35" i="10"/>
  <c r="BF35" i="10"/>
  <c r="BN35" i="10"/>
  <c r="BV35" i="10"/>
  <c r="CD35" i="10"/>
  <c r="CL35" i="10"/>
  <c r="CT35" i="10"/>
  <c r="DB35" i="10"/>
  <c r="DJ35" i="10"/>
  <c r="DR35" i="10"/>
  <c r="DZ35" i="10"/>
  <c r="EH35" i="10"/>
  <c r="BG35" i="10"/>
  <c r="BO35" i="10"/>
  <c r="BW35" i="10"/>
  <c r="CE35" i="10"/>
  <c r="CM35" i="10"/>
  <c r="CU35" i="10"/>
  <c r="DC35" i="10"/>
  <c r="DK35" i="10"/>
  <c r="DS35" i="10"/>
  <c r="EA35" i="10"/>
  <c r="EI35" i="10"/>
  <c r="BI35" i="10"/>
  <c r="BQ35" i="10"/>
  <c r="BY35" i="10"/>
  <c r="CG35" i="10"/>
  <c r="CO35" i="10"/>
  <c r="CW35" i="10"/>
  <c r="DE35" i="10"/>
  <c r="DM35" i="10"/>
  <c r="DU35" i="10"/>
  <c r="EC35" i="10"/>
  <c r="EK35" i="10"/>
  <c r="BJ35" i="10"/>
  <c r="BR35" i="10"/>
  <c r="BZ35" i="10"/>
  <c r="CH35" i="10"/>
  <c r="CP35" i="10"/>
  <c r="CX35" i="10"/>
  <c r="DF35" i="10"/>
  <c r="DN35" i="10"/>
  <c r="DV35" i="10"/>
  <c r="ED35" i="10"/>
  <c r="EL35" i="10"/>
  <c r="BC35" i="10"/>
  <c r="BK35" i="10"/>
  <c r="BS35" i="10"/>
  <c r="CA35" i="10"/>
  <c r="CI35" i="10"/>
  <c r="CQ35" i="10"/>
  <c r="CC35" i="10"/>
  <c r="DD35" i="10"/>
  <c r="DY35" i="10"/>
  <c r="BE35" i="10"/>
  <c r="CK35" i="10"/>
  <c r="DI35" i="10"/>
  <c r="EE35" i="10"/>
  <c r="BH35" i="10"/>
  <c r="CN35" i="10"/>
  <c r="DL35" i="10"/>
  <c r="EG35" i="10"/>
  <c r="BM35" i="10"/>
  <c r="CS35" i="10"/>
  <c r="DO35" i="10"/>
  <c r="EJ35" i="10"/>
  <c r="BU35" i="10"/>
  <c r="CY35" i="10"/>
  <c r="DT35" i="10"/>
  <c r="BX35" i="10"/>
  <c r="DA35" i="10"/>
  <c r="DW35" i="10"/>
  <c r="CF35" i="10"/>
  <c r="CV35" i="10"/>
  <c r="DG35" i="10"/>
  <c r="DQ35" i="10"/>
  <c r="EB35" i="10"/>
  <c r="EM35" i="10"/>
  <c r="BP35" i="10"/>
  <c r="BF27" i="10"/>
  <c r="BN27" i="10"/>
  <c r="BV27" i="10"/>
  <c r="CD27" i="10"/>
  <c r="CL27" i="10"/>
  <c r="CT27" i="10"/>
  <c r="DB27" i="10"/>
  <c r="DJ27" i="10"/>
  <c r="DR27" i="10"/>
  <c r="DZ27" i="10"/>
  <c r="EH27" i="10"/>
  <c r="BG27" i="10"/>
  <c r="BO27" i="10"/>
  <c r="BW27" i="10"/>
  <c r="CE27" i="10"/>
  <c r="CM27" i="10"/>
  <c r="CU27" i="10"/>
  <c r="DC27" i="10"/>
  <c r="DK27" i="10"/>
  <c r="DS27" i="10"/>
  <c r="EA27" i="10"/>
  <c r="EI27" i="10"/>
  <c r="BI27" i="10"/>
  <c r="BQ27" i="10"/>
  <c r="BY27" i="10"/>
  <c r="CG27" i="10"/>
  <c r="CO27" i="10"/>
  <c r="CW27" i="10"/>
  <c r="DE27" i="10"/>
  <c r="DM27" i="10"/>
  <c r="DU27" i="10"/>
  <c r="EC27" i="10"/>
  <c r="EK27" i="10"/>
  <c r="BC27" i="10"/>
  <c r="BK27" i="10"/>
  <c r="BS27" i="10"/>
  <c r="CA27" i="10"/>
  <c r="CI27" i="10"/>
  <c r="CQ27" i="10"/>
  <c r="CY27" i="10"/>
  <c r="DG27" i="10"/>
  <c r="DO27" i="10"/>
  <c r="DW27" i="10"/>
  <c r="EE27" i="10"/>
  <c r="EM27" i="10"/>
  <c r="BR27" i="10"/>
  <c r="CH27" i="10"/>
  <c r="CX27" i="10"/>
  <c r="DN27" i="10"/>
  <c r="ED27" i="10"/>
  <c r="BJ27" i="10"/>
  <c r="BZ27" i="10"/>
  <c r="CP27" i="10"/>
  <c r="DF27" i="10"/>
  <c r="DV27" i="10"/>
  <c r="EL27" i="10"/>
  <c r="BM27" i="10"/>
  <c r="CC27" i="10"/>
  <c r="CS27" i="10"/>
  <c r="DI27" i="10"/>
  <c r="DY27" i="10"/>
  <c r="BP27" i="10"/>
  <c r="CF27" i="10"/>
  <c r="CV27" i="10"/>
  <c r="DL27" i="10"/>
  <c r="EB27" i="10"/>
  <c r="BT27" i="10"/>
  <c r="CZ27" i="10"/>
  <c r="EF27" i="10"/>
  <c r="BX27" i="10"/>
  <c r="DD27" i="10"/>
  <c r="EJ27" i="10"/>
  <c r="CB27" i="10"/>
  <c r="DH27" i="10"/>
  <c r="EN27" i="10"/>
  <c r="BE27" i="10"/>
  <c r="CK27" i="10"/>
  <c r="DQ27" i="10"/>
  <c r="BH27" i="10"/>
  <c r="CN27" i="10"/>
  <c r="DT27" i="10"/>
  <c r="BL27" i="10"/>
  <c r="CR27" i="10"/>
  <c r="DX27" i="10"/>
  <c r="BU27" i="10"/>
  <c r="DA27" i="10"/>
  <c r="DP27" i="10"/>
  <c r="EG27" i="10"/>
  <c r="BD27" i="10"/>
  <c r="CJ27" i="10"/>
  <c r="BI19" i="10"/>
  <c r="BQ19" i="10"/>
  <c r="BY19" i="10"/>
  <c r="CG19" i="10"/>
  <c r="CO19" i="10"/>
  <c r="CW19" i="10"/>
  <c r="DE19" i="10"/>
  <c r="DM19" i="10"/>
  <c r="DU19" i="10"/>
  <c r="EC19" i="10"/>
  <c r="EK19" i="10"/>
  <c r="BJ19" i="10"/>
  <c r="BR19" i="10"/>
  <c r="BZ19" i="10"/>
  <c r="CH19" i="10"/>
  <c r="CP19" i="10"/>
  <c r="CX19" i="10"/>
  <c r="DF19" i="10"/>
  <c r="DN19" i="10"/>
  <c r="DV19" i="10"/>
  <c r="ED19" i="10"/>
  <c r="EL19" i="10"/>
  <c r="BE19" i="10"/>
  <c r="BM19" i="10"/>
  <c r="BU19" i="10"/>
  <c r="CC19" i="10"/>
  <c r="CK19" i="10"/>
  <c r="CS19" i="10"/>
  <c r="DA19" i="10"/>
  <c r="DI19" i="10"/>
  <c r="DQ19" i="10"/>
  <c r="DY19" i="10"/>
  <c r="EG19" i="10"/>
  <c r="BF19" i="10"/>
  <c r="BN19" i="10"/>
  <c r="BV19" i="10"/>
  <c r="CD19" i="10"/>
  <c r="CL19" i="10"/>
  <c r="CT19" i="10"/>
  <c r="DB19" i="10"/>
  <c r="DJ19" i="10"/>
  <c r="DR19" i="10"/>
  <c r="DZ19" i="10"/>
  <c r="EH19" i="10"/>
  <c r="BG19" i="10"/>
  <c r="BW19" i="10"/>
  <c r="CM19" i="10"/>
  <c r="DC19" i="10"/>
  <c r="DS19" i="10"/>
  <c r="EI19" i="10"/>
  <c r="BK19" i="10"/>
  <c r="CA19" i="10"/>
  <c r="CQ19" i="10"/>
  <c r="DG19" i="10"/>
  <c r="DW19" i="10"/>
  <c r="EM19" i="10"/>
  <c r="BL19" i="10"/>
  <c r="CB19" i="10"/>
  <c r="CR19" i="10"/>
  <c r="DH19" i="10"/>
  <c r="DX19" i="10"/>
  <c r="EN19" i="10"/>
  <c r="BO19" i="10"/>
  <c r="CE19" i="10"/>
  <c r="CU19" i="10"/>
  <c r="DK19" i="10"/>
  <c r="EA19" i="10"/>
  <c r="BC19" i="10"/>
  <c r="BS19" i="10"/>
  <c r="CI19" i="10"/>
  <c r="CY19" i="10"/>
  <c r="DO19" i="10"/>
  <c r="EE19" i="10"/>
  <c r="BD19" i="10"/>
  <c r="BT19" i="10"/>
  <c r="CJ19" i="10"/>
  <c r="CZ19" i="10"/>
  <c r="DP19" i="10"/>
  <c r="EF19" i="10"/>
  <c r="CN19" i="10"/>
  <c r="CV19" i="10"/>
  <c r="DD19" i="10"/>
  <c r="DL19" i="10"/>
  <c r="BH19" i="10"/>
  <c r="DT19" i="10"/>
  <c r="BP19" i="10"/>
  <c r="EB19" i="10"/>
  <c r="BX19" i="10"/>
  <c r="EJ19" i="10"/>
  <c r="CF19" i="10"/>
  <c r="BE11" i="10"/>
  <c r="BM11" i="10"/>
  <c r="BU11" i="10"/>
  <c r="CC11" i="10"/>
  <c r="CK11" i="10"/>
  <c r="CS11" i="10"/>
  <c r="DA11" i="10"/>
  <c r="DI11" i="10"/>
  <c r="DQ11" i="10"/>
  <c r="DY11" i="10"/>
  <c r="EG11" i="10"/>
  <c r="BF11" i="10"/>
  <c r="BN11" i="10"/>
  <c r="BV11" i="10"/>
  <c r="CD11" i="10"/>
  <c r="CL11" i="10"/>
  <c r="CT11" i="10"/>
  <c r="DB11" i="10"/>
  <c r="DJ11" i="10"/>
  <c r="DR11" i="10"/>
  <c r="DZ11" i="10"/>
  <c r="EH11" i="10"/>
  <c r="BI11" i="10"/>
  <c r="BQ11" i="10"/>
  <c r="BY11" i="10"/>
  <c r="CG11" i="10"/>
  <c r="CO11" i="10"/>
  <c r="CW11" i="10"/>
  <c r="DE11" i="10"/>
  <c r="DM11" i="10"/>
  <c r="DU11" i="10"/>
  <c r="EC11" i="10"/>
  <c r="EK11" i="10"/>
  <c r="BJ11" i="10"/>
  <c r="BR11" i="10"/>
  <c r="BZ11" i="10"/>
  <c r="CH11" i="10"/>
  <c r="CP11" i="10"/>
  <c r="CX11" i="10"/>
  <c r="DF11" i="10"/>
  <c r="DN11" i="10"/>
  <c r="DV11" i="10"/>
  <c r="ED11" i="10"/>
  <c r="EL11" i="10"/>
  <c r="BC11" i="10"/>
  <c r="BS11" i="10"/>
  <c r="CI11" i="10"/>
  <c r="CY11" i="10"/>
  <c r="DO11" i="10"/>
  <c r="EE11" i="10"/>
  <c r="BG11" i="10"/>
  <c r="BW11" i="10"/>
  <c r="CM11" i="10"/>
  <c r="DC11" i="10"/>
  <c r="DS11" i="10"/>
  <c r="EI11" i="10"/>
  <c r="BH11" i="10"/>
  <c r="BX11" i="10"/>
  <c r="CN11" i="10"/>
  <c r="DD11" i="10"/>
  <c r="DT11" i="10"/>
  <c r="EJ11" i="10"/>
  <c r="BK11" i="10"/>
  <c r="CA11" i="10"/>
  <c r="CQ11" i="10"/>
  <c r="DG11" i="10"/>
  <c r="DW11" i="10"/>
  <c r="EM11" i="10"/>
  <c r="BO11" i="10"/>
  <c r="CE11" i="10"/>
  <c r="CU11" i="10"/>
  <c r="DK11" i="10"/>
  <c r="EA11" i="10"/>
  <c r="BP11" i="10"/>
  <c r="CF11" i="10"/>
  <c r="CV11" i="10"/>
  <c r="DL11" i="10"/>
  <c r="EB11" i="10"/>
  <c r="BD11" i="10"/>
  <c r="DP11" i="10"/>
  <c r="BL11" i="10"/>
  <c r="DX11" i="10"/>
  <c r="BT11" i="10"/>
  <c r="EF11" i="10"/>
  <c r="CB11" i="10"/>
  <c r="EN11" i="10"/>
  <c r="CJ11" i="10"/>
  <c r="CR11" i="10"/>
  <c r="CZ11" i="10"/>
  <c r="DH11" i="10"/>
  <c r="BF42" i="10"/>
  <c r="BN42" i="10"/>
  <c r="BV42" i="10"/>
  <c r="CD42" i="10"/>
  <c r="CL42" i="10"/>
  <c r="CT42" i="10"/>
  <c r="DB42" i="10"/>
  <c r="DJ42" i="10"/>
  <c r="DR42" i="10"/>
  <c r="DZ42" i="10"/>
  <c r="EH42" i="10"/>
  <c r="BH42" i="10"/>
  <c r="BP42" i="10"/>
  <c r="BX42" i="10"/>
  <c r="CF42" i="10"/>
  <c r="CN42" i="10"/>
  <c r="CV42" i="10"/>
  <c r="DD42" i="10"/>
  <c r="DL42" i="10"/>
  <c r="DT42" i="10"/>
  <c r="EB42" i="10"/>
  <c r="EJ42" i="10"/>
  <c r="BJ42" i="10"/>
  <c r="BR42" i="10"/>
  <c r="BZ42" i="10"/>
  <c r="CH42" i="10"/>
  <c r="CP42" i="10"/>
  <c r="CX42" i="10"/>
  <c r="DF42" i="10"/>
  <c r="DN42" i="10"/>
  <c r="DV42" i="10"/>
  <c r="ED42" i="10"/>
  <c r="EL42" i="10"/>
  <c r="BG42" i="10"/>
  <c r="BT42" i="10"/>
  <c r="CG42" i="10"/>
  <c r="CS42" i="10"/>
  <c r="DG42" i="10"/>
  <c r="DS42" i="10"/>
  <c r="EF42" i="10"/>
  <c r="BI42" i="10"/>
  <c r="CI42" i="10"/>
  <c r="DH42" i="10"/>
  <c r="EG42" i="10"/>
  <c r="BK42" i="10"/>
  <c r="BW42" i="10"/>
  <c r="CJ42" i="10"/>
  <c r="CW42" i="10"/>
  <c r="DI42" i="10"/>
  <c r="DW42" i="10"/>
  <c r="EI42" i="10"/>
  <c r="BL42" i="10"/>
  <c r="BY42" i="10"/>
  <c r="CK42" i="10"/>
  <c r="CY42" i="10"/>
  <c r="DK42" i="10"/>
  <c r="DX42" i="10"/>
  <c r="EK42" i="10"/>
  <c r="BC42" i="10"/>
  <c r="CB42" i="10"/>
  <c r="DA42" i="10"/>
  <c r="EA42" i="10"/>
  <c r="BM42" i="10"/>
  <c r="CA42" i="10"/>
  <c r="CM42" i="10"/>
  <c r="CZ42" i="10"/>
  <c r="DM42" i="10"/>
  <c r="DY42" i="10"/>
  <c r="EM42" i="10"/>
  <c r="BO42" i="10"/>
  <c r="CO42" i="10"/>
  <c r="DO42" i="10"/>
  <c r="EN42" i="10"/>
  <c r="BD42" i="10"/>
  <c r="BQ42" i="10"/>
  <c r="CC42" i="10"/>
  <c r="CQ42" i="10"/>
  <c r="DC42" i="10"/>
  <c r="DP42" i="10"/>
  <c r="EC42" i="10"/>
  <c r="CU42" i="10"/>
  <c r="BE42" i="10"/>
  <c r="BS42" i="10"/>
  <c r="CE42" i="10"/>
  <c r="CR42" i="10"/>
  <c r="DE42" i="10"/>
  <c r="DQ42" i="10"/>
  <c r="EE42" i="10"/>
  <c r="BU42" i="10"/>
  <c r="DU42" i="10"/>
  <c r="BJ34" i="10"/>
  <c r="BR34" i="10"/>
  <c r="BZ34" i="10"/>
  <c r="BC34" i="10"/>
  <c r="BK34" i="10"/>
  <c r="BS34" i="10"/>
  <c r="CA34" i="10"/>
  <c r="BH34" i="10"/>
  <c r="BT34" i="10"/>
  <c r="CD34" i="10"/>
  <c r="CL34" i="10"/>
  <c r="CT34" i="10"/>
  <c r="DB34" i="10"/>
  <c r="DJ34" i="10"/>
  <c r="DR34" i="10"/>
  <c r="DZ34" i="10"/>
  <c r="EH34" i="10"/>
  <c r="BL34" i="10"/>
  <c r="BV34" i="10"/>
  <c r="CF34" i="10"/>
  <c r="CN34" i="10"/>
  <c r="CV34" i="10"/>
  <c r="DD34" i="10"/>
  <c r="DL34" i="10"/>
  <c r="DT34" i="10"/>
  <c r="EB34" i="10"/>
  <c r="EJ34" i="10"/>
  <c r="BM34" i="10"/>
  <c r="BW34" i="10"/>
  <c r="CG34" i="10"/>
  <c r="CO34" i="10"/>
  <c r="CW34" i="10"/>
  <c r="DE34" i="10"/>
  <c r="DM34" i="10"/>
  <c r="DU34" i="10"/>
  <c r="EC34" i="10"/>
  <c r="EK34" i="10"/>
  <c r="BE34" i="10"/>
  <c r="BO34" i="10"/>
  <c r="BY34" i="10"/>
  <c r="CI34" i="10"/>
  <c r="CQ34" i="10"/>
  <c r="CY34" i="10"/>
  <c r="DG34" i="10"/>
  <c r="DO34" i="10"/>
  <c r="DW34" i="10"/>
  <c r="EE34" i="10"/>
  <c r="EM34" i="10"/>
  <c r="BF34" i="10"/>
  <c r="BP34" i="10"/>
  <c r="CB34" i="10"/>
  <c r="CJ34" i="10"/>
  <c r="CR34" i="10"/>
  <c r="CZ34" i="10"/>
  <c r="DH34" i="10"/>
  <c r="DP34" i="10"/>
  <c r="DX34" i="10"/>
  <c r="EF34" i="10"/>
  <c r="EN34" i="10"/>
  <c r="BG34" i="10"/>
  <c r="BQ34" i="10"/>
  <c r="CC34" i="10"/>
  <c r="CK34" i="10"/>
  <c r="CS34" i="10"/>
  <c r="DA34" i="10"/>
  <c r="DI34" i="10"/>
  <c r="DQ34" i="10"/>
  <c r="DY34" i="10"/>
  <c r="EG34" i="10"/>
  <c r="BU34" i="10"/>
  <c r="DC34" i="10"/>
  <c r="EI34" i="10"/>
  <c r="CE34" i="10"/>
  <c r="DK34" i="10"/>
  <c r="CH34" i="10"/>
  <c r="DN34" i="10"/>
  <c r="CM34" i="10"/>
  <c r="DS34" i="10"/>
  <c r="BI34" i="10"/>
  <c r="CU34" i="10"/>
  <c r="EA34" i="10"/>
  <c r="BN34" i="10"/>
  <c r="CX34" i="10"/>
  <c r="ED34" i="10"/>
  <c r="BD34" i="10"/>
  <c r="BX34" i="10"/>
  <c r="CP34" i="10"/>
  <c r="DF34" i="10"/>
  <c r="DV34" i="10"/>
  <c r="EL34" i="10"/>
  <c r="BH26" i="10"/>
  <c r="BP26" i="10"/>
  <c r="BX26" i="10"/>
  <c r="CF26" i="10"/>
  <c r="CN26" i="10"/>
  <c r="CV26" i="10"/>
  <c r="DD26" i="10"/>
  <c r="DL26" i="10"/>
  <c r="DT26" i="10"/>
  <c r="EB26" i="10"/>
  <c r="EJ26" i="10"/>
  <c r="BI26" i="10"/>
  <c r="BQ26" i="10"/>
  <c r="BY26" i="10"/>
  <c r="CG26" i="10"/>
  <c r="CO26" i="10"/>
  <c r="CW26" i="10"/>
  <c r="DE26" i="10"/>
  <c r="DM26" i="10"/>
  <c r="DU26" i="10"/>
  <c r="EC26" i="10"/>
  <c r="EK26" i="10"/>
  <c r="BC26" i="10"/>
  <c r="BK26" i="10"/>
  <c r="BS26" i="10"/>
  <c r="CA26" i="10"/>
  <c r="CI26" i="10"/>
  <c r="CQ26" i="10"/>
  <c r="CY26" i="10"/>
  <c r="DG26" i="10"/>
  <c r="DO26" i="10"/>
  <c r="DW26" i="10"/>
  <c r="EE26" i="10"/>
  <c r="EM26" i="10"/>
  <c r="BE26" i="10"/>
  <c r="BM26" i="10"/>
  <c r="BU26" i="10"/>
  <c r="CC26" i="10"/>
  <c r="CK26" i="10"/>
  <c r="CS26" i="10"/>
  <c r="DA26" i="10"/>
  <c r="DI26" i="10"/>
  <c r="DQ26" i="10"/>
  <c r="DY26" i="10"/>
  <c r="EG26" i="10"/>
  <c r="BL26" i="10"/>
  <c r="CB26" i="10"/>
  <c r="CR26" i="10"/>
  <c r="DH26" i="10"/>
  <c r="DX26" i="10"/>
  <c r="EN26" i="10"/>
  <c r="BD26" i="10"/>
  <c r="BT26" i="10"/>
  <c r="CJ26" i="10"/>
  <c r="CZ26" i="10"/>
  <c r="DP26" i="10"/>
  <c r="EF26" i="10"/>
  <c r="BG26" i="10"/>
  <c r="BW26" i="10"/>
  <c r="CM26" i="10"/>
  <c r="DC26" i="10"/>
  <c r="DS26" i="10"/>
  <c r="EI26" i="10"/>
  <c r="BJ26" i="10"/>
  <c r="BZ26" i="10"/>
  <c r="CP26" i="10"/>
  <c r="DF26" i="10"/>
  <c r="DV26" i="10"/>
  <c r="EL26" i="10"/>
  <c r="BN26" i="10"/>
  <c r="CT26" i="10"/>
  <c r="DZ26" i="10"/>
  <c r="BR26" i="10"/>
  <c r="CX26" i="10"/>
  <c r="ED26" i="10"/>
  <c r="BV26" i="10"/>
  <c r="DB26" i="10"/>
  <c r="EH26" i="10"/>
  <c r="CE26" i="10"/>
  <c r="DK26" i="10"/>
  <c r="CH26" i="10"/>
  <c r="DN26" i="10"/>
  <c r="BF26" i="10"/>
  <c r="CL26" i="10"/>
  <c r="DR26" i="10"/>
  <c r="BO26" i="10"/>
  <c r="CD26" i="10"/>
  <c r="CU26" i="10"/>
  <c r="EA26" i="10"/>
  <c r="DJ26" i="10"/>
  <c r="BC18" i="10"/>
  <c r="BK18" i="10"/>
  <c r="BS18" i="10"/>
  <c r="CA18" i="10"/>
  <c r="CI18" i="10"/>
  <c r="CQ18" i="10"/>
  <c r="CY18" i="10"/>
  <c r="DG18" i="10"/>
  <c r="DO18" i="10"/>
  <c r="DW18" i="10"/>
  <c r="EE18" i="10"/>
  <c r="EM18" i="10"/>
  <c r="BD18" i="10"/>
  <c r="BL18" i="10"/>
  <c r="BT18" i="10"/>
  <c r="CB18" i="10"/>
  <c r="CJ18" i="10"/>
  <c r="CR18" i="10"/>
  <c r="CZ18" i="10"/>
  <c r="DH18" i="10"/>
  <c r="DP18" i="10"/>
  <c r="DX18" i="10"/>
  <c r="EF18" i="10"/>
  <c r="EN18" i="10"/>
  <c r="BG18" i="10"/>
  <c r="BO18" i="10"/>
  <c r="BW18" i="10"/>
  <c r="CE18" i="10"/>
  <c r="CM18" i="10"/>
  <c r="CU18" i="10"/>
  <c r="DC18" i="10"/>
  <c r="DK18" i="10"/>
  <c r="DS18" i="10"/>
  <c r="EA18" i="10"/>
  <c r="EI18" i="10"/>
  <c r="BH18" i="10"/>
  <c r="BP18" i="10"/>
  <c r="BX18" i="10"/>
  <c r="CF18" i="10"/>
  <c r="CN18" i="10"/>
  <c r="CV18" i="10"/>
  <c r="DD18" i="10"/>
  <c r="DL18" i="10"/>
  <c r="DT18" i="10"/>
  <c r="EB18" i="10"/>
  <c r="EJ18" i="10"/>
  <c r="BQ18" i="10"/>
  <c r="CG18" i="10"/>
  <c r="CW18" i="10"/>
  <c r="DM18" i="10"/>
  <c r="EC18" i="10"/>
  <c r="BE18" i="10"/>
  <c r="BU18" i="10"/>
  <c r="CK18" i="10"/>
  <c r="DA18" i="10"/>
  <c r="DQ18" i="10"/>
  <c r="EG18" i="10"/>
  <c r="BF18" i="10"/>
  <c r="BV18" i="10"/>
  <c r="CL18" i="10"/>
  <c r="DB18" i="10"/>
  <c r="DR18" i="10"/>
  <c r="EH18" i="10"/>
  <c r="BI18" i="10"/>
  <c r="BY18" i="10"/>
  <c r="CO18" i="10"/>
  <c r="DE18" i="10"/>
  <c r="DU18" i="10"/>
  <c r="EK18" i="10"/>
  <c r="BM18" i="10"/>
  <c r="CC18" i="10"/>
  <c r="CS18" i="10"/>
  <c r="DI18" i="10"/>
  <c r="DY18" i="10"/>
  <c r="BN18" i="10"/>
  <c r="CD18" i="10"/>
  <c r="CT18" i="10"/>
  <c r="DJ18" i="10"/>
  <c r="DZ18" i="10"/>
  <c r="DN18" i="10"/>
  <c r="BJ18" i="10"/>
  <c r="DV18" i="10"/>
  <c r="BR18" i="10"/>
  <c r="ED18" i="10"/>
  <c r="BZ18" i="10"/>
  <c r="EL18" i="10"/>
  <c r="CH18" i="10"/>
  <c r="CP18" i="10"/>
  <c r="CX18" i="10"/>
  <c r="DF18" i="10"/>
  <c r="BH41" i="10"/>
  <c r="BP41" i="10"/>
  <c r="BX41" i="10"/>
  <c r="CF41" i="10"/>
  <c r="CN41" i="10"/>
  <c r="CV41" i="10"/>
  <c r="DD41" i="10"/>
  <c r="DL41" i="10"/>
  <c r="DT41" i="10"/>
  <c r="EB41" i="10"/>
  <c r="EJ41" i="10"/>
  <c r="BJ41" i="10"/>
  <c r="BR41" i="10"/>
  <c r="BZ41" i="10"/>
  <c r="CH41" i="10"/>
  <c r="CP41" i="10"/>
  <c r="CX41" i="10"/>
  <c r="DF41" i="10"/>
  <c r="DN41" i="10"/>
  <c r="DV41" i="10"/>
  <c r="ED41" i="10"/>
  <c r="EL41" i="10"/>
  <c r="BC41" i="10"/>
  <c r="BK41" i="10"/>
  <c r="BS41" i="10"/>
  <c r="CA41" i="10"/>
  <c r="CI41" i="10"/>
  <c r="CQ41" i="10"/>
  <c r="BD41" i="10"/>
  <c r="BL41" i="10"/>
  <c r="BT41" i="10"/>
  <c r="CB41" i="10"/>
  <c r="CJ41" i="10"/>
  <c r="CR41" i="10"/>
  <c r="CZ41" i="10"/>
  <c r="DH41" i="10"/>
  <c r="DP41" i="10"/>
  <c r="DX41" i="10"/>
  <c r="EF41" i="10"/>
  <c r="EN41" i="10"/>
  <c r="BF41" i="10"/>
  <c r="BN41" i="10"/>
  <c r="BV41" i="10"/>
  <c r="CD41" i="10"/>
  <c r="CL41" i="10"/>
  <c r="CT41" i="10"/>
  <c r="BG41" i="10"/>
  <c r="BO41" i="10"/>
  <c r="BW41" i="10"/>
  <c r="CE41" i="10"/>
  <c r="CM41" i="10"/>
  <c r="CU41" i="10"/>
  <c r="BI41" i="10"/>
  <c r="CO41" i="10"/>
  <c r="DG41" i="10"/>
  <c r="DS41" i="10"/>
  <c r="EG41" i="10"/>
  <c r="BM41" i="10"/>
  <c r="CS41" i="10"/>
  <c r="EH41" i="10"/>
  <c r="BQ41" i="10"/>
  <c r="CW41" i="10"/>
  <c r="DJ41" i="10"/>
  <c r="DW41" i="10"/>
  <c r="EI41" i="10"/>
  <c r="BU41" i="10"/>
  <c r="CY41" i="10"/>
  <c r="DK41" i="10"/>
  <c r="DY41" i="10"/>
  <c r="EK41" i="10"/>
  <c r="DB41" i="10"/>
  <c r="BY41" i="10"/>
  <c r="DA41" i="10"/>
  <c r="DM41" i="10"/>
  <c r="DZ41" i="10"/>
  <c r="EM41" i="10"/>
  <c r="CC41" i="10"/>
  <c r="DO41" i="10"/>
  <c r="EA41" i="10"/>
  <c r="CG41" i="10"/>
  <c r="DC41" i="10"/>
  <c r="DQ41" i="10"/>
  <c r="EC41" i="10"/>
  <c r="DU41" i="10"/>
  <c r="BE41" i="10"/>
  <c r="CK41" i="10"/>
  <c r="DE41" i="10"/>
  <c r="DR41" i="10"/>
  <c r="EE41" i="10"/>
  <c r="DI41" i="10"/>
  <c r="BD33" i="10"/>
  <c r="BL33" i="10"/>
  <c r="BT33" i="10"/>
  <c r="CB33" i="10"/>
  <c r="CJ33" i="10"/>
  <c r="CR33" i="10"/>
  <c r="CZ33" i="10"/>
  <c r="DH33" i="10"/>
  <c r="DP33" i="10"/>
  <c r="DX33" i="10"/>
  <c r="EF33" i="10"/>
  <c r="EN33" i="10"/>
  <c r="BE33" i="10"/>
  <c r="BM33" i="10"/>
  <c r="BU33" i="10"/>
  <c r="CC33" i="10"/>
  <c r="CK33" i="10"/>
  <c r="CS33" i="10"/>
  <c r="DA33" i="10"/>
  <c r="DI33" i="10"/>
  <c r="DQ33" i="10"/>
  <c r="DY33" i="10"/>
  <c r="EG33" i="10"/>
  <c r="BN33" i="10"/>
  <c r="BX33" i="10"/>
  <c r="CH33" i="10"/>
  <c r="CT33" i="10"/>
  <c r="DD33" i="10"/>
  <c r="DN33" i="10"/>
  <c r="DZ33" i="10"/>
  <c r="EJ33" i="10"/>
  <c r="BF33" i="10"/>
  <c r="BP33" i="10"/>
  <c r="BZ33" i="10"/>
  <c r="CL33" i="10"/>
  <c r="CV33" i="10"/>
  <c r="DF33" i="10"/>
  <c r="DR33" i="10"/>
  <c r="EB33" i="10"/>
  <c r="EL33" i="10"/>
  <c r="BG33" i="10"/>
  <c r="BQ33" i="10"/>
  <c r="CA33" i="10"/>
  <c r="CM33" i="10"/>
  <c r="CW33" i="10"/>
  <c r="DG33" i="10"/>
  <c r="DS33" i="10"/>
  <c r="EC33" i="10"/>
  <c r="EM33" i="10"/>
  <c r="BI33" i="10"/>
  <c r="BS33" i="10"/>
  <c r="CE33" i="10"/>
  <c r="CO33" i="10"/>
  <c r="CY33" i="10"/>
  <c r="DK33" i="10"/>
  <c r="DU33" i="10"/>
  <c r="EE33" i="10"/>
  <c r="BJ33" i="10"/>
  <c r="BV33" i="10"/>
  <c r="CF33" i="10"/>
  <c r="CP33" i="10"/>
  <c r="DB33" i="10"/>
  <c r="DL33" i="10"/>
  <c r="DV33" i="10"/>
  <c r="EH33" i="10"/>
  <c r="BK33" i="10"/>
  <c r="BW33" i="10"/>
  <c r="CG33" i="10"/>
  <c r="CQ33" i="10"/>
  <c r="DC33" i="10"/>
  <c r="DM33" i="10"/>
  <c r="DW33" i="10"/>
  <c r="EI33" i="10"/>
  <c r="BY33" i="10"/>
  <c r="DO33" i="10"/>
  <c r="CI33" i="10"/>
  <c r="EA33" i="10"/>
  <c r="CN33" i="10"/>
  <c r="ED33" i="10"/>
  <c r="BC33" i="10"/>
  <c r="CU33" i="10"/>
  <c r="EK33" i="10"/>
  <c r="BO33" i="10"/>
  <c r="DE33" i="10"/>
  <c r="BR33" i="10"/>
  <c r="DJ33" i="10"/>
  <c r="DT33" i="10"/>
  <c r="BH33" i="10"/>
  <c r="CD33" i="10"/>
  <c r="CX33" i="10"/>
  <c r="BJ25" i="10"/>
  <c r="BR25" i="10"/>
  <c r="BZ25" i="10"/>
  <c r="CH25" i="10"/>
  <c r="CP25" i="10"/>
  <c r="CX25" i="10"/>
  <c r="DF25" i="10"/>
  <c r="DN25" i="10"/>
  <c r="DV25" i="10"/>
  <c r="ED25" i="10"/>
  <c r="EL25" i="10"/>
  <c r="BC25" i="10"/>
  <c r="BK25" i="10"/>
  <c r="BS25" i="10"/>
  <c r="CA25" i="10"/>
  <c r="CI25" i="10"/>
  <c r="CQ25" i="10"/>
  <c r="CY25" i="10"/>
  <c r="DG25" i="10"/>
  <c r="DO25" i="10"/>
  <c r="DW25" i="10"/>
  <c r="EE25" i="10"/>
  <c r="EM25" i="10"/>
  <c r="BD25" i="10"/>
  <c r="BE25" i="10"/>
  <c r="BM25" i="10"/>
  <c r="BU25" i="10"/>
  <c r="CC25" i="10"/>
  <c r="CK25" i="10"/>
  <c r="CS25" i="10"/>
  <c r="DA25" i="10"/>
  <c r="DI25" i="10"/>
  <c r="DQ25" i="10"/>
  <c r="DY25" i="10"/>
  <c r="EG25" i="10"/>
  <c r="BG25" i="10"/>
  <c r="BO25" i="10"/>
  <c r="BW25" i="10"/>
  <c r="CE25" i="10"/>
  <c r="CM25" i="10"/>
  <c r="CU25" i="10"/>
  <c r="DC25" i="10"/>
  <c r="DK25" i="10"/>
  <c r="DS25" i="10"/>
  <c r="EA25" i="10"/>
  <c r="EI25" i="10"/>
  <c r="BF25" i="10"/>
  <c r="BV25" i="10"/>
  <c r="CL25" i="10"/>
  <c r="DB25" i="10"/>
  <c r="DR25" i="10"/>
  <c r="EH25" i="10"/>
  <c r="BN25" i="10"/>
  <c r="CD25" i="10"/>
  <c r="CT25" i="10"/>
  <c r="DJ25" i="10"/>
  <c r="DZ25" i="10"/>
  <c r="BQ25" i="10"/>
  <c r="CG25" i="10"/>
  <c r="CW25" i="10"/>
  <c r="DM25" i="10"/>
  <c r="EC25" i="10"/>
  <c r="BT25" i="10"/>
  <c r="CJ25" i="10"/>
  <c r="CZ25" i="10"/>
  <c r="DP25" i="10"/>
  <c r="EF25" i="10"/>
  <c r="BH25" i="10"/>
  <c r="CN25" i="10"/>
  <c r="DT25" i="10"/>
  <c r="BL25" i="10"/>
  <c r="CR25" i="10"/>
  <c r="DX25" i="10"/>
  <c r="BP25" i="10"/>
  <c r="CV25" i="10"/>
  <c r="EB25" i="10"/>
  <c r="BY25" i="10"/>
  <c r="DE25" i="10"/>
  <c r="EK25" i="10"/>
  <c r="CB25" i="10"/>
  <c r="DH25" i="10"/>
  <c r="EN25" i="10"/>
  <c r="CF25" i="10"/>
  <c r="DL25" i="10"/>
  <c r="DU25" i="10"/>
  <c r="BI25" i="10"/>
  <c r="CO25" i="10"/>
  <c r="DD25" i="10"/>
  <c r="BX25" i="10"/>
  <c r="EJ25" i="10"/>
  <c r="BE17" i="10"/>
  <c r="BM17" i="10"/>
  <c r="BU17" i="10"/>
  <c r="CC17" i="10"/>
  <c r="CK17" i="10"/>
  <c r="CS17" i="10"/>
  <c r="DA17" i="10"/>
  <c r="DI17" i="10"/>
  <c r="DQ17" i="10"/>
  <c r="DY17" i="10"/>
  <c r="EG17" i="10"/>
  <c r="BF17" i="10"/>
  <c r="BN17" i="10"/>
  <c r="BV17" i="10"/>
  <c r="CD17" i="10"/>
  <c r="CL17" i="10"/>
  <c r="CT17" i="10"/>
  <c r="DB17" i="10"/>
  <c r="DJ17" i="10"/>
  <c r="DR17" i="10"/>
  <c r="DZ17" i="10"/>
  <c r="EH17" i="10"/>
  <c r="BI17" i="10"/>
  <c r="BQ17" i="10"/>
  <c r="BY17" i="10"/>
  <c r="CG17" i="10"/>
  <c r="CO17" i="10"/>
  <c r="CW17" i="10"/>
  <c r="DE17" i="10"/>
  <c r="DM17" i="10"/>
  <c r="DU17" i="10"/>
  <c r="EC17" i="10"/>
  <c r="EK17" i="10"/>
  <c r="BJ17" i="10"/>
  <c r="BR17" i="10"/>
  <c r="BZ17" i="10"/>
  <c r="CH17" i="10"/>
  <c r="CP17" i="10"/>
  <c r="CX17" i="10"/>
  <c r="DF17" i="10"/>
  <c r="DN17" i="10"/>
  <c r="DV17" i="10"/>
  <c r="ED17" i="10"/>
  <c r="EL17" i="10"/>
  <c r="BK17" i="10"/>
  <c r="CA17" i="10"/>
  <c r="CQ17" i="10"/>
  <c r="DG17" i="10"/>
  <c r="DW17" i="10"/>
  <c r="EM17" i="10"/>
  <c r="BO17" i="10"/>
  <c r="CE17" i="10"/>
  <c r="CU17" i="10"/>
  <c r="DK17" i="10"/>
  <c r="EA17" i="10"/>
  <c r="BP17" i="10"/>
  <c r="CF17" i="10"/>
  <c r="CV17" i="10"/>
  <c r="DL17" i="10"/>
  <c r="EB17" i="10"/>
  <c r="BC17" i="10"/>
  <c r="BS17" i="10"/>
  <c r="CI17" i="10"/>
  <c r="CY17" i="10"/>
  <c r="DO17" i="10"/>
  <c r="EE17" i="10"/>
  <c r="BG17" i="10"/>
  <c r="BW17" i="10"/>
  <c r="CM17" i="10"/>
  <c r="DC17" i="10"/>
  <c r="DS17" i="10"/>
  <c r="EI17" i="10"/>
  <c r="BH17" i="10"/>
  <c r="BX17" i="10"/>
  <c r="CN17" i="10"/>
  <c r="DD17" i="10"/>
  <c r="DT17" i="10"/>
  <c r="EJ17" i="10"/>
  <c r="CB17" i="10"/>
  <c r="EN17" i="10"/>
  <c r="CJ17" i="10"/>
  <c r="CR17" i="10"/>
  <c r="CZ17" i="10"/>
  <c r="DH17" i="10"/>
  <c r="BD17" i="10"/>
  <c r="DP17" i="10"/>
  <c r="BL17" i="10"/>
  <c r="DX17" i="10"/>
  <c r="BT17" i="10"/>
  <c r="EF17" i="10"/>
  <c r="BJ40" i="10"/>
  <c r="BR40" i="10"/>
  <c r="BH40" i="10"/>
  <c r="BQ40" i="10"/>
  <c r="BZ40" i="10"/>
  <c r="CH40" i="10"/>
  <c r="CP40" i="10"/>
  <c r="CX40" i="10"/>
  <c r="DF40" i="10"/>
  <c r="DN40" i="10"/>
  <c r="DV40" i="10"/>
  <c r="ED40" i="10"/>
  <c r="EL40" i="10"/>
  <c r="BK40" i="10"/>
  <c r="BT40" i="10"/>
  <c r="CB40" i="10"/>
  <c r="CJ40" i="10"/>
  <c r="CR40" i="10"/>
  <c r="CZ40" i="10"/>
  <c r="DH40" i="10"/>
  <c r="DP40" i="10"/>
  <c r="DX40" i="10"/>
  <c r="EF40" i="10"/>
  <c r="EN40" i="10"/>
  <c r="BC40" i="10"/>
  <c r="BL40" i="10"/>
  <c r="BU40" i="10"/>
  <c r="CC40" i="10"/>
  <c r="CK40" i="10"/>
  <c r="CS40" i="10"/>
  <c r="DA40" i="10"/>
  <c r="DI40" i="10"/>
  <c r="DQ40" i="10"/>
  <c r="DY40" i="10"/>
  <c r="EG40" i="10"/>
  <c r="BD40" i="10"/>
  <c r="BM40" i="10"/>
  <c r="BV40" i="10"/>
  <c r="CD40" i="10"/>
  <c r="CL40" i="10"/>
  <c r="CT40" i="10"/>
  <c r="DB40" i="10"/>
  <c r="DJ40" i="10"/>
  <c r="DR40" i="10"/>
  <c r="DZ40" i="10"/>
  <c r="EH40" i="10"/>
  <c r="BF40" i="10"/>
  <c r="BO40" i="10"/>
  <c r="BX40" i="10"/>
  <c r="CF40" i="10"/>
  <c r="CN40" i="10"/>
  <c r="CV40" i="10"/>
  <c r="DD40" i="10"/>
  <c r="DL40" i="10"/>
  <c r="DT40" i="10"/>
  <c r="EB40" i="10"/>
  <c r="EJ40" i="10"/>
  <c r="BG40" i="10"/>
  <c r="BP40" i="10"/>
  <c r="BY40" i="10"/>
  <c r="CG40" i="10"/>
  <c r="CO40" i="10"/>
  <c r="CW40" i="10"/>
  <c r="DE40" i="10"/>
  <c r="DM40" i="10"/>
  <c r="DU40" i="10"/>
  <c r="EC40" i="10"/>
  <c r="EK40" i="10"/>
  <c r="CI40" i="10"/>
  <c r="DO40" i="10"/>
  <c r="CM40" i="10"/>
  <c r="BI40" i="10"/>
  <c r="CQ40" i="10"/>
  <c r="DW40" i="10"/>
  <c r="BN40" i="10"/>
  <c r="CU40" i="10"/>
  <c r="EA40" i="10"/>
  <c r="DC40" i="10"/>
  <c r="BS40" i="10"/>
  <c r="CY40" i="10"/>
  <c r="EE40" i="10"/>
  <c r="BW40" i="10"/>
  <c r="EI40" i="10"/>
  <c r="CA40" i="10"/>
  <c r="DG40" i="10"/>
  <c r="EM40" i="10"/>
  <c r="BE40" i="10"/>
  <c r="CE40" i="10"/>
  <c r="DK40" i="10"/>
  <c r="DS40" i="10"/>
  <c r="BF32" i="10"/>
  <c r="BN32" i="10"/>
  <c r="BV32" i="10"/>
  <c r="CD32" i="10"/>
  <c r="CL32" i="10"/>
  <c r="CT32" i="10"/>
  <c r="DB32" i="10"/>
  <c r="DJ32" i="10"/>
  <c r="DR32" i="10"/>
  <c r="DZ32" i="10"/>
  <c r="EH32" i="10"/>
  <c r="BG32" i="10"/>
  <c r="BO32" i="10"/>
  <c r="BW32" i="10"/>
  <c r="CE32" i="10"/>
  <c r="CM32" i="10"/>
  <c r="CU32" i="10"/>
  <c r="DC32" i="10"/>
  <c r="DK32" i="10"/>
  <c r="DS32" i="10"/>
  <c r="EA32" i="10"/>
  <c r="EI32" i="10"/>
  <c r="BH32" i="10"/>
  <c r="BR32" i="10"/>
  <c r="CB32" i="10"/>
  <c r="CN32" i="10"/>
  <c r="CX32" i="10"/>
  <c r="DH32" i="10"/>
  <c r="DT32" i="10"/>
  <c r="ED32" i="10"/>
  <c r="EN32" i="10"/>
  <c r="BJ32" i="10"/>
  <c r="BT32" i="10"/>
  <c r="CF32" i="10"/>
  <c r="CP32" i="10"/>
  <c r="CZ32" i="10"/>
  <c r="DL32" i="10"/>
  <c r="DV32" i="10"/>
  <c r="EF32" i="10"/>
  <c r="BK32" i="10"/>
  <c r="BU32" i="10"/>
  <c r="CG32" i="10"/>
  <c r="CQ32" i="10"/>
  <c r="DA32" i="10"/>
  <c r="DM32" i="10"/>
  <c r="DW32" i="10"/>
  <c r="EG32" i="10"/>
  <c r="BC32" i="10"/>
  <c r="BM32" i="10"/>
  <c r="BY32" i="10"/>
  <c r="CI32" i="10"/>
  <c r="CS32" i="10"/>
  <c r="DE32" i="10"/>
  <c r="DO32" i="10"/>
  <c r="DY32" i="10"/>
  <c r="EK32" i="10"/>
  <c r="BD32" i="10"/>
  <c r="BP32" i="10"/>
  <c r="BZ32" i="10"/>
  <c r="CJ32" i="10"/>
  <c r="CV32" i="10"/>
  <c r="DF32" i="10"/>
  <c r="DP32" i="10"/>
  <c r="EB32" i="10"/>
  <c r="EL32" i="10"/>
  <c r="BE32" i="10"/>
  <c r="BQ32" i="10"/>
  <c r="CA32" i="10"/>
  <c r="CK32" i="10"/>
  <c r="CW32" i="10"/>
  <c r="DG32" i="10"/>
  <c r="DQ32" i="10"/>
  <c r="EC32" i="10"/>
  <c r="EM32" i="10"/>
  <c r="CC32" i="10"/>
  <c r="DU32" i="10"/>
  <c r="CO32" i="10"/>
  <c r="EE32" i="10"/>
  <c r="CR32" i="10"/>
  <c r="EJ32" i="10"/>
  <c r="BI32" i="10"/>
  <c r="CY32" i="10"/>
  <c r="BS32" i="10"/>
  <c r="DI32" i="10"/>
  <c r="BX32" i="10"/>
  <c r="DN32" i="10"/>
  <c r="CH32" i="10"/>
  <c r="DD32" i="10"/>
  <c r="DX32" i="10"/>
  <c r="BL32" i="10"/>
  <c r="BI24" i="10"/>
  <c r="BQ24" i="10"/>
  <c r="BY24" i="10"/>
  <c r="BC24" i="10"/>
  <c r="BK24" i="10"/>
  <c r="BS24" i="10"/>
  <c r="BE24" i="10"/>
  <c r="BM24" i="10"/>
  <c r="BU24" i="10"/>
  <c r="CC24" i="10"/>
  <c r="BL24" i="10"/>
  <c r="BX24" i="10"/>
  <c r="CH24" i="10"/>
  <c r="CP24" i="10"/>
  <c r="CX24" i="10"/>
  <c r="DF24" i="10"/>
  <c r="DN24" i="10"/>
  <c r="DV24" i="10"/>
  <c r="ED24" i="10"/>
  <c r="EL24" i="10"/>
  <c r="BO24" i="10"/>
  <c r="CA24" i="10"/>
  <c r="CJ24" i="10"/>
  <c r="CR24" i="10"/>
  <c r="CZ24" i="10"/>
  <c r="DH24" i="10"/>
  <c r="DP24" i="10"/>
  <c r="DX24" i="10"/>
  <c r="EF24" i="10"/>
  <c r="EN24" i="10"/>
  <c r="BD24" i="10"/>
  <c r="BP24" i="10"/>
  <c r="CB24" i="10"/>
  <c r="CK24" i="10"/>
  <c r="CS24" i="10"/>
  <c r="DA24" i="10"/>
  <c r="DI24" i="10"/>
  <c r="DQ24" i="10"/>
  <c r="DY24" i="10"/>
  <c r="EG24" i="10"/>
  <c r="BF24" i="10"/>
  <c r="BR24" i="10"/>
  <c r="CD24" i="10"/>
  <c r="CL24" i="10"/>
  <c r="CT24" i="10"/>
  <c r="DB24" i="10"/>
  <c r="DJ24" i="10"/>
  <c r="DR24" i="10"/>
  <c r="DZ24" i="10"/>
  <c r="EH24" i="10"/>
  <c r="BG24" i="10"/>
  <c r="BT24" i="10"/>
  <c r="CE24" i="10"/>
  <c r="CM24" i="10"/>
  <c r="CU24" i="10"/>
  <c r="DC24" i="10"/>
  <c r="DK24" i="10"/>
  <c r="DS24" i="10"/>
  <c r="EA24" i="10"/>
  <c r="EI24" i="10"/>
  <c r="BJ24" i="10"/>
  <c r="BW24" i="10"/>
  <c r="CG24" i="10"/>
  <c r="CO24" i="10"/>
  <c r="CW24" i="10"/>
  <c r="DE24" i="10"/>
  <c r="DM24" i="10"/>
  <c r="DU24" i="10"/>
  <c r="EC24" i="10"/>
  <c r="EK24" i="10"/>
  <c r="CF24" i="10"/>
  <c r="DL24" i="10"/>
  <c r="BH24" i="10"/>
  <c r="CV24" i="10"/>
  <c r="EB24" i="10"/>
  <c r="BV24" i="10"/>
  <c r="DD24" i="10"/>
  <c r="EJ24" i="10"/>
  <c r="BZ24" i="10"/>
  <c r="DG24" i="10"/>
  <c r="EM24" i="10"/>
  <c r="CI24" i="10"/>
  <c r="CQ24" i="10"/>
  <c r="CY24" i="10"/>
  <c r="DT24" i="10"/>
  <c r="DW24" i="10"/>
  <c r="BN24" i="10"/>
  <c r="EE24" i="10"/>
  <c r="CN24" i="10"/>
  <c r="DO24" i="10"/>
  <c r="BG16" i="10"/>
  <c r="BO16" i="10"/>
  <c r="BW16" i="10"/>
  <c r="CE16" i="10"/>
  <c r="CM16" i="10"/>
  <c r="CU16" i="10"/>
  <c r="DC16" i="10"/>
  <c r="DK16" i="10"/>
  <c r="DS16" i="10"/>
  <c r="EA16" i="10"/>
  <c r="EI16" i="10"/>
  <c r="BH16" i="10"/>
  <c r="BP16" i="10"/>
  <c r="BX16" i="10"/>
  <c r="CF16" i="10"/>
  <c r="CN16" i="10"/>
  <c r="CV16" i="10"/>
  <c r="DD16" i="10"/>
  <c r="DL16" i="10"/>
  <c r="DT16" i="10"/>
  <c r="EB16" i="10"/>
  <c r="EJ16" i="10"/>
  <c r="BC16" i="10"/>
  <c r="BK16" i="10"/>
  <c r="BS16" i="10"/>
  <c r="CA16" i="10"/>
  <c r="CI16" i="10"/>
  <c r="CQ16" i="10"/>
  <c r="CY16" i="10"/>
  <c r="DG16" i="10"/>
  <c r="DO16" i="10"/>
  <c r="DW16" i="10"/>
  <c r="EE16" i="10"/>
  <c r="EM16" i="10"/>
  <c r="BD16" i="10"/>
  <c r="BL16" i="10"/>
  <c r="BT16" i="10"/>
  <c r="CB16" i="10"/>
  <c r="CJ16" i="10"/>
  <c r="CR16" i="10"/>
  <c r="CZ16" i="10"/>
  <c r="DH16" i="10"/>
  <c r="DP16" i="10"/>
  <c r="DX16" i="10"/>
  <c r="EF16" i="10"/>
  <c r="EN16" i="10"/>
  <c r="BE16" i="10"/>
  <c r="BU16" i="10"/>
  <c r="CK16" i="10"/>
  <c r="DA16" i="10"/>
  <c r="DQ16" i="10"/>
  <c r="EG16" i="10"/>
  <c r="BI16" i="10"/>
  <c r="BY16" i="10"/>
  <c r="CO16" i="10"/>
  <c r="DE16" i="10"/>
  <c r="DU16" i="10"/>
  <c r="EK16" i="10"/>
  <c r="BJ16" i="10"/>
  <c r="BZ16" i="10"/>
  <c r="CP16" i="10"/>
  <c r="DF16" i="10"/>
  <c r="DV16" i="10"/>
  <c r="EL16" i="10"/>
  <c r="BM16" i="10"/>
  <c r="CC16" i="10"/>
  <c r="CS16" i="10"/>
  <c r="DI16" i="10"/>
  <c r="DY16" i="10"/>
  <c r="BQ16" i="10"/>
  <c r="CG16" i="10"/>
  <c r="CW16" i="10"/>
  <c r="DM16" i="10"/>
  <c r="EC16" i="10"/>
  <c r="BR16" i="10"/>
  <c r="CH16" i="10"/>
  <c r="CX16" i="10"/>
  <c r="DN16" i="10"/>
  <c r="ED16" i="10"/>
  <c r="DB16" i="10"/>
  <c r="DJ16" i="10"/>
  <c r="BF16" i="10"/>
  <c r="DR16" i="10"/>
  <c r="BN16" i="10"/>
  <c r="DZ16" i="10"/>
  <c r="BV16" i="10"/>
  <c r="EH16" i="10"/>
  <c r="CD16" i="10"/>
  <c r="CL16" i="10"/>
  <c r="CT16" i="10"/>
  <c r="BD39" i="10"/>
  <c r="BL39" i="10"/>
  <c r="BT39" i="10"/>
  <c r="CB39" i="10"/>
  <c r="CJ39" i="10"/>
  <c r="CR39" i="10"/>
  <c r="CZ39" i="10"/>
  <c r="DH39" i="10"/>
  <c r="DP39" i="10"/>
  <c r="DX39" i="10"/>
  <c r="EF39" i="10"/>
  <c r="EN39" i="10"/>
  <c r="BG39" i="10"/>
  <c r="BP39" i="10"/>
  <c r="BY39" i="10"/>
  <c r="CH39" i="10"/>
  <c r="CQ39" i="10"/>
  <c r="DA39" i="10"/>
  <c r="DJ39" i="10"/>
  <c r="DS39" i="10"/>
  <c r="EB39" i="10"/>
  <c r="EK39" i="10"/>
  <c r="BI39" i="10"/>
  <c r="BR39" i="10"/>
  <c r="CA39" i="10"/>
  <c r="CK39" i="10"/>
  <c r="CT39" i="10"/>
  <c r="DC39" i="10"/>
  <c r="DL39" i="10"/>
  <c r="DU39" i="10"/>
  <c r="ED39" i="10"/>
  <c r="EM39" i="10"/>
  <c r="BJ39" i="10"/>
  <c r="BS39" i="10"/>
  <c r="CC39" i="10"/>
  <c r="CL39" i="10"/>
  <c r="CU39" i="10"/>
  <c r="DD39" i="10"/>
  <c r="DM39" i="10"/>
  <c r="DV39" i="10"/>
  <c r="EE39" i="10"/>
  <c r="BK39" i="10"/>
  <c r="BU39" i="10"/>
  <c r="CD39" i="10"/>
  <c r="CM39" i="10"/>
  <c r="CV39" i="10"/>
  <c r="DE39" i="10"/>
  <c r="DN39" i="10"/>
  <c r="DW39" i="10"/>
  <c r="EG39" i="10"/>
  <c r="BE39" i="10"/>
  <c r="BN39" i="10"/>
  <c r="BW39" i="10"/>
  <c r="CF39" i="10"/>
  <c r="CO39" i="10"/>
  <c r="CX39" i="10"/>
  <c r="DG39" i="10"/>
  <c r="DQ39" i="10"/>
  <c r="DZ39" i="10"/>
  <c r="EI39" i="10"/>
  <c r="BF39" i="10"/>
  <c r="BO39" i="10"/>
  <c r="BX39" i="10"/>
  <c r="CG39" i="10"/>
  <c r="CP39" i="10"/>
  <c r="CY39" i="10"/>
  <c r="DI39" i="10"/>
  <c r="DR39" i="10"/>
  <c r="EA39" i="10"/>
  <c r="EJ39" i="10"/>
  <c r="BQ39" i="10"/>
  <c r="DB39" i="10"/>
  <c r="EL39" i="10"/>
  <c r="DF39" i="10"/>
  <c r="BZ39" i="10"/>
  <c r="DK39" i="10"/>
  <c r="CE39" i="10"/>
  <c r="DO39" i="10"/>
  <c r="CN39" i="10"/>
  <c r="CI39" i="10"/>
  <c r="DT39" i="10"/>
  <c r="BC39" i="10"/>
  <c r="DY39" i="10"/>
  <c r="BH39" i="10"/>
  <c r="CS39" i="10"/>
  <c r="EC39" i="10"/>
  <c r="BM39" i="10"/>
  <c r="CW39" i="10"/>
  <c r="EH39" i="10"/>
  <c r="BV39" i="10"/>
  <c r="BH31" i="10"/>
  <c r="BP31" i="10"/>
  <c r="BX31" i="10"/>
  <c r="CF31" i="10"/>
  <c r="CN31" i="10"/>
  <c r="CV31" i="10"/>
  <c r="DD31" i="10"/>
  <c r="DL31" i="10"/>
  <c r="DT31" i="10"/>
  <c r="EB31" i="10"/>
  <c r="EJ31" i="10"/>
  <c r="BI31" i="10"/>
  <c r="BQ31" i="10"/>
  <c r="BY31" i="10"/>
  <c r="CG31" i="10"/>
  <c r="CO31" i="10"/>
  <c r="CW31" i="10"/>
  <c r="DE31" i="10"/>
  <c r="DM31" i="10"/>
  <c r="DU31" i="10"/>
  <c r="EC31" i="10"/>
  <c r="EK31" i="10"/>
  <c r="BL31" i="10"/>
  <c r="BV31" i="10"/>
  <c r="CH31" i="10"/>
  <c r="CR31" i="10"/>
  <c r="DB31" i="10"/>
  <c r="DN31" i="10"/>
  <c r="DX31" i="10"/>
  <c r="EH31" i="10"/>
  <c r="BD31" i="10"/>
  <c r="BN31" i="10"/>
  <c r="BZ31" i="10"/>
  <c r="CJ31" i="10"/>
  <c r="CT31" i="10"/>
  <c r="DF31" i="10"/>
  <c r="DP31" i="10"/>
  <c r="DZ31" i="10"/>
  <c r="EL31" i="10"/>
  <c r="BE31" i="10"/>
  <c r="BO31" i="10"/>
  <c r="CA31" i="10"/>
  <c r="CK31" i="10"/>
  <c r="CU31" i="10"/>
  <c r="DG31" i="10"/>
  <c r="DQ31" i="10"/>
  <c r="EA31" i="10"/>
  <c r="EM31" i="10"/>
  <c r="BG31" i="10"/>
  <c r="BS31" i="10"/>
  <c r="CC31" i="10"/>
  <c r="CM31" i="10"/>
  <c r="CY31" i="10"/>
  <c r="DI31" i="10"/>
  <c r="DS31" i="10"/>
  <c r="EE31" i="10"/>
  <c r="BJ31" i="10"/>
  <c r="BT31" i="10"/>
  <c r="CD31" i="10"/>
  <c r="CP31" i="10"/>
  <c r="CZ31" i="10"/>
  <c r="DJ31" i="10"/>
  <c r="DV31" i="10"/>
  <c r="EF31" i="10"/>
  <c r="BK31" i="10"/>
  <c r="BU31" i="10"/>
  <c r="CE31" i="10"/>
  <c r="CQ31" i="10"/>
  <c r="DA31" i="10"/>
  <c r="DK31" i="10"/>
  <c r="DW31" i="10"/>
  <c r="EG31" i="10"/>
  <c r="CI31" i="10"/>
  <c r="DY31" i="10"/>
  <c r="BC31" i="10"/>
  <c r="CS31" i="10"/>
  <c r="EI31" i="10"/>
  <c r="BF31" i="10"/>
  <c r="CX31" i="10"/>
  <c r="EN31" i="10"/>
  <c r="BM31" i="10"/>
  <c r="DC31" i="10"/>
  <c r="BW31" i="10"/>
  <c r="DO31" i="10"/>
  <c r="CB31" i="10"/>
  <c r="DR31" i="10"/>
  <c r="ED31" i="10"/>
  <c r="BR31" i="10"/>
  <c r="CL31" i="10"/>
  <c r="DH31" i="10"/>
  <c r="BC23" i="10"/>
  <c r="BK23" i="10"/>
  <c r="BS23" i="10"/>
  <c r="CA23" i="10"/>
  <c r="CI23" i="10"/>
  <c r="CQ23" i="10"/>
  <c r="CY23" i="10"/>
  <c r="DG23" i="10"/>
  <c r="DO23" i="10"/>
  <c r="DW23" i="10"/>
  <c r="EE23" i="10"/>
  <c r="EM23" i="10"/>
  <c r="BE23" i="10"/>
  <c r="BM23" i="10"/>
  <c r="BU23" i="10"/>
  <c r="CC23" i="10"/>
  <c r="CK23" i="10"/>
  <c r="CS23" i="10"/>
  <c r="DA23" i="10"/>
  <c r="DI23" i="10"/>
  <c r="DQ23" i="10"/>
  <c r="DY23" i="10"/>
  <c r="EG23" i="10"/>
  <c r="BF23" i="10"/>
  <c r="BN23" i="10"/>
  <c r="BV23" i="10"/>
  <c r="CD23" i="10"/>
  <c r="CL23" i="10"/>
  <c r="BG23" i="10"/>
  <c r="BO23" i="10"/>
  <c r="BW23" i="10"/>
  <c r="CE23" i="10"/>
  <c r="CM23" i="10"/>
  <c r="CU23" i="10"/>
  <c r="DC23" i="10"/>
  <c r="DK23" i="10"/>
  <c r="DS23" i="10"/>
  <c r="EA23" i="10"/>
  <c r="EI23" i="10"/>
  <c r="BJ23" i="10"/>
  <c r="BR23" i="10"/>
  <c r="BZ23" i="10"/>
  <c r="CH23" i="10"/>
  <c r="CP23" i="10"/>
  <c r="BL23" i="10"/>
  <c r="CG23" i="10"/>
  <c r="CX23" i="10"/>
  <c r="DL23" i="10"/>
  <c r="DX23" i="10"/>
  <c r="EK23" i="10"/>
  <c r="BQ23" i="10"/>
  <c r="CN23" i="10"/>
  <c r="DB23" i="10"/>
  <c r="DN23" i="10"/>
  <c r="EB23" i="10"/>
  <c r="EN23" i="10"/>
  <c r="BT23" i="10"/>
  <c r="CO23" i="10"/>
  <c r="DD23" i="10"/>
  <c r="DP23" i="10"/>
  <c r="EC23" i="10"/>
  <c r="BX23" i="10"/>
  <c r="CR23" i="10"/>
  <c r="DE23" i="10"/>
  <c r="DR23" i="10"/>
  <c r="ED23" i="10"/>
  <c r="BD23" i="10"/>
  <c r="BY23" i="10"/>
  <c r="CT23" i="10"/>
  <c r="DF23" i="10"/>
  <c r="DT23" i="10"/>
  <c r="EF23" i="10"/>
  <c r="BI23" i="10"/>
  <c r="CF23" i="10"/>
  <c r="CW23" i="10"/>
  <c r="DJ23" i="10"/>
  <c r="DV23" i="10"/>
  <c r="EJ23" i="10"/>
  <c r="BH23" i="10"/>
  <c r="DU23" i="10"/>
  <c r="CV23" i="10"/>
  <c r="DH23" i="10"/>
  <c r="DM23" i="10"/>
  <c r="BP23" i="10"/>
  <c r="CJ23" i="10"/>
  <c r="CZ23" i="10"/>
  <c r="EH23" i="10"/>
  <c r="EL23" i="10"/>
  <c r="CB23" i="10"/>
  <c r="DZ23" i="10"/>
  <c r="BI15" i="10"/>
  <c r="BQ15" i="10"/>
  <c r="BY15" i="10"/>
  <c r="CG15" i="10"/>
  <c r="CO15" i="10"/>
  <c r="CW15" i="10"/>
  <c r="DE15" i="10"/>
  <c r="DM15" i="10"/>
  <c r="DU15" i="10"/>
  <c r="EC15" i="10"/>
  <c r="EK15" i="10"/>
  <c r="BJ15" i="10"/>
  <c r="BR15" i="10"/>
  <c r="BZ15" i="10"/>
  <c r="CH15" i="10"/>
  <c r="CP15" i="10"/>
  <c r="CX15" i="10"/>
  <c r="DF15" i="10"/>
  <c r="DN15" i="10"/>
  <c r="DV15" i="10"/>
  <c r="ED15" i="10"/>
  <c r="EL15" i="10"/>
  <c r="BE15" i="10"/>
  <c r="BM15" i="10"/>
  <c r="BU15" i="10"/>
  <c r="CC15" i="10"/>
  <c r="CK15" i="10"/>
  <c r="CS15" i="10"/>
  <c r="DA15" i="10"/>
  <c r="DI15" i="10"/>
  <c r="DQ15" i="10"/>
  <c r="DY15" i="10"/>
  <c r="EG15" i="10"/>
  <c r="BF15" i="10"/>
  <c r="BN15" i="10"/>
  <c r="BV15" i="10"/>
  <c r="CD15" i="10"/>
  <c r="CL15" i="10"/>
  <c r="CT15" i="10"/>
  <c r="DB15" i="10"/>
  <c r="DJ15" i="10"/>
  <c r="DR15" i="10"/>
  <c r="DZ15" i="10"/>
  <c r="EH15" i="10"/>
  <c r="BO15" i="10"/>
  <c r="CE15" i="10"/>
  <c r="CU15" i="10"/>
  <c r="DK15" i="10"/>
  <c r="EA15" i="10"/>
  <c r="BC15" i="10"/>
  <c r="BS15" i="10"/>
  <c r="CI15" i="10"/>
  <c r="CY15" i="10"/>
  <c r="DO15" i="10"/>
  <c r="EE15" i="10"/>
  <c r="BD15" i="10"/>
  <c r="BT15" i="10"/>
  <c r="CJ15" i="10"/>
  <c r="CZ15" i="10"/>
  <c r="DP15" i="10"/>
  <c r="EF15" i="10"/>
  <c r="BG15" i="10"/>
  <c r="BW15" i="10"/>
  <c r="CM15" i="10"/>
  <c r="DC15" i="10"/>
  <c r="DS15" i="10"/>
  <c r="EI15" i="10"/>
  <c r="BK15" i="10"/>
  <c r="CA15" i="10"/>
  <c r="CQ15" i="10"/>
  <c r="DG15" i="10"/>
  <c r="DW15" i="10"/>
  <c r="EM15" i="10"/>
  <c r="BL15" i="10"/>
  <c r="CB15" i="10"/>
  <c r="CR15" i="10"/>
  <c r="DH15" i="10"/>
  <c r="DX15" i="10"/>
  <c r="EN15" i="10"/>
  <c r="BP15" i="10"/>
  <c r="EB15" i="10"/>
  <c r="BX15" i="10"/>
  <c r="EJ15" i="10"/>
  <c r="CF15" i="10"/>
  <c r="CN15" i="10"/>
  <c r="CV15" i="10"/>
  <c r="DD15" i="10"/>
  <c r="DL15" i="10"/>
  <c r="BH15" i="10"/>
  <c r="DT15" i="10"/>
  <c r="BF38" i="10"/>
  <c r="BN38" i="10"/>
  <c r="BV38" i="10"/>
  <c r="CD38" i="10"/>
  <c r="CL38" i="10"/>
  <c r="CT38" i="10"/>
  <c r="DB38" i="10"/>
  <c r="DJ38" i="10"/>
  <c r="DR38" i="10"/>
  <c r="DZ38" i="10"/>
  <c r="EH38" i="10"/>
  <c r="BH38" i="10"/>
  <c r="BP38" i="10"/>
  <c r="BX38" i="10"/>
  <c r="CF38" i="10"/>
  <c r="CN38" i="10"/>
  <c r="CV38" i="10"/>
  <c r="DD38" i="10"/>
  <c r="DL38" i="10"/>
  <c r="DT38" i="10"/>
  <c r="EB38" i="10"/>
  <c r="EJ38" i="10"/>
  <c r="BC38" i="10"/>
  <c r="BK38" i="10"/>
  <c r="BS38" i="10"/>
  <c r="CA38" i="10"/>
  <c r="BI38" i="10"/>
  <c r="BU38" i="10"/>
  <c r="CH38" i="10"/>
  <c r="CR38" i="10"/>
  <c r="DC38" i="10"/>
  <c r="DN38" i="10"/>
  <c r="DX38" i="10"/>
  <c r="EI38" i="10"/>
  <c r="BL38" i="10"/>
  <c r="BY38" i="10"/>
  <c r="CJ38" i="10"/>
  <c r="CU38" i="10"/>
  <c r="DF38" i="10"/>
  <c r="DP38" i="10"/>
  <c r="EA38" i="10"/>
  <c r="EL38" i="10"/>
  <c r="BM38" i="10"/>
  <c r="BZ38" i="10"/>
  <c r="CK38" i="10"/>
  <c r="CW38" i="10"/>
  <c r="DG38" i="10"/>
  <c r="DQ38" i="10"/>
  <c r="EC38" i="10"/>
  <c r="EM38" i="10"/>
  <c r="BO38" i="10"/>
  <c r="CB38" i="10"/>
  <c r="CM38" i="10"/>
  <c r="CX38" i="10"/>
  <c r="DH38" i="10"/>
  <c r="DS38" i="10"/>
  <c r="ED38" i="10"/>
  <c r="EN38" i="10"/>
  <c r="BE38" i="10"/>
  <c r="BR38" i="10"/>
  <c r="CE38" i="10"/>
  <c r="CP38" i="10"/>
  <c r="CZ38" i="10"/>
  <c r="DK38" i="10"/>
  <c r="DV38" i="10"/>
  <c r="EF38" i="10"/>
  <c r="BG38" i="10"/>
  <c r="BT38" i="10"/>
  <c r="CG38" i="10"/>
  <c r="CQ38" i="10"/>
  <c r="DA38" i="10"/>
  <c r="DM38" i="10"/>
  <c r="DW38" i="10"/>
  <c r="EG38" i="10"/>
  <c r="BW38" i="10"/>
  <c r="DO38" i="10"/>
  <c r="CC38" i="10"/>
  <c r="DU38" i="10"/>
  <c r="CI38" i="10"/>
  <c r="DY38" i="10"/>
  <c r="CO38" i="10"/>
  <c r="EE38" i="10"/>
  <c r="BD38" i="10"/>
  <c r="CS38" i="10"/>
  <c r="EK38" i="10"/>
  <c r="CY38" i="10"/>
  <c r="BJ38" i="10"/>
  <c r="DE38" i="10"/>
  <c r="BQ38" i="10"/>
  <c r="DI38" i="10"/>
  <c r="BD30" i="10"/>
  <c r="BL30" i="10"/>
  <c r="BT30" i="10"/>
  <c r="CB30" i="10"/>
  <c r="CJ30" i="10"/>
  <c r="CR30" i="10"/>
  <c r="CZ30" i="10"/>
  <c r="BH30" i="10"/>
  <c r="BP30" i="10"/>
  <c r="BX30" i="10"/>
  <c r="CF30" i="10"/>
  <c r="CN30" i="10"/>
  <c r="CV30" i="10"/>
  <c r="DD30" i="10"/>
  <c r="BJ30" i="10"/>
  <c r="BR30" i="10"/>
  <c r="BZ30" i="10"/>
  <c r="CH30" i="10"/>
  <c r="CP30" i="10"/>
  <c r="CX30" i="10"/>
  <c r="DF30" i="10"/>
  <c r="DN30" i="10"/>
  <c r="DV30" i="10"/>
  <c r="ED30" i="10"/>
  <c r="EL30" i="10"/>
  <c r="BC30" i="10"/>
  <c r="BK30" i="10"/>
  <c r="BS30" i="10"/>
  <c r="CA30" i="10"/>
  <c r="CI30" i="10"/>
  <c r="CQ30" i="10"/>
  <c r="CY30" i="10"/>
  <c r="DG30" i="10"/>
  <c r="DO30" i="10"/>
  <c r="DW30" i="10"/>
  <c r="EE30" i="10"/>
  <c r="EM30" i="10"/>
  <c r="BM30" i="10"/>
  <c r="CC30" i="10"/>
  <c r="CS30" i="10"/>
  <c r="DH30" i="10"/>
  <c r="DR30" i="10"/>
  <c r="EB30" i="10"/>
  <c r="EN30" i="10"/>
  <c r="BO30" i="10"/>
  <c r="CE30" i="10"/>
  <c r="CU30" i="10"/>
  <c r="DJ30" i="10"/>
  <c r="DT30" i="10"/>
  <c r="EF30" i="10"/>
  <c r="BQ30" i="10"/>
  <c r="CG30" i="10"/>
  <c r="CW30" i="10"/>
  <c r="DK30" i="10"/>
  <c r="DU30" i="10"/>
  <c r="EG30" i="10"/>
  <c r="BF30" i="10"/>
  <c r="BV30" i="10"/>
  <c r="CL30" i="10"/>
  <c r="DB30" i="10"/>
  <c r="DM30" i="10"/>
  <c r="DY30" i="10"/>
  <c r="EI30" i="10"/>
  <c r="BG30" i="10"/>
  <c r="BW30" i="10"/>
  <c r="CM30" i="10"/>
  <c r="DC30" i="10"/>
  <c r="DP30" i="10"/>
  <c r="DZ30" i="10"/>
  <c r="EJ30" i="10"/>
  <c r="BI30" i="10"/>
  <c r="BY30" i="10"/>
  <c r="CO30" i="10"/>
  <c r="DE30" i="10"/>
  <c r="DQ30" i="10"/>
  <c r="EA30" i="10"/>
  <c r="EK30" i="10"/>
  <c r="CD30" i="10"/>
  <c r="EC30" i="10"/>
  <c r="CT30" i="10"/>
  <c r="DA30" i="10"/>
  <c r="DI30" i="10"/>
  <c r="BN30" i="10"/>
  <c r="DS30" i="10"/>
  <c r="BU30" i="10"/>
  <c r="DX30" i="10"/>
  <c r="CK30" i="10"/>
  <c r="DL30" i="10"/>
  <c r="EH30" i="10"/>
  <c r="BE30" i="10"/>
  <c r="BE22" i="10"/>
  <c r="BM22" i="10"/>
  <c r="BU22" i="10"/>
  <c r="CC22" i="10"/>
  <c r="CK22" i="10"/>
  <c r="CS22" i="10"/>
  <c r="DA22" i="10"/>
  <c r="DI22" i="10"/>
  <c r="DQ22" i="10"/>
  <c r="DY22" i="10"/>
  <c r="EG22" i="10"/>
  <c r="BG22" i="10"/>
  <c r="BO22" i="10"/>
  <c r="BW22" i="10"/>
  <c r="CE22" i="10"/>
  <c r="CM22" i="10"/>
  <c r="CU22" i="10"/>
  <c r="DC22" i="10"/>
  <c r="DK22" i="10"/>
  <c r="DS22" i="10"/>
  <c r="EA22" i="10"/>
  <c r="EI22" i="10"/>
  <c r="BH22" i="10"/>
  <c r="BP22" i="10"/>
  <c r="BX22" i="10"/>
  <c r="CF22" i="10"/>
  <c r="CN22" i="10"/>
  <c r="CV22" i="10"/>
  <c r="DD22" i="10"/>
  <c r="DL22" i="10"/>
  <c r="DT22" i="10"/>
  <c r="EB22" i="10"/>
  <c r="EJ22" i="10"/>
  <c r="BI22" i="10"/>
  <c r="BQ22" i="10"/>
  <c r="BY22" i="10"/>
  <c r="CG22" i="10"/>
  <c r="CO22" i="10"/>
  <c r="CW22" i="10"/>
  <c r="DE22" i="10"/>
  <c r="DM22" i="10"/>
  <c r="DU22" i="10"/>
  <c r="EC22" i="10"/>
  <c r="EK22" i="10"/>
  <c r="BC22" i="10"/>
  <c r="BK22" i="10"/>
  <c r="BS22" i="10"/>
  <c r="CA22" i="10"/>
  <c r="CI22" i="10"/>
  <c r="CQ22" i="10"/>
  <c r="CY22" i="10"/>
  <c r="DG22" i="10"/>
  <c r="DO22" i="10"/>
  <c r="DW22" i="10"/>
  <c r="EE22" i="10"/>
  <c r="BD22" i="10"/>
  <c r="BL22" i="10"/>
  <c r="BT22" i="10"/>
  <c r="CB22" i="10"/>
  <c r="CJ22" i="10"/>
  <c r="CR22" i="10"/>
  <c r="CZ22" i="10"/>
  <c r="DH22" i="10"/>
  <c r="DP22" i="10"/>
  <c r="DX22" i="10"/>
  <c r="EF22" i="10"/>
  <c r="EN22" i="10"/>
  <c r="BN22" i="10"/>
  <c r="CT22" i="10"/>
  <c r="DZ22" i="10"/>
  <c r="BR22" i="10"/>
  <c r="CX22" i="10"/>
  <c r="ED22" i="10"/>
  <c r="BV22" i="10"/>
  <c r="DB22" i="10"/>
  <c r="EH22" i="10"/>
  <c r="BZ22" i="10"/>
  <c r="DF22" i="10"/>
  <c r="EL22" i="10"/>
  <c r="CD22" i="10"/>
  <c r="DJ22" i="10"/>
  <c r="EM22" i="10"/>
  <c r="CH22" i="10"/>
  <c r="DN22" i="10"/>
  <c r="BF22" i="10"/>
  <c r="CL22" i="10"/>
  <c r="DR22" i="10"/>
  <c r="BJ22" i="10"/>
  <c r="CP22" i="10"/>
  <c r="DV22" i="10"/>
  <c r="BH37" i="10"/>
  <c r="BP37" i="10"/>
  <c r="BX37" i="10"/>
  <c r="CF37" i="10"/>
  <c r="CN37" i="10"/>
  <c r="CV37" i="10"/>
  <c r="DD37" i="10"/>
  <c r="DL37" i="10"/>
  <c r="DT37" i="10"/>
  <c r="EB37" i="10"/>
  <c r="EJ37" i="10"/>
  <c r="BJ37" i="10"/>
  <c r="BR37" i="10"/>
  <c r="BZ37" i="10"/>
  <c r="CH37" i="10"/>
  <c r="CP37" i="10"/>
  <c r="CX37" i="10"/>
  <c r="DF37" i="10"/>
  <c r="DN37" i="10"/>
  <c r="DV37" i="10"/>
  <c r="ED37" i="10"/>
  <c r="EL37" i="10"/>
  <c r="BC37" i="10"/>
  <c r="BK37" i="10"/>
  <c r="BE37" i="10"/>
  <c r="BM37" i="10"/>
  <c r="BU37" i="10"/>
  <c r="CC37" i="10"/>
  <c r="CK37" i="10"/>
  <c r="CS37" i="10"/>
  <c r="DA37" i="10"/>
  <c r="DI37" i="10"/>
  <c r="DQ37" i="10"/>
  <c r="DY37" i="10"/>
  <c r="EG37" i="10"/>
  <c r="BG37" i="10"/>
  <c r="BV37" i="10"/>
  <c r="CI37" i="10"/>
  <c r="CU37" i="10"/>
  <c r="DH37" i="10"/>
  <c r="DU37" i="10"/>
  <c r="EH37" i="10"/>
  <c r="BL37" i="10"/>
  <c r="BY37" i="10"/>
  <c r="CL37" i="10"/>
  <c r="CY37" i="10"/>
  <c r="DK37" i="10"/>
  <c r="DX37" i="10"/>
  <c r="EK37" i="10"/>
  <c r="BN37" i="10"/>
  <c r="CA37" i="10"/>
  <c r="CM37" i="10"/>
  <c r="CZ37" i="10"/>
  <c r="DM37" i="10"/>
  <c r="DZ37" i="10"/>
  <c r="EM37" i="10"/>
  <c r="BO37" i="10"/>
  <c r="CB37" i="10"/>
  <c r="CO37" i="10"/>
  <c r="DB37" i="10"/>
  <c r="DO37" i="10"/>
  <c r="EA37" i="10"/>
  <c r="EN37" i="10"/>
  <c r="BD37" i="10"/>
  <c r="BS37" i="10"/>
  <c r="CE37" i="10"/>
  <c r="CR37" i="10"/>
  <c r="DE37" i="10"/>
  <c r="DR37" i="10"/>
  <c r="EE37" i="10"/>
  <c r="BF37" i="10"/>
  <c r="BT37" i="10"/>
  <c r="CG37" i="10"/>
  <c r="CT37" i="10"/>
  <c r="DG37" i="10"/>
  <c r="DS37" i="10"/>
  <c r="EF37" i="10"/>
  <c r="BI37" i="10"/>
  <c r="DJ37" i="10"/>
  <c r="BQ37" i="10"/>
  <c r="BW37" i="10"/>
  <c r="DW37" i="10"/>
  <c r="CD37" i="10"/>
  <c r="EC37" i="10"/>
  <c r="CJ37" i="10"/>
  <c r="EI37" i="10"/>
  <c r="CQ37" i="10"/>
  <c r="CW37" i="10"/>
  <c r="DC37" i="10"/>
  <c r="DP37" i="10"/>
  <c r="BJ29" i="10"/>
  <c r="BR29" i="10"/>
  <c r="BZ29" i="10"/>
  <c r="CH29" i="10"/>
  <c r="CP29" i="10"/>
  <c r="CX29" i="10"/>
  <c r="DF29" i="10"/>
  <c r="DN29" i="10"/>
  <c r="DV29" i="10"/>
  <c r="BE29" i="10"/>
  <c r="BM29" i="10"/>
  <c r="BU29" i="10"/>
  <c r="CC29" i="10"/>
  <c r="CK29" i="10"/>
  <c r="CS29" i="10"/>
  <c r="DA29" i="10"/>
  <c r="BG29" i="10"/>
  <c r="BQ29" i="10"/>
  <c r="CB29" i="10"/>
  <c r="CM29" i="10"/>
  <c r="CW29" i="10"/>
  <c r="DH29" i="10"/>
  <c r="DQ29" i="10"/>
  <c r="DZ29" i="10"/>
  <c r="EH29" i="10"/>
  <c r="BL29" i="10"/>
  <c r="BW29" i="10"/>
  <c r="CG29" i="10"/>
  <c r="CR29" i="10"/>
  <c r="DC29" i="10"/>
  <c r="DL29" i="10"/>
  <c r="DU29" i="10"/>
  <c r="ED29" i="10"/>
  <c r="EL29" i="10"/>
  <c r="BD29" i="10"/>
  <c r="BO29" i="10"/>
  <c r="BY29" i="10"/>
  <c r="CJ29" i="10"/>
  <c r="CU29" i="10"/>
  <c r="DE29" i="10"/>
  <c r="DO29" i="10"/>
  <c r="DX29" i="10"/>
  <c r="EF29" i="10"/>
  <c r="EN29" i="10"/>
  <c r="BF29" i="10"/>
  <c r="BP29" i="10"/>
  <c r="CA29" i="10"/>
  <c r="CL29" i="10"/>
  <c r="CV29" i="10"/>
  <c r="DG29" i="10"/>
  <c r="DP29" i="10"/>
  <c r="DY29" i="10"/>
  <c r="EG29" i="10"/>
  <c r="BH29" i="10"/>
  <c r="CD29" i="10"/>
  <c r="CY29" i="10"/>
  <c r="DR29" i="10"/>
  <c r="EI29" i="10"/>
  <c r="BK29" i="10"/>
  <c r="CF29" i="10"/>
  <c r="DB29" i="10"/>
  <c r="DT29" i="10"/>
  <c r="EK29" i="10"/>
  <c r="BN29" i="10"/>
  <c r="CI29" i="10"/>
  <c r="DD29" i="10"/>
  <c r="DW29" i="10"/>
  <c r="EM29" i="10"/>
  <c r="BT29" i="10"/>
  <c r="CO29" i="10"/>
  <c r="DJ29" i="10"/>
  <c r="EB29" i="10"/>
  <c r="BV29" i="10"/>
  <c r="CQ29" i="10"/>
  <c r="DK29" i="10"/>
  <c r="EC29" i="10"/>
  <c r="BC29" i="10"/>
  <c r="BX29" i="10"/>
  <c r="CT29" i="10"/>
  <c r="DM29" i="10"/>
  <c r="EE29" i="10"/>
  <c r="CZ29" i="10"/>
  <c r="DS29" i="10"/>
  <c r="EA29" i="10"/>
  <c r="BI29" i="10"/>
  <c r="EJ29" i="10"/>
  <c r="CE29" i="10"/>
  <c r="CN29" i="10"/>
  <c r="DI29" i="10"/>
  <c r="BS29" i="10"/>
  <c r="BG21" i="10"/>
  <c r="BO21" i="10"/>
  <c r="BW21" i="10"/>
  <c r="CE21" i="10"/>
  <c r="CM21" i="10"/>
  <c r="CU21" i="10"/>
  <c r="DC21" i="10"/>
  <c r="DK21" i="10"/>
  <c r="DS21" i="10"/>
  <c r="EA21" i="10"/>
  <c r="EI21" i="10"/>
  <c r="BI21" i="10"/>
  <c r="BQ21" i="10"/>
  <c r="BY21" i="10"/>
  <c r="CG21" i="10"/>
  <c r="CO21" i="10"/>
  <c r="CW21" i="10"/>
  <c r="DE21" i="10"/>
  <c r="DM21" i="10"/>
  <c r="DU21" i="10"/>
  <c r="EC21" i="10"/>
  <c r="EK21" i="10"/>
  <c r="BJ21" i="10"/>
  <c r="BR21" i="10"/>
  <c r="BZ21" i="10"/>
  <c r="CH21" i="10"/>
  <c r="CP21" i="10"/>
  <c r="CX21" i="10"/>
  <c r="DF21" i="10"/>
  <c r="DN21" i="10"/>
  <c r="DV21" i="10"/>
  <c r="ED21" i="10"/>
  <c r="EL21" i="10"/>
  <c r="BC21" i="10"/>
  <c r="BK21" i="10"/>
  <c r="BS21" i="10"/>
  <c r="CA21" i="10"/>
  <c r="CI21" i="10"/>
  <c r="CQ21" i="10"/>
  <c r="CY21" i="10"/>
  <c r="DG21" i="10"/>
  <c r="DO21" i="10"/>
  <c r="DW21" i="10"/>
  <c r="EE21" i="10"/>
  <c r="EM21" i="10"/>
  <c r="BE21" i="10"/>
  <c r="BM21" i="10"/>
  <c r="BU21" i="10"/>
  <c r="CC21" i="10"/>
  <c r="CK21" i="10"/>
  <c r="CS21" i="10"/>
  <c r="DA21" i="10"/>
  <c r="DI21" i="10"/>
  <c r="DQ21" i="10"/>
  <c r="DY21" i="10"/>
  <c r="EG21" i="10"/>
  <c r="BF21" i="10"/>
  <c r="BN21" i="10"/>
  <c r="BV21" i="10"/>
  <c r="CD21" i="10"/>
  <c r="CL21" i="10"/>
  <c r="CT21" i="10"/>
  <c r="DB21" i="10"/>
  <c r="DJ21" i="10"/>
  <c r="DR21" i="10"/>
  <c r="DZ21" i="10"/>
  <c r="EH21" i="10"/>
  <c r="BH21" i="10"/>
  <c r="CN21" i="10"/>
  <c r="DT21" i="10"/>
  <c r="BL21" i="10"/>
  <c r="CR21" i="10"/>
  <c r="DX21" i="10"/>
  <c r="BP21" i="10"/>
  <c r="CV21" i="10"/>
  <c r="EB21" i="10"/>
  <c r="BT21" i="10"/>
  <c r="CZ21" i="10"/>
  <c r="EF21" i="10"/>
  <c r="BX21" i="10"/>
  <c r="DD21" i="10"/>
  <c r="EJ21" i="10"/>
  <c r="CB21" i="10"/>
  <c r="DH21" i="10"/>
  <c r="EN21" i="10"/>
  <c r="CF21" i="10"/>
  <c r="DL21" i="10"/>
  <c r="BD21" i="10"/>
  <c r="CJ21" i="10"/>
  <c r="DP21" i="10"/>
  <c r="BJ44" i="10"/>
  <c r="BR44" i="10"/>
  <c r="BZ44" i="10"/>
  <c r="CH44" i="10"/>
  <c r="CP44" i="10"/>
  <c r="CX44" i="10"/>
  <c r="DF44" i="10"/>
  <c r="BD44" i="10"/>
  <c r="BL44" i="10"/>
  <c r="BF44" i="10"/>
  <c r="BP44" i="10"/>
  <c r="BY44" i="10"/>
  <c r="CI44" i="10"/>
  <c r="CR44" i="10"/>
  <c r="DA44" i="10"/>
  <c r="DJ44" i="10"/>
  <c r="DR44" i="10"/>
  <c r="DZ44" i="10"/>
  <c r="EH44" i="10"/>
  <c r="BG44" i="10"/>
  <c r="CS44" i="10"/>
  <c r="DS44" i="10"/>
  <c r="EM44" i="10"/>
  <c r="BH44" i="10"/>
  <c r="BS44" i="10"/>
  <c r="CB44" i="10"/>
  <c r="CK44" i="10"/>
  <c r="CT44" i="10"/>
  <c r="DC44" i="10"/>
  <c r="DL44" i="10"/>
  <c r="DT44" i="10"/>
  <c r="EB44" i="10"/>
  <c r="EJ44" i="10"/>
  <c r="BI44" i="10"/>
  <c r="BT44" i="10"/>
  <c r="CC44" i="10"/>
  <c r="CL44" i="10"/>
  <c r="CU44" i="10"/>
  <c r="DD44" i="10"/>
  <c r="DM44" i="10"/>
  <c r="DU44" i="10"/>
  <c r="EC44" i="10"/>
  <c r="EK44" i="10"/>
  <c r="BM44" i="10"/>
  <c r="CE44" i="10"/>
  <c r="CW44" i="10"/>
  <c r="DW44" i="10"/>
  <c r="BK44" i="10"/>
  <c r="BU44" i="10"/>
  <c r="CD44" i="10"/>
  <c r="CM44" i="10"/>
  <c r="CV44" i="10"/>
  <c r="DE44" i="10"/>
  <c r="DN44" i="10"/>
  <c r="DV44" i="10"/>
  <c r="ED44" i="10"/>
  <c r="EL44" i="10"/>
  <c r="BV44" i="10"/>
  <c r="CN44" i="10"/>
  <c r="DG44" i="10"/>
  <c r="BC44" i="10"/>
  <c r="BN44" i="10"/>
  <c r="BW44" i="10"/>
  <c r="CF44" i="10"/>
  <c r="CO44" i="10"/>
  <c r="CY44" i="10"/>
  <c r="DH44" i="10"/>
  <c r="DP44" i="10"/>
  <c r="DX44" i="10"/>
  <c r="EF44" i="10"/>
  <c r="EN44" i="10"/>
  <c r="DI44" i="10"/>
  <c r="EG44" i="10"/>
  <c r="CJ44" i="10"/>
  <c r="DK44" i="10"/>
  <c r="EI44" i="10"/>
  <c r="EE44" i="10"/>
  <c r="BE44" i="10"/>
  <c r="BO44" i="10"/>
  <c r="BX44" i="10"/>
  <c r="CG44" i="10"/>
  <c r="CQ44" i="10"/>
  <c r="CZ44" i="10"/>
  <c r="DQ44" i="10"/>
  <c r="DY44" i="10"/>
  <c r="BQ44" i="10"/>
  <c r="CA44" i="10"/>
  <c r="DB44" i="10"/>
  <c r="EA44" i="10"/>
  <c r="DO44" i="10"/>
  <c r="BJ36" i="10"/>
  <c r="BR36" i="10"/>
  <c r="BZ36" i="10"/>
  <c r="CH36" i="10"/>
  <c r="CP36" i="10"/>
  <c r="CX36" i="10"/>
  <c r="DF36" i="10"/>
  <c r="DN36" i="10"/>
  <c r="DV36" i="10"/>
  <c r="ED36" i="10"/>
  <c r="EL36" i="10"/>
  <c r="BD36" i="10"/>
  <c r="BL36" i="10"/>
  <c r="BT36" i="10"/>
  <c r="CB36" i="10"/>
  <c r="CJ36" i="10"/>
  <c r="CR36" i="10"/>
  <c r="CZ36" i="10"/>
  <c r="DH36" i="10"/>
  <c r="DP36" i="10"/>
  <c r="DX36" i="10"/>
  <c r="EF36" i="10"/>
  <c r="EN36" i="10"/>
  <c r="BE36" i="10"/>
  <c r="BM36" i="10"/>
  <c r="BU36" i="10"/>
  <c r="CC36" i="10"/>
  <c r="CK36" i="10"/>
  <c r="CS36" i="10"/>
  <c r="DA36" i="10"/>
  <c r="DI36" i="10"/>
  <c r="DQ36" i="10"/>
  <c r="DY36" i="10"/>
  <c r="EG36" i="10"/>
  <c r="BG36" i="10"/>
  <c r="BO36" i="10"/>
  <c r="BW36" i="10"/>
  <c r="CE36" i="10"/>
  <c r="CM36" i="10"/>
  <c r="CU36" i="10"/>
  <c r="DC36" i="10"/>
  <c r="DK36" i="10"/>
  <c r="DS36" i="10"/>
  <c r="EA36" i="10"/>
  <c r="EI36" i="10"/>
  <c r="BH36" i="10"/>
  <c r="BP36" i="10"/>
  <c r="BX36" i="10"/>
  <c r="CF36" i="10"/>
  <c r="CN36" i="10"/>
  <c r="BI36" i="10"/>
  <c r="CD36" i="10"/>
  <c r="CW36" i="10"/>
  <c r="DM36" i="10"/>
  <c r="EC36" i="10"/>
  <c r="BN36" i="10"/>
  <c r="CI36" i="10"/>
  <c r="DB36" i="10"/>
  <c r="DR36" i="10"/>
  <c r="EH36" i="10"/>
  <c r="BQ36" i="10"/>
  <c r="CL36" i="10"/>
  <c r="DD36" i="10"/>
  <c r="DT36" i="10"/>
  <c r="EJ36" i="10"/>
  <c r="BS36" i="10"/>
  <c r="CO36" i="10"/>
  <c r="DE36" i="10"/>
  <c r="DU36" i="10"/>
  <c r="EK36" i="10"/>
  <c r="BC36" i="10"/>
  <c r="BY36" i="10"/>
  <c r="CT36" i="10"/>
  <c r="DJ36" i="10"/>
  <c r="DZ36" i="10"/>
  <c r="BF36" i="10"/>
  <c r="CA36" i="10"/>
  <c r="CV36" i="10"/>
  <c r="DL36" i="10"/>
  <c r="EB36" i="10"/>
  <c r="CG36" i="10"/>
  <c r="CQ36" i="10"/>
  <c r="CY36" i="10"/>
  <c r="DG36" i="10"/>
  <c r="DO36" i="10"/>
  <c r="DW36" i="10"/>
  <c r="BK36" i="10"/>
  <c r="EE36" i="10"/>
  <c r="BV36" i="10"/>
  <c r="EM36" i="10"/>
  <c r="BD28" i="10"/>
  <c r="BL28" i="10"/>
  <c r="BT28" i="10"/>
  <c r="CB28" i="10"/>
  <c r="CJ28" i="10"/>
  <c r="CR28" i="10"/>
  <c r="CZ28" i="10"/>
  <c r="DH28" i="10"/>
  <c r="DP28" i="10"/>
  <c r="DX28" i="10"/>
  <c r="EF28" i="10"/>
  <c r="EN28" i="10"/>
  <c r="BE28" i="10"/>
  <c r="BM28" i="10"/>
  <c r="BU28" i="10"/>
  <c r="CC28" i="10"/>
  <c r="CK28" i="10"/>
  <c r="CS28" i="10"/>
  <c r="DA28" i="10"/>
  <c r="BG28" i="10"/>
  <c r="BO28" i="10"/>
  <c r="BW28" i="10"/>
  <c r="CE28" i="10"/>
  <c r="CM28" i="10"/>
  <c r="CU28" i="10"/>
  <c r="DC28" i="10"/>
  <c r="DK28" i="10"/>
  <c r="DS28" i="10"/>
  <c r="EA28" i="10"/>
  <c r="EI28" i="10"/>
  <c r="BI28" i="10"/>
  <c r="BQ28" i="10"/>
  <c r="BY28" i="10"/>
  <c r="CG28" i="10"/>
  <c r="CO28" i="10"/>
  <c r="BH28" i="10"/>
  <c r="BX28" i="10"/>
  <c r="CN28" i="10"/>
  <c r="DB28" i="10"/>
  <c r="DM28" i="10"/>
  <c r="DW28" i="10"/>
  <c r="EH28" i="10"/>
  <c r="BP28" i="10"/>
  <c r="CF28" i="10"/>
  <c r="CV28" i="10"/>
  <c r="DG28" i="10"/>
  <c r="DR28" i="10"/>
  <c r="EC28" i="10"/>
  <c r="EM28" i="10"/>
  <c r="BC28" i="10"/>
  <c r="BS28" i="10"/>
  <c r="CI28" i="10"/>
  <c r="CX28" i="10"/>
  <c r="DJ28" i="10"/>
  <c r="DU28" i="10"/>
  <c r="EE28" i="10"/>
  <c r="BF28" i="10"/>
  <c r="BV28" i="10"/>
  <c r="CL28" i="10"/>
  <c r="CY28" i="10"/>
  <c r="DL28" i="10"/>
  <c r="DV28" i="10"/>
  <c r="EG28" i="10"/>
  <c r="BZ28" i="10"/>
  <c r="DD28" i="10"/>
  <c r="DY28" i="10"/>
  <c r="CD28" i="10"/>
  <c r="DF28" i="10"/>
  <c r="EB28" i="10"/>
  <c r="CH28" i="10"/>
  <c r="DI28" i="10"/>
  <c r="ED28" i="10"/>
  <c r="BK28" i="10"/>
  <c r="CQ28" i="10"/>
  <c r="DO28" i="10"/>
  <c r="EK28" i="10"/>
  <c r="BN28" i="10"/>
  <c r="CT28" i="10"/>
  <c r="DQ28" i="10"/>
  <c r="EL28" i="10"/>
  <c r="BR28" i="10"/>
  <c r="CW28" i="10"/>
  <c r="DT28" i="10"/>
  <c r="DE28" i="10"/>
  <c r="DZ28" i="10"/>
  <c r="EJ28" i="10"/>
  <c r="CA28" i="10"/>
  <c r="CP28" i="10"/>
  <c r="BJ28" i="10"/>
  <c r="DN28" i="10"/>
  <c r="BG20" i="10"/>
  <c r="BO20" i="10"/>
  <c r="BW20" i="10"/>
  <c r="CE20" i="10"/>
  <c r="CM20" i="10"/>
  <c r="CU20" i="10"/>
  <c r="BH20" i="10"/>
  <c r="BP20" i="10"/>
  <c r="BX20" i="10"/>
  <c r="CF20" i="10"/>
  <c r="CN20" i="10"/>
  <c r="CV20" i="10"/>
  <c r="BC20" i="10"/>
  <c r="BK20" i="10"/>
  <c r="BS20" i="10"/>
  <c r="CA20" i="10"/>
  <c r="CI20" i="10"/>
  <c r="CQ20" i="10"/>
  <c r="CY20" i="10"/>
  <c r="BD20" i="10"/>
  <c r="BL20" i="10"/>
  <c r="BT20" i="10"/>
  <c r="CB20" i="10"/>
  <c r="CJ20" i="10"/>
  <c r="CR20" i="10"/>
  <c r="CZ20" i="10"/>
  <c r="BM20" i="10"/>
  <c r="CC20" i="10"/>
  <c r="CS20" i="10"/>
  <c r="DE20" i="10"/>
  <c r="DM20" i="10"/>
  <c r="DU20" i="10"/>
  <c r="EC20" i="10"/>
  <c r="EK20" i="10"/>
  <c r="BQ20" i="10"/>
  <c r="CG20" i="10"/>
  <c r="CW20" i="10"/>
  <c r="DG20" i="10"/>
  <c r="DO20" i="10"/>
  <c r="DW20" i="10"/>
  <c r="EE20" i="10"/>
  <c r="EM20" i="10"/>
  <c r="BR20" i="10"/>
  <c r="CH20" i="10"/>
  <c r="CX20" i="10"/>
  <c r="DH20" i="10"/>
  <c r="DP20" i="10"/>
  <c r="DX20" i="10"/>
  <c r="EF20" i="10"/>
  <c r="EN20" i="10"/>
  <c r="BE20" i="10"/>
  <c r="BU20" i="10"/>
  <c r="CK20" i="10"/>
  <c r="DA20" i="10"/>
  <c r="DI20" i="10"/>
  <c r="DQ20" i="10"/>
  <c r="DY20" i="10"/>
  <c r="EG20" i="10"/>
  <c r="BI20" i="10"/>
  <c r="BY20" i="10"/>
  <c r="CO20" i="10"/>
  <c r="DC20" i="10"/>
  <c r="DK20" i="10"/>
  <c r="DS20" i="10"/>
  <c r="EA20" i="10"/>
  <c r="EI20" i="10"/>
  <c r="BJ20" i="10"/>
  <c r="BZ20" i="10"/>
  <c r="CP20" i="10"/>
  <c r="DD20" i="10"/>
  <c r="DL20" i="10"/>
  <c r="DT20" i="10"/>
  <c r="EB20" i="10"/>
  <c r="EJ20" i="10"/>
  <c r="BN20" i="10"/>
  <c r="DN20" i="10"/>
  <c r="BV20" i="10"/>
  <c r="DR20" i="10"/>
  <c r="CD20" i="10"/>
  <c r="DV20" i="10"/>
  <c r="CL20" i="10"/>
  <c r="DZ20" i="10"/>
  <c r="CT20" i="10"/>
  <c r="ED20" i="10"/>
  <c r="DB20" i="10"/>
  <c r="EH20" i="10"/>
  <c r="DF20" i="10"/>
  <c r="EL20" i="10"/>
  <c r="BF20" i="10"/>
  <c r="DJ20" i="10"/>
  <c r="BC12" i="10"/>
  <c r="BK12" i="10"/>
  <c r="BS12" i="10"/>
  <c r="CA12" i="10"/>
  <c r="CI12" i="10"/>
  <c r="CQ12" i="10"/>
  <c r="CY12" i="10"/>
  <c r="DG12" i="10"/>
  <c r="DO12" i="10"/>
  <c r="DW12" i="10"/>
  <c r="EE12" i="10"/>
  <c r="EM12" i="10"/>
  <c r="BD12" i="10"/>
  <c r="BL12" i="10"/>
  <c r="BT12" i="10"/>
  <c r="CB12" i="10"/>
  <c r="CJ12" i="10"/>
  <c r="CR12" i="10"/>
  <c r="CZ12" i="10"/>
  <c r="DH12" i="10"/>
  <c r="DP12" i="10"/>
  <c r="DX12" i="10"/>
  <c r="EF12" i="10"/>
  <c r="EN12" i="10"/>
  <c r="BG12" i="10"/>
  <c r="BO12" i="10"/>
  <c r="BW12" i="10"/>
  <c r="CE12" i="10"/>
  <c r="CM12" i="10"/>
  <c r="CU12" i="10"/>
  <c r="DC12" i="10"/>
  <c r="DK12" i="10"/>
  <c r="DS12" i="10"/>
  <c r="EA12" i="10"/>
  <c r="EI12" i="10"/>
  <c r="BH12" i="10"/>
  <c r="BP12" i="10"/>
  <c r="BX12" i="10"/>
  <c r="CF12" i="10"/>
  <c r="CN12" i="10"/>
  <c r="CV12" i="10"/>
  <c r="DD12" i="10"/>
  <c r="DL12" i="10"/>
  <c r="DT12" i="10"/>
  <c r="EB12" i="10"/>
  <c r="EJ12" i="10"/>
  <c r="BI12" i="10"/>
  <c r="BY12" i="10"/>
  <c r="CO12" i="10"/>
  <c r="DE12" i="10"/>
  <c r="DU12" i="10"/>
  <c r="EK12" i="10"/>
  <c r="BM12" i="10"/>
  <c r="CC12" i="10"/>
  <c r="CS12" i="10"/>
  <c r="DI12" i="10"/>
  <c r="DY12" i="10"/>
  <c r="BN12" i="10"/>
  <c r="CD12" i="10"/>
  <c r="CT12" i="10"/>
  <c r="DJ12" i="10"/>
  <c r="DZ12" i="10"/>
  <c r="BQ12" i="10"/>
  <c r="CG12" i="10"/>
  <c r="CW12" i="10"/>
  <c r="DM12" i="10"/>
  <c r="EC12" i="10"/>
  <c r="BE12" i="10"/>
  <c r="BU12" i="10"/>
  <c r="CK12" i="10"/>
  <c r="DA12" i="10"/>
  <c r="DQ12" i="10"/>
  <c r="EG12" i="10"/>
  <c r="BF12" i="10"/>
  <c r="BV12" i="10"/>
  <c r="CL12" i="10"/>
  <c r="DB12" i="10"/>
  <c r="DR12" i="10"/>
  <c r="EH12" i="10"/>
  <c r="CP12" i="10"/>
  <c r="CX12" i="10"/>
  <c r="DF12" i="10"/>
  <c r="DN12" i="10"/>
  <c r="BJ12" i="10"/>
  <c r="DV12" i="10"/>
  <c r="BR12" i="10"/>
  <c r="ED12" i="10"/>
  <c r="BZ12" i="10"/>
  <c r="EL12" i="10"/>
  <c r="CH12" i="10"/>
  <c r="BG14" i="10"/>
  <c r="BO14" i="10"/>
  <c r="BW14" i="10"/>
  <c r="CE14" i="10"/>
  <c r="CM14" i="10"/>
  <c r="CU14" i="10"/>
  <c r="DC14" i="10"/>
  <c r="DK14" i="10"/>
  <c r="DS14" i="10"/>
  <c r="EA14" i="10"/>
  <c r="EI14" i="10"/>
  <c r="CD14" i="10"/>
  <c r="EH14" i="10"/>
  <c r="BH14" i="10"/>
  <c r="BP14" i="10"/>
  <c r="BX14" i="10"/>
  <c r="CF14" i="10"/>
  <c r="CN14" i="10"/>
  <c r="CV14" i="10"/>
  <c r="DD14" i="10"/>
  <c r="DL14" i="10"/>
  <c r="DT14" i="10"/>
  <c r="EB14" i="10"/>
  <c r="EJ14" i="10"/>
  <c r="BI14" i="10"/>
  <c r="BQ14" i="10"/>
  <c r="BY14" i="10"/>
  <c r="CG14" i="10"/>
  <c r="CO14" i="10"/>
  <c r="CW14" i="10"/>
  <c r="DE14" i="10"/>
  <c r="DM14" i="10"/>
  <c r="DU14" i="10"/>
  <c r="EC14" i="10"/>
  <c r="EK14" i="10"/>
  <c r="BV14" i="10"/>
  <c r="DR14" i="10"/>
  <c r="BJ14" i="10"/>
  <c r="BR14" i="10"/>
  <c r="BZ14" i="10"/>
  <c r="CH14" i="10"/>
  <c r="CP14" i="10"/>
  <c r="CX14" i="10"/>
  <c r="DF14" i="10"/>
  <c r="DN14" i="10"/>
  <c r="DV14" i="10"/>
  <c r="ED14" i="10"/>
  <c r="EL14" i="10"/>
  <c r="BU14" i="10"/>
  <c r="DA14" i="10"/>
  <c r="EG14" i="10"/>
  <c r="BC14" i="10"/>
  <c r="BK14" i="10"/>
  <c r="BS14" i="10"/>
  <c r="CA14" i="10"/>
  <c r="CI14" i="10"/>
  <c r="CQ14" i="10"/>
  <c r="CY14" i="10"/>
  <c r="DG14" i="10"/>
  <c r="DO14" i="10"/>
  <c r="DW14" i="10"/>
  <c r="EE14" i="10"/>
  <c r="EM14" i="10"/>
  <c r="BE14" i="10"/>
  <c r="CC14" i="10"/>
  <c r="DI14" i="10"/>
  <c r="DY14" i="10"/>
  <c r="BF14" i="10"/>
  <c r="CL14" i="10"/>
  <c r="DB14" i="10"/>
  <c r="DZ14" i="10"/>
  <c r="BD14" i="10"/>
  <c r="BL14" i="10"/>
  <c r="BT14" i="10"/>
  <c r="CB14" i="10"/>
  <c r="CJ14" i="10"/>
  <c r="CR14" i="10"/>
  <c r="CZ14" i="10"/>
  <c r="DH14" i="10"/>
  <c r="DP14" i="10"/>
  <c r="DX14" i="10"/>
  <c r="EF14" i="10"/>
  <c r="EN14" i="10"/>
  <c r="BM14" i="10"/>
  <c r="CK14" i="10"/>
  <c r="CS14" i="10"/>
  <c r="DQ14" i="10"/>
  <c r="BN14" i="10"/>
  <c r="CT14" i="10"/>
  <c r="DJ14" i="10"/>
  <c r="BG13" i="10"/>
  <c r="BO13" i="10"/>
  <c r="BW13" i="10"/>
  <c r="CE13" i="10"/>
  <c r="CM13" i="10"/>
  <c r="CU13" i="10"/>
  <c r="DC13" i="10"/>
  <c r="DK13" i="10"/>
  <c r="DS13" i="10"/>
  <c r="EA13" i="10"/>
  <c r="EI13" i="10"/>
  <c r="BY13" i="10"/>
  <c r="CG13" i="10"/>
  <c r="CW13" i="10"/>
  <c r="DM13" i="10"/>
  <c r="EC13" i="10"/>
  <c r="BT13" i="10"/>
  <c r="CR13" i="10"/>
  <c r="DP13" i="10"/>
  <c r="BH13" i="10"/>
  <c r="BP13" i="10"/>
  <c r="BX13" i="10"/>
  <c r="CF13" i="10"/>
  <c r="CN13" i="10"/>
  <c r="CV13" i="10"/>
  <c r="DD13" i="10"/>
  <c r="DL13" i="10"/>
  <c r="DT13" i="10"/>
  <c r="EB13" i="10"/>
  <c r="EJ13" i="10"/>
  <c r="BQ13" i="10"/>
  <c r="CO13" i="10"/>
  <c r="DE13" i="10"/>
  <c r="DU13" i="10"/>
  <c r="EK13" i="10"/>
  <c r="CB13" i="10"/>
  <c r="CZ13" i="10"/>
  <c r="EF13" i="10"/>
  <c r="BI13" i="10"/>
  <c r="BJ13" i="10"/>
  <c r="BR13" i="10"/>
  <c r="BZ13" i="10"/>
  <c r="CH13" i="10"/>
  <c r="CP13" i="10"/>
  <c r="CX13" i="10"/>
  <c r="DF13" i="10"/>
  <c r="DN13" i="10"/>
  <c r="DV13" i="10"/>
  <c r="ED13" i="10"/>
  <c r="EL13" i="10"/>
  <c r="BC13" i="10"/>
  <c r="BK13" i="10"/>
  <c r="BS13" i="10"/>
  <c r="CA13" i="10"/>
  <c r="CI13" i="10"/>
  <c r="CQ13" i="10"/>
  <c r="CY13" i="10"/>
  <c r="DG13" i="10"/>
  <c r="DO13" i="10"/>
  <c r="DW13" i="10"/>
  <c r="EE13" i="10"/>
  <c r="EM13" i="10"/>
  <c r="CJ13" i="10"/>
  <c r="EN13" i="10"/>
  <c r="BE13" i="10"/>
  <c r="BM13" i="10"/>
  <c r="BU13" i="10"/>
  <c r="CC13" i="10"/>
  <c r="CK13" i="10"/>
  <c r="CS13" i="10"/>
  <c r="DA13" i="10"/>
  <c r="DI13" i="10"/>
  <c r="DQ13" i="10"/>
  <c r="DY13" i="10"/>
  <c r="EG13" i="10"/>
  <c r="BN13" i="10"/>
  <c r="BV13" i="10"/>
  <c r="CD13" i="10"/>
  <c r="CL13" i="10"/>
  <c r="CT13" i="10"/>
  <c r="DB13" i="10"/>
  <c r="DJ13" i="10"/>
  <c r="DR13" i="10"/>
  <c r="DZ13" i="10"/>
  <c r="EH13" i="10"/>
  <c r="BD13" i="10"/>
  <c r="DH13" i="10"/>
  <c r="BF13" i="10"/>
  <c r="BL13" i="10"/>
  <c r="DX13" i="10"/>
  <c r="EJ10" i="19"/>
  <c r="AB44" i="23"/>
  <c r="AN42" i="23"/>
  <c r="AL40" i="23"/>
  <c r="AE40" i="23"/>
  <c r="AC40" i="23"/>
  <c r="AR44" i="23"/>
  <c r="AZ12" i="22"/>
  <c r="BP10" i="10"/>
  <c r="BH10" i="10"/>
  <c r="BO10" i="10"/>
  <c r="EJ10" i="10"/>
  <c r="EB10" i="10"/>
  <c r="EI10" i="10"/>
  <c r="EA10" i="10"/>
  <c r="DS10" i="10"/>
  <c r="DK10" i="10"/>
  <c r="DC10" i="10"/>
  <c r="CU10" i="10"/>
  <c r="CM10" i="10"/>
  <c r="CD10" i="10"/>
  <c r="BV10" i="10"/>
  <c r="EH10" i="10"/>
  <c r="DZ10" i="10"/>
  <c r="DR10" i="10"/>
  <c r="DJ10" i="10"/>
  <c r="DB10" i="10"/>
  <c r="CT10" i="10"/>
  <c r="CL10" i="10"/>
  <c r="CC10" i="10"/>
  <c r="BU10" i="10"/>
  <c r="EL10" i="10"/>
  <c r="DX10" i="10"/>
  <c r="DN10" i="10"/>
  <c r="DD10" i="10"/>
  <c r="CR10" i="10"/>
  <c r="CH10" i="10"/>
  <c r="BW10" i="10"/>
  <c r="EG10" i="10"/>
  <c r="DV10" i="10"/>
  <c r="DL10" i="10"/>
  <c r="CZ10" i="10"/>
  <c r="CP10" i="10"/>
  <c r="CE10" i="10"/>
  <c r="BS10" i="10"/>
  <c r="EE10" i="10"/>
  <c r="DT10" i="10"/>
  <c r="DH10" i="10"/>
  <c r="CX10" i="10"/>
  <c r="CN10" i="10"/>
  <c r="CA10" i="10"/>
  <c r="EN10" i="10"/>
  <c r="EC10" i="10"/>
  <c r="DP10" i="10"/>
  <c r="DF10" i="10"/>
  <c r="CV10" i="10"/>
  <c r="CJ10" i="10"/>
  <c r="BY10" i="10"/>
  <c r="EF10" i="10"/>
  <c r="DI10" i="10"/>
  <c r="CO10" i="10"/>
  <c r="CG10" i="10"/>
  <c r="DU10" i="10"/>
  <c r="CY10" i="10"/>
  <c r="CB10" i="10"/>
  <c r="DY10" i="10"/>
  <c r="CW10" i="10"/>
  <c r="BT10" i="10"/>
  <c r="DO10" i="10"/>
  <c r="CK10" i="10"/>
  <c r="DM10" i="10"/>
  <c r="CI10" i="10"/>
  <c r="ED10" i="10"/>
  <c r="DA10" i="10"/>
  <c r="BX10" i="10"/>
  <c r="CQ10" i="10"/>
  <c r="EM10" i="10"/>
  <c r="CF10" i="10"/>
  <c r="EK10" i="10"/>
  <c r="BZ10" i="10"/>
  <c r="DW10" i="10"/>
  <c r="DQ10" i="10"/>
  <c r="DG10" i="10"/>
  <c r="DE10" i="10"/>
  <c r="CS10" i="10"/>
  <c r="BR10" i="10"/>
  <c r="BN10" i="10"/>
  <c r="BF10" i="10"/>
  <c r="BM10" i="10"/>
  <c r="BE10" i="10"/>
  <c r="BK10" i="10"/>
  <c r="BL10" i="10"/>
  <c r="BD10" i="10"/>
  <c r="BC10" i="10"/>
  <c r="BJ10" i="10"/>
  <c r="BQ10" i="10"/>
  <c r="BI10" i="10"/>
  <c r="BK10" i="19"/>
  <c r="BX10" i="19"/>
  <c r="CL10" i="19"/>
  <c r="CW10" i="19"/>
  <c r="DK10" i="19"/>
  <c r="DW10" i="19"/>
  <c r="BN10" i="19"/>
  <c r="BY10" i="19"/>
  <c r="CM10" i="19"/>
  <c r="CY10" i="19"/>
  <c r="DL10" i="19"/>
  <c r="DZ10" i="19"/>
  <c r="EK10" i="19"/>
  <c r="BO10" i="19"/>
  <c r="CA10" i="19"/>
  <c r="CN10" i="19"/>
  <c r="DB10" i="19"/>
  <c r="DM10" i="19"/>
  <c r="EA10" i="19"/>
  <c r="EM10" i="19"/>
  <c r="BC10" i="19"/>
  <c r="BP10" i="19"/>
  <c r="CD10" i="19"/>
  <c r="CO10" i="19"/>
  <c r="DC10" i="19"/>
  <c r="DO10" i="19"/>
  <c r="EB10" i="19"/>
  <c r="BF10" i="19"/>
  <c r="BQ10" i="19"/>
  <c r="CE10" i="19"/>
  <c r="CQ10" i="19"/>
  <c r="DD10" i="19"/>
  <c r="DR10" i="19"/>
  <c r="EG10" i="19"/>
  <c r="DY10" i="19"/>
  <c r="DQ10" i="19"/>
  <c r="DI10" i="19"/>
  <c r="DA10" i="19"/>
  <c r="CS10" i="19"/>
  <c r="CK10" i="19"/>
  <c r="CC10" i="19"/>
  <c r="BU10" i="19"/>
  <c r="BM10" i="19"/>
  <c r="BE10" i="19"/>
  <c r="EN10" i="19"/>
  <c r="EF10" i="19"/>
  <c r="DX10" i="19"/>
  <c r="DP10" i="19"/>
  <c r="DH10" i="19"/>
  <c r="CZ10" i="19"/>
  <c r="CR10" i="19"/>
  <c r="CJ10" i="19"/>
  <c r="CB10" i="19"/>
  <c r="BT10" i="19"/>
  <c r="BL10" i="19"/>
  <c r="BD10" i="19"/>
  <c r="EL10" i="19"/>
  <c r="ED10" i="19"/>
  <c r="DV10" i="19"/>
  <c r="DN10" i="19"/>
  <c r="DF10" i="19"/>
  <c r="CX10" i="19"/>
  <c r="CP10" i="19"/>
  <c r="CH10" i="19"/>
  <c r="BZ10" i="19"/>
  <c r="BR10" i="19"/>
  <c r="BJ10" i="19"/>
  <c r="BG10" i="19"/>
  <c r="BS10" i="19"/>
  <c r="CF10" i="19"/>
  <c r="CT10" i="19"/>
  <c r="DE10" i="19"/>
  <c r="DS10" i="19"/>
  <c r="EE10" i="19"/>
  <c r="BH10" i="19"/>
  <c r="BV10" i="19"/>
  <c r="CG10" i="19"/>
  <c r="CU10" i="19"/>
  <c r="DG10" i="19"/>
  <c r="DT10" i="19"/>
  <c r="EH10" i="19"/>
  <c r="BI10" i="19"/>
  <c r="BW10" i="19"/>
  <c r="CI10" i="19"/>
  <c r="CV10" i="19"/>
  <c r="DJ10" i="19"/>
  <c r="DU10" i="19"/>
  <c r="EI10" i="19"/>
  <c r="Z28" i="22"/>
  <c r="Y20" i="22"/>
  <c r="BA41" i="22"/>
  <c r="AE41" i="22"/>
  <c r="AD41" i="22"/>
  <c r="Z36" i="22"/>
  <c r="Y36" i="22"/>
  <c r="AA42" i="23"/>
  <c r="X42" i="23"/>
  <c r="AX43" i="23"/>
  <c r="BA40" i="23"/>
  <c r="AB40" i="23"/>
  <c r="AP43" i="23"/>
  <c r="AZ40" i="23"/>
  <c r="Z40" i="23"/>
  <c r="AX42" i="23"/>
  <c r="AS40" i="23"/>
  <c r="AX35" i="23"/>
  <c r="AQ42" i="23"/>
  <c r="AP40" i="23"/>
  <c r="AP35" i="23"/>
  <c r="AP42" i="23"/>
  <c r="AM40" i="23"/>
  <c r="AF34" i="23"/>
  <c r="Z43" i="23"/>
  <c r="AH42" i="23"/>
  <c r="AU40" i="23"/>
  <c r="AJ40" i="23"/>
  <c r="AZ39" i="23"/>
  <c r="AC39" i="23"/>
  <c r="AQ38" i="23"/>
  <c r="AF38" i="23"/>
  <c r="AV37" i="23"/>
  <c r="AJ37" i="23"/>
  <c r="AZ36" i="23"/>
  <c r="AV34" i="23"/>
  <c r="AA32" i="23"/>
  <c r="AD29" i="23"/>
  <c r="BA21" i="23"/>
  <c r="AZ44" i="23"/>
  <c r="AY42" i="23"/>
  <c r="AF42" i="23"/>
  <c r="AT40" i="23"/>
  <c r="AH40" i="23"/>
  <c r="AX39" i="23"/>
  <c r="AB39" i="23"/>
  <c r="AP38" i="23"/>
  <c r="AD38" i="23"/>
  <c r="AU37" i="23"/>
  <c r="AG37" i="23"/>
  <c r="AR36" i="23"/>
  <c r="AN34" i="23"/>
  <c r="AG31" i="23"/>
  <c r="AC29" i="23"/>
  <c r="AS21" i="23"/>
  <c r="AS39" i="23"/>
  <c r="Z39" i="23"/>
  <c r="AO38" i="23"/>
  <c r="AA38" i="23"/>
  <c r="AT37" i="23"/>
  <c r="AF37" i="23"/>
  <c r="AJ36" i="23"/>
  <c r="AN30" i="23"/>
  <c r="AA28" i="23"/>
  <c r="AK21" i="23"/>
  <c r="AJ44" i="23"/>
  <c r="AV42" i="23"/>
  <c r="Z42" i="23"/>
  <c r="AR40" i="23"/>
  <c r="AD40" i="23"/>
  <c r="AR39" i="23"/>
  <c r="AY38" i="23"/>
  <c r="AN38" i="23"/>
  <c r="Z38" i="23"/>
  <c r="AR37" i="23"/>
  <c r="AE37" i="23"/>
  <c r="AB36" i="23"/>
  <c r="X34" i="23"/>
  <c r="AM30" i="23"/>
  <c r="Y27" i="23"/>
  <c r="AP39" i="23"/>
  <c r="AX38" i="23"/>
  <c r="AL38" i="23"/>
  <c r="Y38" i="23"/>
  <c r="AO37" i="23"/>
  <c r="AD37" i="23"/>
  <c r="AR32" i="23"/>
  <c r="AE30" i="23"/>
  <c r="AI24" i="23"/>
  <c r="AK39" i="23"/>
  <c r="AW38" i="23"/>
  <c r="AI38" i="23"/>
  <c r="X38" i="23"/>
  <c r="AN37" i="23"/>
  <c r="AB37" i="23"/>
  <c r="AQ32" i="23"/>
  <c r="BA29" i="23"/>
  <c r="AS13" i="23"/>
  <c r="AJ39" i="23"/>
  <c r="AV38" i="23"/>
  <c r="AH38" i="23"/>
  <c r="AZ37" i="23"/>
  <c r="AM37" i="23"/>
  <c r="Y37" i="23"/>
  <c r="AH35" i="23"/>
  <c r="AJ32" i="23"/>
  <c r="AL29" i="23"/>
  <c r="AO23" i="23"/>
  <c r="AH43" i="23"/>
  <c r="AI42" i="23"/>
  <c r="AX40" i="23"/>
  <c r="AK40" i="23"/>
  <c r="BA39" i="23"/>
  <c r="AH39" i="23"/>
  <c r="AT38" i="23"/>
  <c r="AG38" i="23"/>
  <c r="AW37" i="23"/>
  <c r="AL37" i="23"/>
  <c r="X37" i="23"/>
  <c r="Z35" i="23"/>
  <c r="AK29" i="23"/>
  <c r="AY12" i="23"/>
  <c r="AW37" i="22"/>
  <c r="AR28" i="22"/>
  <c r="AR12" i="22"/>
  <c r="AR37" i="22"/>
  <c r="AP28" i="22"/>
  <c r="AA37" i="22"/>
  <c r="AZ41" i="22"/>
  <c r="BA36" i="22"/>
  <c r="AS20" i="22"/>
  <c r="AP41" i="22"/>
  <c r="AO36" i="22"/>
  <c r="AP20" i="22"/>
  <c r="AO41" i="22"/>
  <c r="AM36" i="22"/>
  <c r="Z20" i="22"/>
  <c r="AV42" i="22"/>
  <c r="AF42" i="22"/>
  <c r="AW41" i="22"/>
  <c r="AL41" i="22"/>
  <c r="AB41" i="22"/>
  <c r="AM37" i="22"/>
  <c r="AW36" i="22"/>
  <c r="AJ36" i="22"/>
  <c r="BA34" i="22"/>
  <c r="X34" i="22"/>
  <c r="AO33" i="22"/>
  <c r="Z33" i="22"/>
  <c r="AK28" i="22"/>
  <c r="AU25" i="22"/>
  <c r="AA25" i="22"/>
  <c r="AL20" i="22"/>
  <c r="AX17" i="22"/>
  <c r="AE17" i="22"/>
  <c r="AK12" i="22"/>
  <c r="AC44" i="22"/>
  <c r="AU42" i="22"/>
  <c r="AE42" i="22"/>
  <c r="AU41" i="22"/>
  <c r="AK41" i="22"/>
  <c r="Z41" i="22"/>
  <c r="AL37" i="22"/>
  <c r="AV36" i="22"/>
  <c r="AH36" i="22"/>
  <c r="AW34" i="22"/>
  <c r="AZ33" i="22"/>
  <c r="AM33" i="22"/>
  <c r="Y33" i="22"/>
  <c r="AJ28" i="22"/>
  <c r="AT25" i="22"/>
  <c r="Z25" i="22"/>
  <c r="AJ20" i="22"/>
  <c r="AU17" i="22"/>
  <c r="AD17" i="22"/>
  <c r="AG12" i="22"/>
  <c r="AB44" i="22"/>
  <c r="AR42" i="22"/>
  <c r="AB42" i="22"/>
  <c r="AT41" i="22"/>
  <c r="AJ41" i="22"/>
  <c r="Y41" i="22"/>
  <c r="AH37" i="22"/>
  <c r="AU36" i="22"/>
  <c r="AF36" i="22"/>
  <c r="AS34" i="22"/>
  <c r="AY33" i="22"/>
  <c r="AJ33" i="22"/>
  <c r="AZ28" i="22"/>
  <c r="AF28" i="22"/>
  <c r="AP25" i="22"/>
  <c r="BA20" i="22"/>
  <c r="AH20" i="22"/>
  <c r="AT17" i="22"/>
  <c r="Z17" i="22"/>
  <c r="AF12" i="22"/>
  <c r="AO42" i="22"/>
  <c r="Y42" i="22"/>
  <c r="AS41" i="22"/>
  <c r="AH41" i="22"/>
  <c r="AY37" i="22"/>
  <c r="AD37" i="22"/>
  <c r="AS36" i="22"/>
  <c r="AE36" i="22"/>
  <c r="AR34" i="22"/>
  <c r="AX33" i="22"/>
  <c r="AI33" i="22"/>
  <c r="AX28" i="22"/>
  <c r="AD28" i="22"/>
  <c r="AN25" i="22"/>
  <c r="AW20" i="22"/>
  <c r="AD20" i="22"/>
  <c r="AQ17" i="22"/>
  <c r="X17" i="22"/>
  <c r="AD12" i="22"/>
  <c r="AN42" i="22"/>
  <c r="X42" i="22"/>
  <c r="AR41" i="22"/>
  <c r="AG41" i="22"/>
  <c r="AX37" i="22"/>
  <c r="AB37" i="22"/>
  <c r="AP36" i="22"/>
  <c r="AB36" i="22"/>
  <c r="AQ34" i="22"/>
  <c r="AU33" i="22"/>
  <c r="AG33" i="22"/>
  <c r="AT28" i="22"/>
  <c r="AC28" i="22"/>
  <c r="AJ25" i="22"/>
  <c r="AV20" i="22"/>
  <c r="AB20" i="22"/>
  <c r="AN17" i="22"/>
  <c r="BA12" i="22"/>
  <c r="AX44" i="22"/>
  <c r="AM42" i="22"/>
  <c r="AL34" i="22"/>
  <c r="AT33" i="22"/>
  <c r="AE33" i="22"/>
  <c r="AI25" i="22"/>
  <c r="AM17" i="22"/>
  <c r="AW44" i="22"/>
  <c r="AZ42" i="22"/>
  <c r="AJ42" i="22"/>
  <c r="AI34" i="22"/>
  <c r="AQ33" i="22"/>
  <c r="AD33" i="22"/>
  <c r="AY25" i="22"/>
  <c r="AH25" i="22"/>
  <c r="AI17" i="22"/>
  <c r="AN44" i="22"/>
  <c r="AW42" i="22"/>
  <c r="AG42" i="22"/>
  <c r="AX41" i="22"/>
  <c r="AM41" i="22"/>
  <c r="AC41" i="22"/>
  <c r="AO37" i="22"/>
  <c r="AZ36" i="22"/>
  <c r="AK36" i="22"/>
  <c r="AG34" i="22"/>
  <c r="AP33" i="22"/>
  <c r="AB33" i="22"/>
  <c r="AV25" i="22"/>
  <c r="AE25" i="22"/>
  <c r="AZ17" i="22"/>
  <c r="AF17" i="22"/>
  <c r="AB25" i="23"/>
  <c r="AJ25" i="23"/>
  <c r="AR25" i="23"/>
  <c r="AZ25" i="23"/>
  <c r="AD25" i="23"/>
  <c r="AL25" i="23"/>
  <c r="AT25" i="23"/>
  <c r="AE25" i="23"/>
  <c r="AM25" i="23"/>
  <c r="AU25" i="23"/>
  <c r="X25" i="23"/>
  <c r="AF25" i="23"/>
  <c r="AN25" i="23"/>
  <c r="AV25" i="23"/>
  <c r="Y25" i="23"/>
  <c r="AG25" i="23"/>
  <c r="AO25" i="23"/>
  <c r="AW25" i="23"/>
  <c r="Z25" i="23"/>
  <c r="AH25" i="23"/>
  <c r="AP25" i="23"/>
  <c r="AX25" i="23"/>
  <c r="AA25" i="23"/>
  <c r="AI25" i="23"/>
  <c r="AQ25" i="23"/>
  <c r="AY25" i="23"/>
  <c r="AT41" i="23"/>
  <c r="AT33" i="23"/>
  <c r="Z32" i="23"/>
  <c r="AH32" i="23"/>
  <c r="AP32" i="23"/>
  <c r="AX32" i="23"/>
  <c r="AC32" i="23"/>
  <c r="AK32" i="23"/>
  <c r="AS32" i="23"/>
  <c r="BA32" i="23"/>
  <c r="AD32" i="23"/>
  <c r="AL32" i="23"/>
  <c r="AT32" i="23"/>
  <c r="AE32" i="23"/>
  <c r="AM32" i="23"/>
  <c r="AU32" i="23"/>
  <c r="X32" i="23"/>
  <c r="AF32" i="23"/>
  <c r="AN32" i="23"/>
  <c r="AV32" i="23"/>
  <c r="Y32" i="23"/>
  <c r="AG32" i="23"/>
  <c r="AO32" i="23"/>
  <c r="AW32" i="23"/>
  <c r="Z24" i="23"/>
  <c r="AH24" i="23"/>
  <c r="AP24" i="23"/>
  <c r="AX24" i="23"/>
  <c r="AB24" i="23"/>
  <c r="AJ24" i="23"/>
  <c r="AR24" i="23"/>
  <c r="AZ24" i="23"/>
  <c r="AC24" i="23"/>
  <c r="AK24" i="23"/>
  <c r="AS24" i="23"/>
  <c r="BA24" i="23"/>
  <c r="AD24" i="23"/>
  <c r="AL24" i="23"/>
  <c r="AT24" i="23"/>
  <c r="AE24" i="23"/>
  <c r="AM24" i="23"/>
  <c r="AU24" i="23"/>
  <c r="X24" i="23"/>
  <c r="AF24" i="23"/>
  <c r="AN24" i="23"/>
  <c r="AV24" i="23"/>
  <c r="Y24" i="23"/>
  <c r="AG24" i="23"/>
  <c r="AO24" i="23"/>
  <c r="AW24" i="23"/>
  <c r="Z16" i="23"/>
  <c r="AH16" i="23"/>
  <c r="AP16" i="23"/>
  <c r="AX16" i="23"/>
  <c r="AB16" i="23"/>
  <c r="AJ16" i="23"/>
  <c r="AR16" i="23"/>
  <c r="AZ16" i="23"/>
  <c r="AC16" i="23"/>
  <c r="AK16" i="23"/>
  <c r="AS16" i="23"/>
  <c r="BA16" i="23"/>
  <c r="AD16" i="23"/>
  <c r="AL16" i="23"/>
  <c r="AT16" i="23"/>
  <c r="AE16" i="23"/>
  <c r="AM16" i="23"/>
  <c r="AU16" i="23"/>
  <c r="X16" i="23"/>
  <c r="AF16" i="23"/>
  <c r="AN16" i="23"/>
  <c r="AV16" i="23"/>
  <c r="Y16" i="23"/>
  <c r="AG16" i="23"/>
  <c r="AO16" i="23"/>
  <c r="AW16" i="23"/>
  <c r="AY44" i="23"/>
  <c r="AQ44" i="23"/>
  <c r="AI44" i="23"/>
  <c r="AA44" i="23"/>
  <c r="AW43" i="23"/>
  <c r="AO43" i="23"/>
  <c r="AG43" i="23"/>
  <c r="Y43" i="23"/>
  <c r="AU42" i="23"/>
  <c r="AM42" i="23"/>
  <c r="AE42" i="23"/>
  <c r="BA41" i="23"/>
  <c r="AS41" i="23"/>
  <c r="AK41" i="23"/>
  <c r="AC41" i="23"/>
  <c r="AY40" i="23"/>
  <c r="AQ40" i="23"/>
  <c r="AI40" i="23"/>
  <c r="AA40" i="23"/>
  <c r="AW39" i="23"/>
  <c r="AO39" i="23"/>
  <c r="AG39" i="23"/>
  <c r="Y39" i="23"/>
  <c r="AU38" i="23"/>
  <c r="AM38" i="23"/>
  <c r="AE38" i="23"/>
  <c r="BA37" i="23"/>
  <c r="AS37" i="23"/>
  <c r="AK37" i="23"/>
  <c r="AC37" i="23"/>
  <c r="AY36" i="23"/>
  <c r="AQ36" i="23"/>
  <c r="AI36" i="23"/>
  <c r="AA36" i="23"/>
  <c r="AW35" i="23"/>
  <c r="AO35" i="23"/>
  <c r="AG35" i="23"/>
  <c r="Y35" i="23"/>
  <c r="AU34" i="23"/>
  <c r="AM34" i="23"/>
  <c r="AE34" i="23"/>
  <c r="BA33" i="23"/>
  <c r="AS33" i="23"/>
  <c r="AD33" i="23"/>
  <c r="AB32" i="23"/>
  <c r="AZ28" i="23"/>
  <c r="AX27" i="23"/>
  <c r="AV26" i="23"/>
  <c r="AK25" i="23"/>
  <c r="Y19" i="23"/>
  <c r="AY16" i="23"/>
  <c r="AU14" i="23"/>
  <c r="AQ12" i="23"/>
  <c r="AB17" i="23"/>
  <c r="AJ17" i="23"/>
  <c r="AR17" i="23"/>
  <c r="AZ17" i="23"/>
  <c r="AD17" i="23"/>
  <c r="AL17" i="23"/>
  <c r="AT17" i="23"/>
  <c r="AE17" i="23"/>
  <c r="AM17" i="23"/>
  <c r="AU17" i="23"/>
  <c r="X17" i="23"/>
  <c r="AF17" i="23"/>
  <c r="AN17" i="23"/>
  <c r="AV17" i="23"/>
  <c r="Y17" i="23"/>
  <c r="AG17" i="23"/>
  <c r="AO17" i="23"/>
  <c r="AW17" i="23"/>
  <c r="Z17" i="23"/>
  <c r="AH17" i="23"/>
  <c r="AP17" i="23"/>
  <c r="AX17" i="23"/>
  <c r="AA17" i="23"/>
  <c r="AI17" i="23"/>
  <c r="AQ17" i="23"/>
  <c r="AY17" i="23"/>
  <c r="AL41" i="23"/>
  <c r="AK33" i="23"/>
  <c r="AS25" i="23"/>
  <c r="X31" i="23"/>
  <c r="AF31" i="23"/>
  <c r="AN31" i="23"/>
  <c r="AV31" i="23"/>
  <c r="AA31" i="23"/>
  <c r="AI31" i="23"/>
  <c r="AQ31" i="23"/>
  <c r="AY31" i="23"/>
  <c r="AB31" i="23"/>
  <c r="AJ31" i="23"/>
  <c r="AR31" i="23"/>
  <c r="AZ31" i="23"/>
  <c r="AC31" i="23"/>
  <c r="AK31" i="23"/>
  <c r="AS31" i="23"/>
  <c r="BA31" i="23"/>
  <c r="AD31" i="23"/>
  <c r="AL31" i="23"/>
  <c r="AT31" i="23"/>
  <c r="AE31" i="23"/>
  <c r="AM31" i="23"/>
  <c r="AU31" i="23"/>
  <c r="X23" i="23"/>
  <c r="AF23" i="23"/>
  <c r="AN23" i="23"/>
  <c r="AV23" i="23"/>
  <c r="Z23" i="23"/>
  <c r="AH23" i="23"/>
  <c r="AP23" i="23"/>
  <c r="AX23" i="23"/>
  <c r="AA23" i="23"/>
  <c r="AI23" i="23"/>
  <c r="AQ23" i="23"/>
  <c r="AY23" i="23"/>
  <c r="AB23" i="23"/>
  <c r="AJ23" i="23"/>
  <c r="AR23" i="23"/>
  <c r="AZ23" i="23"/>
  <c r="AC23" i="23"/>
  <c r="AK23" i="23"/>
  <c r="AS23" i="23"/>
  <c r="BA23" i="23"/>
  <c r="AD23" i="23"/>
  <c r="AL23" i="23"/>
  <c r="AT23" i="23"/>
  <c r="AE23" i="23"/>
  <c r="AM23" i="23"/>
  <c r="AU23" i="23"/>
  <c r="X15" i="23"/>
  <c r="AF15" i="23"/>
  <c r="AN15" i="23"/>
  <c r="AV15" i="23"/>
  <c r="Z15" i="23"/>
  <c r="AH15" i="23"/>
  <c r="AP15" i="23"/>
  <c r="AX15" i="23"/>
  <c r="AA15" i="23"/>
  <c r="AI15" i="23"/>
  <c r="AQ15" i="23"/>
  <c r="AY15" i="23"/>
  <c r="AB15" i="23"/>
  <c r="AJ15" i="23"/>
  <c r="AR15" i="23"/>
  <c r="AZ15" i="23"/>
  <c r="AC15" i="23"/>
  <c r="AK15" i="23"/>
  <c r="AS15" i="23"/>
  <c r="BA15" i="23"/>
  <c r="AD15" i="23"/>
  <c r="AL15" i="23"/>
  <c r="AT15" i="23"/>
  <c r="AE15" i="23"/>
  <c r="AM15" i="23"/>
  <c r="AU15" i="23"/>
  <c r="AX44" i="23"/>
  <c r="AP44" i="23"/>
  <c r="AH44" i="23"/>
  <c r="Z44" i="23"/>
  <c r="AV43" i="23"/>
  <c r="AN43" i="23"/>
  <c r="AF43" i="23"/>
  <c r="X43" i="23"/>
  <c r="AT42" i="23"/>
  <c r="AL42" i="23"/>
  <c r="AD42" i="23"/>
  <c r="AZ41" i="23"/>
  <c r="AR41" i="23"/>
  <c r="AJ41" i="23"/>
  <c r="AB41" i="23"/>
  <c r="AV39" i="23"/>
  <c r="AN39" i="23"/>
  <c r="AF39" i="23"/>
  <c r="X39" i="23"/>
  <c r="AX36" i="23"/>
  <c r="AP36" i="23"/>
  <c r="AH36" i="23"/>
  <c r="Z36" i="23"/>
  <c r="AV35" i="23"/>
  <c r="AN35" i="23"/>
  <c r="AF35" i="23"/>
  <c r="X35" i="23"/>
  <c r="AT34" i="23"/>
  <c r="AL34" i="23"/>
  <c r="AD34" i="23"/>
  <c r="AZ33" i="23"/>
  <c r="AR33" i="23"/>
  <c r="AC33" i="23"/>
  <c r="Y31" i="23"/>
  <c r="AY28" i="23"/>
  <c r="AW27" i="23"/>
  <c r="AU26" i="23"/>
  <c r="AC25" i="23"/>
  <c r="Y23" i="23"/>
  <c r="AY20" i="23"/>
  <c r="AU18" i="23"/>
  <c r="AI12" i="23"/>
  <c r="AC17" i="23"/>
  <c r="AD30" i="23"/>
  <c r="AL30" i="23"/>
  <c r="AT30" i="23"/>
  <c r="Y30" i="23"/>
  <c r="AG30" i="23"/>
  <c r="AO30" i="23"/>
  <c r="AW30" i="23"/>
  <c r="Z30" i="23"/>
  <c r="AH30" i="23"/>
  <c r="AP30" i="23"/>
  <c r="AX30" i="23"/>
  <c r="AA30" i="23"/>
  <c r="AI30" i="23"/>
  <c r="AQ30" i="23"/>
  <c r="AY30" i="23"/>
  <c r="AB30" i="23"/>
  <c r="AJ30" i="23"/>
  <c r="AR30" i="23"/>
  <c r="AZ30" i="23"/>
  <c r="AC30" i="23"/>
  <c r="AK30" i="23"/>
  <c r="AS30" i="23"/>
  <c r="BA30" i="23"/>
  <c r="AD22" i="23"/>
  <c r="AL22" i="23"/>
  <c r="AT22" i="23"/>
  <c r="X22" i="23"/>
  <c r="AF22" i="23"/>
  <c r="AN22" i="23"/>
  <c r="AV22" i="23"/>
  <c r="Y22" i="23"/>
  <c r="AG22" i="23"/>
  <c r="AO22" i="23"/>
  <c r="AW22" i="23"/>
  <c r="Z22" i="23"/>
  <c r="AH22" i="23"/>
  <c r="AP22" i="23"/>
  <c r="AX22" i="23"/>
  <c r="AA22" i="23"/>
  <c r="AI22" i="23"/>
  <c r="AQ22" i="23"/>
  <c r="AY22" i="23"/>
  <c r="AB22" i="23"/>
  <c r="AJ22" i="23"/>
  <c r="AR22" i="23"/>
  <c r="AZ22" i="23"/>
  <c r="AC22" i="23"/>
  <c r="AK22" i="23"/>
  <c r="AS22" i="23"/>
  <c r="BA22" i="23"/>
  <c r="AD14" i="23"/>
  <c r="AL14" i="23"/>
  <c r="AT14" i="23"/>
  <c r="X14" i="23"/>
  <c r="AF14" i="23"/>
  <c r="AN14" i="23"/>
  <c r="AV14" i="23"/>
  <c r="Y14" i="23"/>
  <c r="AG14" i="23"/>
  <c r="AO14" i="23"/>
  <c r="AW14" i="23"/>
  <c r="Z14" i="23"/>
  <c r="AH14" i="23"/>
  <c r="AP14" i="23"/>
  <c r="AX14" i="23"/>
  <c r="AA14" i="23"/>
  <c r="AI14" i="23"/>
  <c r="AQ14" i="23"/>
  <c r="AY14" i="23"/>
  <c r="AB14" i="23"/>
  <c r="AJ14" i="23"/>
  <c r="AR14" i="23"/>
  <c r="AZ14" i="23"/>
  <c r="AC14" i="23"/>
  <c r="AK14" i="23"/>
  <c r="AS14" i="23"/>
  <c r="BA14" i="23"/>
  <c r="AW44" i="23"/>
  <c r="AO44" i="23"/>
  <c r="AG44" i="23"/>
  <c r="Y44" i="23"/>
  <c r="AU43" i="23"/>
  <c r="AM43" i="23"/>
  <c r="AE43" i="23"/>
  <c r="BA42" i="23"/>
  <c r="AS42" i="23"/>
  <c r="AK42" i="23"/>
  <c r="AC42" i="23"/>
  <c r="AY41" i="23"/>
  <c r="AQ41" i="23"/>
  <c r="AI41" i="23"/>
  <c r="AA41" i="23"/>
  <c r="AW40" i="23"/>
  <c r="AO40" i="23"/>
  <c r="AG40" i="23"/>
  <c r="Y40" i="23"/>
  <c r="AU39" i="23"/>
  <c r="AM39" i="23"/>
  <c r="AE39" i="23"/>
  <c r="BA38" i="23"/>
  <c r="AS38" i="23"/>
  <c r="AK38" i="23"/>
  <c r="AC38" i="23"/>
  <c r="AY37" i="23"/>
  <c r="AQ37" i="23"/>
  <c r="AI37" i="23"/>
  <c r="AA37" i="23"/>
  <c r="AW36" i="23"/>
  <c r="AO36" i="23"/>
  <c r="AG36" i="23"/>
  <c r="Y36" i="23"/>
  <c r="AU35" i="23"/>
  <c r="AM35" i="23"/>
  <c r="AE35" i="23"/>
  <c r="BA34" i="23"/>
  <c r="AS34" i="23"/>
  <c r="AK34" i="23"/>
  <c r="AC34" i="23"/>
  <c r="AY33" i="23"/>
  <c r="AZ32" i="23"/>
  <c r="AX31" i="23"/>
  <c r="AV30" i="23"/>
  <c r="AR28" i="23"/>
  <c r="AP27" i="23"/>
  <c r="AN26" i="23"/>
  <c r="AY24" i="23"/>
  <c r="AU22" i="23"/>
  <c r="AQ20" i="23"/>
  <c r="AM18" i="23"/>
  <c r="AI16" i="23"/>
  <c r="AE14" i="23"/>
  <c r="AB33" i="23"/>
  <c r="AJ33" i="23"/>
  <c r="AE33" i="23"/>
  <c r="AM33" i="23"/>
  <c r="X33" i="23"/>
  <c r="AF33" i="23"/>
  <c r="Y33" i="23"/>
  <c r="AG33" i="23"/>
  <c r="Z33" i="23"/>
  <c r="AH33" i="23"/>
  <c r="AA33" i="23"/>
  <c r="AI33" i="23"/>
  <c r="AD41" i="23"/>
  <c r="AB29" i="23"/>
  <c r="AJ29" i="23"/>
  <c r="AR29" i="23"/>
  <c r="AZ29" i="23"/>
  <c r="AE29" i="23"/>
  <c r="AM29" i="23"/>
  <c r="AU29" i="23"/>
  <c r="X29" i="23"/>
  <c r="AF29" i="23"/>
  <c r="AN29" i="23"/>
  <c r="AV29" i="23"/>
  <c r="Y29" i="23"/>
  <c r="AG29" i="23"/>
  <c r="AO29" i="23"/>
  <c r="AW29" i="23"/>
  <c r="Z29" i="23"/>
  <c r="AH29" i="23"/>
  <c r="AP29" i="23"/>
  <c r="AX29" i="23"/>
  <c r="AA29" i="23"/>
  <c r="AI29" i="23"/>
  <c r="AQ29" i="23"/>
  <c r="AY29" i="23"/>
  <c r="AB21" i="23"/>
  <c r="AJ21" i="23"/>
  <c r="AR21" i="23"/>
  <c r="AZ21" i="23"/>
  <c r="AD21" i="23"/>
  <c r="AL21" i="23"/>
  <c r="AT21" i="23"/>
  <c r="AE21" i="23"/>
  <c r="AM21" i="23"/>
  <c r="AU21" i="23"/>
  <c r="X21" i="23"/>
  <c r="AF21" i="23"/>
  <c r="AN21" i="23"/>
  <c r="AV21" i="23"/>
  <c r="Y21" i="23"/>
  <c r="AG21" i="23"/>
  <c r="AO21" i="23"/>
  <c r="AW21" i="23"/>
  <c r="Z21" i="23"/>
  <c r="AH21" i="23"/>
  <c r="AP21" i="23"/>
  <c r="AX21" i="23"/>
  <c r="AA21" i="23"/>
  <c r="AI21" i="23"/>
  <c r="AQ21" i="23"/>
  <c r="AY21" i="23"/>
  <c r="AB13" i="23"/>
  <c r="AJ13" i="23"/>
  <c r="AR13" i="23"/>
  <c r="AZ13" i="23"/>
  <c r="AD13" i="23"/>
  <c r="AL13" i="23"/>
  <c r="AT13" i="23"/>
  <c r="AE13" i="23"/>
  <c r="AM13" i="23"/>
  <c r="AU13" i="23"/>
  <c r="X13" i="23"/>
  <c r="AF13" i="23"/>
  <c r="AN13" i="23"/>
  <c r="AV13" i="23"/>
  <c r="Y13" i="23"/>
  <c r="AG13" i="23"/>
  <c r="AO13" i="23"/>
  <c r="AW13" i="23"/>
  <c r="Z13" i="23"/>
  <c r="AH13" i="23"/>
  <c r="AP13" i="23"/>
  <c r="AX13" i="23"/>
  <c r="AA13" i="23"/>
  <c r="AI13" i="23"/>
  <c r="AQ13" i="23"/>
  <c r="AY13" i="23"/>
  <c r="AV44" i="23"/>
  <c r="AN44" i="23"/>
  <c r="AF44" i="23"/>
  <c r="X44" i="23"/>
  <c r="AT43" i="23"/>
  <c r="AL43" i="23"/>
  <c r="AD43" i="23"/>
  <c r="AZ42" i="23"/>
  <c r="AR42" i="23"/>
  <c r="AJ42" i="23"/>
  <c r="AB42" i="23"/>
  <c r="AX41" i="23"/>
  <c r="AP41" i="23"/>
  <c r="AH41" i="23"/>
  <c r="Z41" i="23"/>
  <c r="AV40" i="23"/>
  <c r="AN40" i="23"/>
  <c r="AF40" i="23"/>
  <c r="AT39" i="23"/>
  <c r="AL39" i="23"/>
  <c r="AD39" i="23"/>
  <c r="AZ38" i="23"/>
  <c r="AR38" i="23"/>
  <c r="AJ38" i="23"/>
  <c r="AX37" i="23"/>
  <c r="AP37" i="23"/>
  <c r="AH37" i="23"/>
  <c r="AV36" i="23"/>
  <c r="AN36" i="23"/>
  <c r="AF36" i="23"/>
  <c r="X36" i="23"/>
  <c r="AT35" i="23"/>
  <c r="AL35" i="23"/>
  <c r="AD35" i="23"/>
  <c r="AZ34" i="23"/>
  <c r="AR34" i="23"/>
  <c r="AJ34" i="23"/>
  <c r="AB34" i="23"/>
  <c r="AX33" i="23"/>
  <c r="AP33" i="23"/>
  <c r="AY32" i="23"/>
  <c r="AW31" i="23"/>
  <c r="AU30" i="23"/>
  <c r="AS29" i="23"/>
  <c r="AO27" i="23"/>
  <c r="AM26" i="23"/>
  <c r="AQ24" i="23"/>
  <c r="AM22" i="23"/>
  <c r="AA16" i="23"/>
  <c r="BA13" i="23"/>
  <c r="AW11" i="23"/>
  <c r="Z28" i="23"/>
  <c r="AH28" i="23"/>
  <c r="AP28" i="23"/>
  <c r="AX28" i="23"/>
  <c r="AC28" i="23"/>
  <c r="AK28" i="23"/>
  <c r="AS28" i="23"/>
  <c r="BA28" i="23"/>
  <c r="AD28" i="23"/>
  <c r="AL28" i="23"/>
  <c r="AT28" i="23"/>
  <c r="AE28" i="23"/>
  <c r="AM28" i="23"/>
  <c r="AU28" i="23"/>
  <c r="X28" i="23"/>
  <c r="AF28" i="23"/>
  <c r="AN28" i="23"/>
  <c r="AV28" i="23"/>
  <c r="Y28" i="23"/>
  <c r="AG28" i="23"/>
  <c r="AO28" i="23"/>
  <c r="AW28" i="23"/>
  <c r="Z20" i="23"/>
  <c r="AH20" i="23"/>
  <c r="AP20" i="23"/>
  <c r="AX20" i="23"/>
  <c r="AB20" i="23"/>
  <c r="AJ20" i="23"/>
  <c r="AR20" i="23"/>
  <c r="AZ20" i="23"/>
  <c r="AC20" i="23"/>
  <c r="AK20" i="23"/>
  <c r="AS20" i="23"/>
  <c r="BA20" i="23"/>
  <c r="AD20" i="23"/>
  <c r="AL20" i="23"/>
  <c r="AT20" i="23"/>
  <c r="AE20" i="23"/>
  <c r="AM20" i="23"/>
  <c r="AU20" i="23"/>
  <c r="X20" i="23"/>
  <c r="AF20" i="23"/>
  <c r="AN20" i="23"/>
  <c r="AV20" i="23"/>
  <c r="Y20" i="23"/>
  <c r="AG20" i="23"/>
  <c r="AO20" i="23"/>
  <c r="AW20" i="23"/>
  <c r="Z12" i="23"/>
  <c r="AH12" i="23"/>
  <c r="AP12" i="23"/>
  <c r="AX12" i="23"/>
  <c r="AB12" i="23"/>
  <c r="AJ12" i="23"/>
  <c r="AR12" i="23"/>
  <c r="AZ12" i="23"/>
  <c r="AC12" i="23"/>
  <c r="AK12" i="23"/>
  <c r="AS12" i="23"/>
  <c r="BA12" i="23"/>
  <c r="AD12" i="23"/>
  <c r="AL12" i="23"/>
  <c r="AT12" i="23"/>
  <c r="AE12" i="23"/>
  <c r="AM12" i="23"/>
  <c r="AU12" i="23"/>
  <c r="X12" i="23"/>
  <c r="AF12" i="23"/>
  <c r="AN12" i="23"/>
  <c r="AV12" i="23"/>
  <c r="Y12" i="23"/>
  <c r="AG12" i="23"/>
  <c r="AO12" i="23"/>
  <c r="AW12" i="23"/>
  <c r="AU44" i="23"/>
  <c r="AM44" i="23"/>
  <c r="AE44" i="23"/>
  <c r="BA43" i="23"/>
  <c r="AS43" i="23"/>
  <c r="AK43" i="23"/>
  <c r="AC43" i="23"/>
  <c r="AW41" i="23"/>
  <c r="AO41" i="23"/>
  <c r="AG41" i="23"/>
  <c r="Y41" i="23"/>
  <c r="AU36" i="23"/>
  <c r="AM36" i="23"/>
  <c r="AE36" i="23"/>
  <c r="BA35" i="23"/>
  <c r="AS35" i="23"/>
  <c r="AK35" i="23"/>
  <c r="AC35" i="23"/>
  <c r="AY34" i="23"/>
  <c r="AQ34" i="23"/>
  <c r="AI34" i="23"/>
  <c r="AA34" i="23"/>
  <c r="AW33" i="23"/>
  <c r="AO33" i="23"/>
  <c r="AP31" i="23"/>
  <c r="AJ28" i="23"/>
  <c r="AH27" i="23"/>
  <c r="AF26" i="23"/>
  <c r="AA20" i="23"/>
  <c r="BA17" i="23"/>
  <c r="AW15" i="23"/>
  <c r="X19" i="23"/>
  <c r="AF19" i="23"/>
  <c r="AN19" i="23"/>
  <c r="AV19" i="23"/>
  <c r="Z19" i="23"/>
  <c r="AH19" i="23"/>
  <c r="AP19" i="23"/>
  <c r="AX19" i="23"/>
  <c r="AA19" i="23"/>
  <c r="AI19" i="23"/>
  <c r="AQ19" i="23"/>
  <c r="AY19" i="23"/>
  <c r="AB19" i="23"/>
  <c r="AJ19" i="23"/>
  <c r="AR19" i="23"/>
  <c r="AZ19" i="23"/>
  <c r="AC19" i="23"/>
  <c r="AK19" i="23"/>
  <c r="AS19" i="23"/>
  <c r="BA19" i="23"/>
  <c r="AD19" i="23"/>
  <c r="AL19" i="23"/>
  <c r="AT19" i="23"/>
  <c r="AE19" i="23"/>
  <c r="AM19" i="23"/>
  <c r="AU19" i="23"/>
  <c r="X11" i="23"/>
  <c r="AF11" i="23"/>
  <c r="AN11" i="23"/>
  <c r="AV11" i="23"/>
  <c r="Z11" i="23"/>
  <c r="AH11" i="23"/>
  <c r="AP11" i="23"/>
  <c r="AX11" i="23"/>
  <c r="AA11" i="23"/>
  <c r="AI11" i="23"/>
  <c r="AQ11" i="23"/>
  <c r="AY11" i="23"/>
  <c r="AB11" i="23"/>
  <c r="AJ11" i="23"/>
  <c r="AR11" i="23"/>
  <c r="AZ11" i="23"/>
  <c r="AC11" i="23"/>
  <c r="AK11" i="23"/>
  <c r="AS11" i="23"/>
  <c r="BA11" i="23"/>
  <c r="AD11" i="23"/>
  <c r="AL11" i="23"/>
  <c r="AT11" i="23"/>
  <c r="AE11" i="23"/>
  <c r="AM11" i="23"/>
  <c r="AU11" i="23"/>
  <c r="AT44" i="23"/>
  <c r="AL44" i="23"/>
  <c r="AD44" i="23"/>
  <c r="AZ43" i="23"/>
  <c r="AR43" i="23"/>
  <c r="AJ43" i="23"/>
  <c r="AB43" i="23"/>
  <c r="AV41" i="23"/>
  <c r="AN41" i="23"/>
  <c r="AF41" i="23"/>
  <c r="X41" i="23"/>
  <c r="AT36" i="23"/>
  <c r="AL36" i="23"/>
  <c r="AD36" i="23"/>
  <c r="AZ35" i="23"/>
  <c r="AR35" i="23"/>
  <c r="AJ35" i="23"/>
  <c r="AB35" i="23"/>
  <c r="AX34" i="23"/>
  <c r="AP34" i="23"/>
  <c r="AH34" i="23"/>
  <c r="Z34" i="23"/>
  <c r="AV33" i="23"/>
  <c r="AN33" i="23"/>
  <c r="AO31" i="23"/>
  <c r="AI28" i="23"/>
  <c r="AW19" i="23"/>
  <c r="AS17" i="23"/>
  <c r="AO15" i="23"/>
  <c r="AG11" i="23"/>
  <c r="X27" i="23"/>
  <c r="AF27" i="23"/>
  <c r="AN27" i="23"/>
  <c r="AV27" i="23"/>
  <c r="AA27" i="23"/>
  <c r="AI27" i="23"/>
  <c r="AQ27" i="23"/>
  <c r="AY27" i="23"/>
  <c r="AB27" i="23"/>
  <c r="AJ27" i="23"/>
  <c r="AR27" i="23"/>
  <c r="AZ27" i="23"/>
  <c r="AC27" i="23"/>
  <c r="AK27" i="23"/>
  <c r="AS27" i="23"/>
  <c r="BA27" i="23"/>
  <c r="AD27" i="23"/>
  <c r="AL27" i="23"/>
  <c r="AT27" i="23"/>
  <c r="AE27" i="23"/>
  <c r="AM27" i="23"/>
  <c r="AU27" i="23"/>
  <c r="AD26" i="23"/>
  <c r="AL26" i="23"/>
  <c r="AT26" i="23"/>
  <c r="X26" i="23"/>
  <c r="Y26" i="23"/>
  <c r="AG26" i="23"/>
  <c r="AO26" i="23"/>
  <c r="AW26" i="23"/>
  <c r="Z26" i="23"/>
  <c r="AH26" i="23"/>
  <c r="AP26" i="23"/>
  <c r="AX26" i="23"/>
  <c r="AA26" i="23"/>
  <c r="AI26" i="23"/>
  <c r="AQ26" i="23"/>
  <c r="AY26" i="23"/>
  <c r="AB26" i="23"/>
  <c r="AJ26" i="23"/>
  <c r="AR26" i="23"/>
  <c r="AZ26" i="23"/>
  <c r="AC26" i="23"/>
  <c r="AK26" i="23"/>
  <c r="AS26" i="23"/>
  <c r="BA26" i="23"/>
  <c r="AD18" i="23"/>
  <c r="AL18" i="23"/>
  <c r="AT18" i="23"/>
  <c r="X18" i="23"/>
  <c r="AF18" i="23"/>
  <c r="AN18" i="23"/>
  <c r="AV18" i="23"/>
  <c r="Y18" i="23"/>
  <c r="AG18" i="23"/>
  <c r="AO18" i="23"/>
  <c r="AW18" i="23"/>
  <c r="Z18" i="23"/>
  <c r="AH18" i="23"/>
  <c r="AP18" i="23"/>
  <c r="AX18" i="23"/>
  <c r="AA18" i="23"/>
  <c r="AI18" i="23"/>
  <c r="AQ18" i="23"/>
  <c r="AY18" i="23"/>
  <c r="AB18" i="23"/>
  <c r="AJ18" i="23"/>
  <c r="AR18" i="23"/>
  <c r="AZ18" i="23"/>
  <c r="AC18" i="23"/>
  <c r="AK18" i="23"/>
  <c r="AS18" i="23"/>
  <c r="BA18" i="23"/>
  <c r="BA44" i="23"/>
  <c r="AS44" i="23"/>
  <c r="AK44" i="23"/>
  <c r="AY43" i="23"/>
  <c r="AQ43" i="23"/>
  <c r="AI43" i="23"/>
  <c r="AW42" i="23"/>
  <c r="AO42" i="23"/>
  <c r="AG42" i="23"/>
  <c r="AU41" i="23"/>
  <c r="AM41" i="23"/>
  <c r="AY39" i="23"/>
  <c r="AQ39" i="23"/>
  <c r="AI39" i="23"/>
  <c r="BA36" i="23"/>
  <c r="AS36" i="23"/>
  <c r="AK36" i="23"/>
  <c r="AY35" i="23"/>
  <c r="AQ35" i="23"/>
  <c r="AI35" i="23"/>
  <c r="AW34" i="23"/>
  <c r="AO34" i="23"/>
  <c r="AG34" i="23"/>
  <c r="AU33" i="23"/>
  <c r="AL33" i="23"/>
  <c r="AH31" i="23"/>
  <c r="AF30" i="23"/>
  <c r="AB28" i="23"/>
  <c r="Z27" i="23"/>
  <c r="BA25" i="23"/>
  <c r="AW23" i="23"/>
  <c r="AO19" i="23"/>
  <c r="AK17" i="23"/>
  <c r="AG15" i="23"/>
  <c r="AC13" i="23"/>
  <c r="Y11" i="23"/>
  <c r="X44" i="22"/>
  <c r="AA44" i="22"/>
  <c r="AI44" i="22"/>
  <c r="AQ44" i="22"/>
  <c r="AY44" i="22"/>
  <c r="AE44" i="22"/>
  <c r="AM44" i="22"/>
  <c r="AU44" i="22"/>
  <c r="Y44" i="22"/>
  <c r="AJ44" i="22"/>
  <c r="AT44" i="22"/>
  <c r="AD44" i="22"/>
  <c r="AO44" i="22"/>
  <c r="AZ44" i="22"/>
  <c r="AF44" i="22"/>
  <c r="AP44" i="22"/>
  <c r="BA44" i="22"/>
  <c r="AH44" i="22"/>
  <c r="AS44" i="22"/>
  <c r="AA36" i="22"/>
  <c r="AI36" i="22"/>
  <c r="AQ36" i="22"/>
  <c r="AY36" i="22"/>
  <c r="AD36" i="22"/>
  <c r="AL36" i="22"/>
  <c r="AT36" i="22"/>
  <c r="AE28" i="22"/>
  <c r="AM28" i="22"/>
  <c r="AU28" i="22"/>
  <c r="AA28" i="22"/>
  <c r="AI28" i="22"/>
  <c r="AQ28" i="22"/>
  <c r="AY28" i="22"/>
  <c r="X28" i="22"/>
  <c r="AH28" i="22"/>
  <c r="AS28" i="22"/>
  <c r="AB28" i="22"/>
  <c r="AL28" i="22"/>
  <c r="AW28" i="22"/>
  <c r="AE20" i="22"/>
  <c r="AM20" i="22"/>
  <c r="AU20" i="22"/>
  <c r="AA20" i="22"/>
  <c r="AI20" i="22"/>
  <c r="AQ20" i="22"/>
  <c r="AY20" i="22"/>
  <c r="AC20" i="22"/>
  <c r="AN20" i="22"/>
  <c r="AX20" i="22"/>
  <c r="AG20" i="22"/>
  <c r="AR20" i="22"/>
  <c r="AE12" i="22"/>
  <c r="AM12" i="22"/>
  <c r="AU12" i="22"/>
  <c r="AA12" i="22"/>
  <c r="AI12" i="22"/>
  <c r="AQ12" i="22"/>
  <c r="AY12" i="22"/>
  <c r="AC12" i="22"/>
  <c r="AN12" i="22"/>
  <c r="AX12" i="22"/>
  <c r="X12" i="22"/>
  <c r="AH12" i="22"/>
  <c r="AS12" i="22"/>
  <c r="Y12" i="22"/>
  <c r="AJ12" i="22"/>
  <c r="AT12" i="22"/>
  <c r="AB12" i="22"/>
  <c r="AL12" i="22"/>
  <c r="AW12" i="22"/>
  <c r="AU43" i="22"/>
  <c r="AM43" i="22"/>
  <c r="AE43" i="22"/>
  <c r="BA42" i="22"/>
  <c r="AS42" i="22"/>
  <c r="AK42" i="22"/>
  <c r="AC42" i="22"/>
  <c r="AY41" i="22"/>
  <c r="AQ41" i="22"/>
  <c r="AI41" i="22"/>
  <c r="AA41" i="22"/>
  <c r="AW40" i="22"/>
  <c r="AO40" i="22"/>
  <c r="AG40" i="22"/>
  <c r="Y40" i="22"/>
  <c r="AU39" i="22"/>
  <c r="AM39" i="22"/>
  <c r="AE39" i="22"/>
  <c r="BA38" i="22"/>
  <c r="AS38" i="22"/>
  <c r="AK38" i="22"/>
  <c r="AA38" i="22"/>
  <c r="AT37" i="22"/>
  <c r="AI37" i="22"/>
  <c r="Y37" i="22"/>
  <c r="AR36" i="22"/>
  <c r="AG36" i="22"/>
  <c r="BA35" i="22"/>
  <c r="AP35" i="22"/>
  <c r="AY34" i="22"/>
  <c r="AN34" i="22"/>
  <c r="AC34" i="22"/>
  <c r="AW33" i="22"/>
  <c r="AL33" i="22"/>
  <c r="AU32" i="22"/>
  <c r="AG32" i="22"/>
  <c r="AV31" i="22"/>
  <c r="AI31" i="22"/>
  <c r="AX30" i="22"/>
  <c r="AJ30" i="22"/>
  <c r="AZ29" i="22"/>
  <c r="AL29" i="22"/>
  <c r="BA28" i="22"/>
  <c r="AN28" i="22"/>
  <c r="Y28" i="22"/>
  <c r="AN27" i="22"/>
  <c r="AP26" i="22"/>
  <c r="AB26" i="22"/>
  <c r="AR25" i="22"/>
  <c r="AS24" i="22"/>
  <c r="AF24" i="22"/>
  <c r="AU23" i="22"/>
  <c r="AF23" i="22"/>
  <c r="AW22" i="22"/>
  <c r="AH22" i="22"/>
  <c r="AX21" i="22"/>
  <c r="AJ21" i="22"/>
  <c r="AZ20" i="22"/>
  <c r="AK20" i="22"/>
  <c r="X20" i="22"/>
  <c r="AM19" i="22"/>
  <c r="AO18" i="22"/>
  <c r="Z18" i="22"/>
  <c r="AP17" i="22"/>
  <c r="AR16" i="22"/>
  <c r="AC16" i="22"/>
  <c r="AT15" i="22"/>
  <c r="AE15" i="22"/>
  <c r="AT14" i="22"/>
  <c r="AG14" i="22"/>
  <c r="AV13" i="22"/>
  <c r="AH13" i="22"/>
  <c r="AV12" i="22"/>
  <c r="Z12" i="22"/>
  <c r="AR44" i="22"/>
  <c r="Y35" i="22"/>
  <c r="AG35" i="22"/>
  <c r="AO35" i="22"/>
  <c r="AW35" i="22"/>
  <c r="AB35" i="22"/>
  <c r="AJ35" i="22"/>
  <c r="AR35" i="22"/>
  <c r="AZ35" i="22"/>
  <c r="AC27" i="22"/>
  <c r="AK27" i="22"/>
  <c r="AS27" i="22"/>
  <c r="BA27" i="22"/>
  <c r="Y27" i="22"/>
  <c r="AG27" i="22"/>
  <c r="AO27" i="22"/>
  <c r="AW27" i="22"/>
  <c r="AF27" i="22"/>
  <c r="AQ27" i="22"/>
  <c r="Z27" i="22"/>
  <c r="AJ27" i="22"/>
  <c r="AU27" i="22"/>
  <c r="AC19" i="22"/>
  <c r="AK19" i="22"/>
  <c r="AS19" i="22"/>
  <c r="BA19" i="22"/>
  <c r="Y19" i="22"/>
  <c r="AG19" i="22"/>
  <c r="AO19" i="22"/>
  <c r="AW19" i="22"/>
  <c r="AA19" i="22"/>
  <c r="AL19" i="22"/>
  <c r="AV19" i="22"/>
  <c r="AE19" i="22"/>
  <c r="AP19" i="22"/>
  <c r="AZ19" i="22"/>
  <c r="AC11" i="22"/>
  <c r="AK11" i="22"/>
  <c r="AS11" i="22"/>
  <c r="BA11" i="22"/>
  <c r="Y11" i="22"/>
  <c r="AG11" i="22"/>
  <c r="AO11" i="22"/>
  <c r="AW11" i="22"/>
  <c r="AA11" i="22"/>
  <c r="AL11" i="22"/>
  <c r="AV11" i="22"/>
  <c r="AF11" i="22"/>
  <c r="AQ11" i="22"/>
  <c r="AH11" i="22"/>
  <c r="AR11" i="22"/>
  <c r="Z11" i="22"/>
  <c r="AJ11" i="22"/>
  <c r="AU11" i="22"/>
  <c r="AT43" i="22"/>
  <c r="AL43" i="22"/>
  <c r="AD43" i="22"/>
  <c r="AV40" i="22"/>
  <c r="AN40" i="22"/>
  <c r="AF40" i="22"/>
  <c r="X40" i="22"/>
  <c r="AT39" i="22"/>
  <c r="AL39" i="22"/>
  <c r="AD39" i="22"/>
  <c r="AZ38" i="22"/>
  <c r="AR38" i="22"/>
  <c r="AJ38" i="22"/>
  <c r="Y38" i="22"/>
  <c r="AY35" i="22"/>
  <c r="AN35" i="22"/>
  <c r="AD35" i="22"/>
  <c r="AS32" i="22"/>
  <c r="AD32" i="22"/>
  <c r="AU31" i="22"/>
  <c r="AF31" i="22"/>
  <c r="AV30" i="22"/>
  <c r="AH30" i="22"/>
  <c r="AX29" i="22"/>
  <c r="AI29" i="22"/>
  <c r="AZ27" i="22"/>
  <c r="AM27" i="22"/>
  <c r="X27" i="22"/>
  <c r="AN26" i="22"/>
  <c r="AR24" i="22"/>
  <c r="AC24" i="22"/>
  <c r="AR23" i="22"/>
  <c r="AE23" i="22"/>
  <c r="AT22" i="22"/>
  <c r="AF22" i="22"/>
  <c r="AV21" i="22"/>
  <c r="AH21" i="22"/>
  <c r="AY19" i="22"/>
  <c r="AJ19" i="22"/>
  <c r="BA18" i="22"/>
  <c r="AL18" i="22"/>
  <c r="AO16" i="22"/>
  <c r="AB16" i="22"/>
  <c r="AQ15" i="22"/>
  <c r="AB15" i="22"/>
  <c r="AS14" i="22"/>
  <c r="AD14" i="22"/>
  <c r="AT13" i="22"/>
  <c r="AF13" i="22"/>
  <c r="AZ11" i="22"/>
  <c r="AE11" i="22"/>
  <c r="AE34" i="22"/>
  <c r="AM34" i="22"/>
  <c r="AU34" i="22"/>
  <c r="Z34" i="22"/>
  <c r="AH34" i="22"/>
  <c r="AP34" i="22"/>
  <c r="AX34" i="22"/>
  <c r="AA26" i="22"/>
  <c r="AI26" i="22"/>
  <c r="AQ26" i="22"/>
  <c r="AY26" i="22"/>
  <c r="AE26" i="22"/>
  <c r="AM26" i="22"/>
  <c r="AU26" i="22"/>
  <c r="AD26" i="22"/>
  <c r="AO26" i="22"/>
  <c r="AZ26" i="22"/>
  <c r="X26" i="22"/>
  <c r="AH26" i="22"/>
  <c r="AS26" i="22"/>
  <c r="AA18" i="22"/>
  <c r="AI18" i="22"/>
  <c r="AQ18" i="22"/>
  <c r="AY18" i="22"/>
  <c r="AE18" i="22"/>
  <c r="AM18" i="22"/>
  <c r="AU18" i="22"/>
  <c r="Y18" i="22"/>
  <c r="AJ18" i="22"/>
  <c r="AT18" i="22"/>
  <c r="AC18" i="22"/>
  <c r="AN18" i="22"/>
  <c r="AX18" i="22"/>
  <c r="BA43" i="22"/>
  <c r="AS43" i="22"/>
  <c r="AK43" i="22"/>
  <c r="AC43" i="22"/>
  <c r="AY42" i="22"/>
  <c r="AQ42" i="22"/>
  <c r="AI42" i="22"/>
  <c r="AA42" i="22"/>
  <c r="AU40" i="22"/>
  <c r="AM40" i="22"/>
  <c r="AE40" i="22"/>
  <c r="BA39" i="22"/>
  <c r="AS39" i="22"/>
  <c r="AK39" i="22"/>
  <c r="AC39" i="22"/>
  <c r="AY38" i="22"/>
  <c r="AQ38" i="22"/>
  <c r="AI38" i="22"/>
  <c r="X38" i="22"/>
  <c r="AQ37" i="22"/>
  <c r="AG37" i="22"/>
  <c r="AX35" i="22"/>
  <c r="AM35" i="22"/>
  <c r="AC35" i="22"/>
  <c r="AV34" i="22"/>
  <c r="AK34" i="22"/>
  <c r="AA34" i="22"/>
  <c r="AR32" i="22"/>
  <c r="AC32" i="22"/>
  <c r="AT31" i="22"/>
  <c r="AE31" i="22"/>
  <c r="AT30" i="22"/>
  <c r="AG30" i="22"/>
  <c r="AV29" i="22"/>
  <c r="AH29" i="22"/>
  <c r="AY27" i="22"/>
  <c r="AL27" i="22"/>
  <c r="BA26" i="22"/>
  <c r="AL26" i="22"/>
  <c r="Y26" i="22"/>
  <c r="AP24" i="22"/>
  <c r="AB24" i="22"/>
  <c r="AQ23" i="22"/>
  <c r="AD23" i="22"/>
  <c r="AS22" i="22"/>
  <c r="AD22" i="22"/>
  <c r="AU21" i="22"/>
  <c r="AF21" i="22"/>
  <c r="AX19" i="22"/>
  <c r="AI19" i="22"/>
  <c r="AZ18" i="22"/>
  <c r="AK18" i="22"/>
  <c r="AN16" i="22"/>
  <c r="Z16" i="22"/>
  <c r="AP15" i="22"/>
  <c r="AA15" i="22"/>
  <c r="AR14" i="22"/>
  <c r="AC14" i="22"/>
  <c r="AR13" i="22"/>
  <c r="AE13" i="22"/>
  <c r="AY11" i="22"/>
  <c r="AD11" i="22"/>
  <c r="AL44" i="22"/>
  <c r="AC33" i="22"/>
  <c r="AK33" i="22"/>
  <c r="AS33" i="22"/>
  <c r="BA33" i="22"/>
  <c r="X33" i="22"/>
  <c r="AF33" i="22"/>
  <c r="AN33" i="22"/>
  <c r="AV33" i="22"/>
  <c r="Y25" i="22"/>
  <c r="AG25" i="22"/>
  <c r="AO25" i="22"/>
  <c r="AW25" i="22"/>
  <c r="AC25" i="22"/>
  <c r="AK25" i="22"/>
  <c r="AS25" i="22"/>
  <c r="BA25" i="22"/>
  <c r="AB25" i="22"/>
  <c r="AM25" i="22"/>
  <c r="AX25" i="22"/>
  <c r="AF25" i="22"/>
  <c r="AQ25" i="22"/>
  <c r="Y17" i="22"/>
  <c r="AG17" i="22"/>
  <c r="AO17" i="22"/>
  <c r="AW17" i="22"/>
  <c r="AC17" i="22"/>
  <c r="AK17" i="22"/>
  <c r="AS17" i="22"/>
  <c r="BA17" i="22"/>
  <c r="AH17" i="22"/>
  <c r="AR17" i="22"/>
  <c r="AA17" i="22"/>
  <c r="AL17" i="22"/>
  <c r="AV17" i="22"/>
  <c r="AZ43" i="22"/>
  <c r="AR43" i="22"/>
  <c r="AJ43" i="22"/>
  <c r="AB43" i="22"/>
  <c r="AX42" i="22"/>
  <c r="AP42" i="22"/>
  <c r="AH42" i="22"/>
  <c r="Z42" i="22"/>
  <c r="AV41" i="22"/>
  <c r="AN41" i="22"/>
  <c r="AF41" i="22"/>
  <c r="AT40" i="22"/>
  <c r="AL40" i="22"/>
  <c r="AD40" i="22"/>
  <c r="AZ39" i="22"/>
  <c r="AR39" i="22"/>
  <c r="AJ39" i="22"/>
  <c r="AB39" i="22"/>
  <c r="AX38" i="22"/>
  <c r="AP38" i="22"/>
  <c r="AG38" i="22"/>
  <c r="AZ37" i="22"/>
  <c r="AP37" i="22"/>
  <c r="AX36" i="22"/>
  <c r="AN36" i="22"/>
  <c r="AC36" i="22"/>
  <c r="AV35" i="22"/>
  <c r="AL35" i="22"/>
  <c r="AA35" i="22"/>
  <c r="AT34" i="22"/>
  <c r="AJ34" i="22"/>
  <c r="Y34" i="22"/>
  <c r="AR33" i="22"/>
  <c r="AH33" i="22"/>
  <c r="BA32" i="22"/>
  <c r="AO32" i="22"/>
  <c r="AQ31" i="22"/>
  <c r="AB31" i="22"/>
  <c r="AS30" i="22"/>
  <c r="AD30" i="22"/>
  <c r="AT29" i="22"/>
  <c r="AF29" i="22"/>
  <c r="AV28" i="22"/>
  <c r="AG28" i="22"/>
  <c r="AX27" i="22"/>
  <c r="AI27" i="22"/>
  <c r="AX26" i="22"/>
  <c r="AK26" i="22"/>
  <c r="AZ25" i="22"/>
  <c r="AL25" i="22"/>
  <c r="X25" i="22"/>
  <c r="AN24" i="22"/>
  <c r="AP23" i="22"/>
  <c r="AA23" i="22"/>
  <c r="AP22" i="22"/>
  <c r="AC22" i="22"/>
  <c r="AR21" i="22"/>
  <c r="AD21" i="22"/>
  <c r="AT20" i="22"/>
  <c r="AF20" i="22"/>
  <c r="AU19" i="22"/>
  <c r="AH19" i="22"/>
  <c r="AW18" i="22"/>
  <c r="AH18" i="22"/>
  <c r="AY17" i="22"/>
  <c r="AJ17" i="22"/>
  <c r="AZ16" i="22"/>
  <c r="AL16" i="22"/>
  <c r="AM15" i="22"/>
  <c r="Z15" i="22"/>
  <c r="AO14" i="22"/>
  <c r="Z14" i="22"/>
  <c r="AQ13" i="22"/>
  <c r="AB13" i="22"/>
  <c r="AO12" i="22"/>
  <c r="AX11" i="22"/>
  <c r="AB11" i="22"/>
  <c r="AK44" i="22"/>
  <c r="AE32" i="22"/>
  <c r="AM32" i="22"/>
  <c r="AA32" i="22"/>
  <c r="AI32" i="22"/>
  <c r="AQ32" i="22"/>
  <c r="AF32" i="22"/>
  <c r="AP32" i="22"/>
  <c r="AY32" i="22"/>
  <c r="Y32" i="22"/>
  <c r="AJ32" i="22"/>
  <c r="AT32" i="22"/>
  <c r="AE24" i="22"/>
  <c r="AM24" i="22"/>
  <c r="AU24" i="22"/>
  <c r="AA24" i="22"/>
  <c r="AI24" i="22"/>
  <c r="AQ24" i="22"/>
  <c r="AY24" i="22"/>
  <c r="Z24" i="22"/>
  <c r="AK24" i="22"/>
  <c r="AV24" i="22"/>
  <c r="AD24" i="22"/>
  <c r="AO24" i="22"/>
  <c r="AZ24" i="22"/>
  <c r="AE16" i="22"/>
  <c r="AM16" i="22"/>
  <c r="AU16" i="22"/>
  <c r="AA16" i="22"/>
  <c r="AI16" i="22"/>
  <c r="AQ16" i="22"/>
  <c r="AY16" i="22"/>
  <c r="AF16" i="22"/>
  <c r="AP16" i="22"/>
  <c r="BA16" i="22"/>
  <c r="Y16" i="22"/>
  <c r="AJ16" i="22"/>
  <c r="AT16" i="22"/>
  <c r="AY43" i="22"/>
  <c r="AQ43" i="22"/>
  <c r="AI43" i="22"/>
  <c r="AA43" i="22"/>
  <c r="BA40" i="22"/>
  <c r="AS40" i="22"/>
  <c r="AK40" i="22"/>
  <c r="AC40" i="22"/>
  <c r="AY39" i="22"/>
  <c r="AQ39" i="22"/>
  <c r="AI39" i="22"/>
  <c r="AA39" i="22"/>
  <c r="AW38" i="22"/>
  <c r="AO38" i="22"/>
  <c r="AF38" i="22"/>
  <c r="AU35" i="22"/>
  <c r="AK35" i="22"/>
  <c r="Z35" i="22"/>
  <c r="AZ32" i="22"/>
  <c r="AN32" i="22"/>
  <c r="Z32" i="22"/>
  <c r="AP31" i="22"/>
  <c r="AR30" i="22"/>
  <c r="AC30" i="22"/>
  <c r="AR29" i="22"/>
  <c r="AE29" i="22"/>
  <c r="AV27" i="22"/>
  <c r="AH27" i="22"/>
  <c r="AW26" i="22"/>
  <c r="AJ26" i="22"/>
  <c r="BA24" i="22"/>
  <c r="AL24" i="22"/>
  <c r="X24" i="22"/>
  <c r="AN23" i="22"/>
  <c r="AO22" i="22"/>
  <c r="AB22" i="22"/>
  <c r="AQ21" i="22"/>
  <c r="AB21" i="22"/>
  <c r="AT19" i="22"/>
  <c r="AF19" i="22"/>
  <c r="AV18" i="22"/>
  <c r="AG18" i="22"/>
  <c r="AX16" i="22"/>
  <c r="AK16" i="22"/>
  <c r="AZ15" i="22"/>
  <c r="AL15" i="22"/>
  <c r="AN14" i="22"/>
  <c r="Y14" i="22"/>
  <c r="AP13" i="22"/>
  <c r="AA13" i="22"/>
  <c r="AT11" i="22"/>
  <c r="X11" i="22"/>
  <c r="AC31" i="22"/>
  <c r="AK31" i="22"/>
  <c r="AS31" i="22"/>
  <c r="BA31" i="22"/>
  <c r="Y31" i="22"/>
  <c r="AG31" i="22"/>
  <c r="AO31" i="22"/>
  <c r="AW31" i="22"/>
  <c r="AD31" i="22"/>
  <c r="AN31" i="22"/>
  <c r="AY31" i="22"/>
  <c r="AH31" i="22"/>
  <c r="AR31" i="22"/>
  <c r="AC23" i="22"/>
  <c r="AK23" i="22"/>
  <c r="AS23" i="22"/>
  <c r="BA23" i="22"/>
  <c r="Y23" i="22"/>
  <c r="AG23" i="22"/>
  <c r="AO23" i="22"/>
  <c r="AW23" i="22"/>
  <c r="X23" i="22"/>
  <c r="AI23" i="22"/>
  <c r="AT23" i="22"/>
  <c r="AB23" i="22"/>
  <c r="AM23" i="22"/>
  <c r="AX23" i="22"/>
  <c r="AC15" i="22"/>
  <c r="AK15" i="22"/>
  <c r="AS15" i="22"/>
  <c r="BA15" i="22"/>
  <c r="Y15" i="22"/>
  <c r="AG15" i="22"/>
  <c r="AO15" i="22"/>
  <c r="AW15" i="22"/>
  <c r="AD15" i="22"/>
  <c r="AN15" i="22"/>
  <c r="AY15" i="22"/>
  <c r="AH15" i="22"/>
  <c r="AR15" i="22"/>
  <c r="AX43" i="22"/>
  <c r="AP43" i="22"/>
  <c r="AH43" i="22"/>
  <c r="Z43" i="22"/>
  <c r="AZ40" i="22"/>
  <c r="AR40" i="22"/>
  <c r="AJ40" i="22"/>
  <c r="AB40" i="22"/>
  <c r="AX39" i="22"/>
  <c r="AP39" i="22"/>
  <c r="AH39" i="22"/>
  <c r="Z39" i="22"/>
  <c r="AV38" i="22"/>
  <c r="AN38" i="22"/>
  <c r="AT35" i="22"/>
  <c r="AI35" i="22"/>
  <c r="X35" i="22"/>
  <c r="AX32" i="22"/>
  <c r="AL32" i="22"/>
  <c r="X32" i="22"/>
  <c r="AM31" i="22"/>
  <c r="Z31" i="22"/>
  <c r="AO30" i="22"/>
  <c r="AQ29" i="22"/>
  <c r="AB29" i="22"/>
  <c r="AT27" i="22"/>
  <c r="AE27" i="22"/>
  <c r="AV26" i="22"/>
  <c r="AG26" i="22"/>
  <c r="AX24" i="22"/>
  <c r="AJ24" i="22"/>
  <c r="AZ23" i="22"/>
  <c r="AL23" i="22"/>
  <c r="BA22" i="22"/>
  <c r="AN22" i="22"/>
  <c r="AN21" i="22"/>
  <c r="AA21" i="22"/>
  <c r="AR19" i="22"/>
  <c r="AD19" i="22"/>
  <c r="AS18" i="22"/>
  <c r="AF18" i="22"/>
  <c r="AW16" i="22"/>
  <c r="AH16" i="22"/>
  <c r="AX15" i="22"/>
  <c r="AJ15" i="22"/>
  <c r="AZ14" i="22"/>
  <c r="AK14" i="22"/>
  <c r="AM13" i="22"/>
  <c r="X13" i="22"/>
  <c r="AP11" i="22"/>
  <c r="AE38" i="22"/>
  <c r="Z38" i="22"/>
  <c r="AH38" i="22"/>
  <c r="AA30" i="22"/>
  <c r="AI30" i="22"/>
  <c r="AQ30" i="22"/>
  <c r="AY30" i="22"/>
  <c r="AE30" i="22"/>
  <c r="AM30" i="22"/>
  <c r="AU30" i="22"/>
  <c r="AB30" i="22"/>
  <c r="AL30" i="22"/>
  <c r="AW30" i="22"/>
  <c r="AF30" i="22"/>
  <c r="AP30" i="22"/>
  <c r="BA30" i="22"/>
  <c r="AA22" i="22"/>
  <c r="AI22" i="22"/>
  <c r="AQ22" i="22"/>
  <c r="AY22" i="22"/>
  <c r="AE22" i="22"/>
  <c r="AM22" i="22"/>
  <c r="AU22" i="22"/>
  <c r="AG22" i="22"/>
  <c r="AR22" i="22"/>
  <c r="Z22" i="22"/>
  <c r="AK22" i="22"/>
  <c r="AV22" i="22"/>
  <c r="AA14" i="22"/>
  <c r="AI14" i="22"/>
  <c r="AQ14" i="22"/>
  <c r="AY14" i="22"/>
  <c r="AE14" i="22"/>
  <c r="AM14" i="22"/>
  <c r="AU14" i="22"/>
  <c r="AB14" i="22"/>
  <c r="AL14" i="22"/>
  <c r="AW14" i="22"/>
  <c r="AF14" i="22"/>
  <c r="AP14" i="22"/>
  <c r="BA14" i="22"/>
  <c r="AW43" i="22"/>
  <c r="AO43" i="22"/>
  <c r="AG43" i="22"/>
  <c r="Y43" i="22"/>
  <c r="AY40" i="22"/>
  <c r="AQ40" i="22"/>
  <c r="AI40" i="22"/>
  <c r="AA40" i="22"/>
  <c r="AW39" i="22"/>
  <c r="AO39" i="22"/>
  <c r="AG39" i="22"/>
  <c r="Y39" i="22"/>
  <c r="AU38" i="22"/>
  <c r="AM38" i="22"/>
  <c r="AC38" i="22"/>
  <c r="AS35" i="22"/>
  <c r="AH35" i="22"/>
  <c r="AF34" i="22"/>
  <c r="AW32" i="22"/>
  <c r="AK32" i="22"/>
  <c r="AZ31" i="22"/>
  <c r="AL31" i="22"/>
  <c r="X31" i="22"/>
  <c r="AN30" i="22"/>
  <c r="Y30" i="22"/>
  <c r="AP29" i="22"/>
  <c r="AR27" i="22"/>
  <c r="AD27" i="22"/>
  <c r="AT26" i="22"/>
  <c r="AF26" i="22"/>
  <c r="AW24" i="22"/>
  <c r="AH24" i="22"/>
  <c r="AY23" i="22"/>
  <c r="AJ23" i="22"/>
  <c r="AZ22" i="22"/>
  <c r="AL22" i="22"/>
  <c r="X22" i="22"/>
  <c r="AM21" i="22"/>
  <c r="AQ19" i="22"/>
  <c r="AB19" i="22"/>
  <c r="AR18" i="22"/>
  <c r="AD18" i="22"/>
  <c r="AV16" i="22"/>
  <c r="AG16" i="22"/>
  <c r="AV15" i="22"/>
  <c r="AI15" i="22"/>
  <c r="AX14" i="22"/>
  <c r="AJ14" i="22"/>
  <c r="AZ13" i="22"/>
  <c r="AN11" i="22"/>
  <c r="AC37" i="22"/>
  <c r="AK37" i="22"/>
  <c r="AS37" i="22"/>
  <c r="BA37" i="22"/>
  <c r="X37" i="22"/>
  <c r="AF37" i="22"/>
  <c r="AN37" i="22"/>
  <c r="AV37" i="22"/>
  <c r="Y29" i="22"/>
  <c r="AG29" i="22"/>
  <c r="AO29" i="22"/>
  <c r="AW29" i="22"/>
  <c r="AC29" i="22"/>
  <c r="AK29" i="22"/>
  <c r="AS29" i="22"/>
  <c r="BA29" i="22"/>
  <c r="Z29" i="22"/>
  <c r="AJ29" i="22"/>
  <c r="AU29" i="22"/>
  <c r="AD29" i="22"/>
  <c r="AN29" i="22"/>
  <c r="AY29" i="22"/>
  <c r="Y21" i="22"/>
  <c r="AG21" i="22"/>
  <c r="AO21" i="22"/>
  <c r="AW21" i="22"/>
  <c r="AC21" i="22"/>
  <c r="AK21" i="22"/>
  <c r="AS21" i="22"/>
  <c r="BA21" i="22"/>
  <c r="AE21" i="22"/>
  <c r="AP21" i="22"/>
  <c r="AZ21" i="22"/>
  <c r="X21" i="22"/>
  <c r="AI21" i="22"/>
  <c r="AT21" i="22"/>
  <c r="Y13" i="22"/>
  <c r="AG13" i="22"/>
  <c r="AO13" i="22"/>
  <c r="AW13" i="22"/>
  <c r="AC13" i="22"/>
  <c r="AK13" i="22"/>
  <c r="AS13" i="22"/>
  <c r="BA13" i="22"/>
  <c r="Z13" i="22"/>
  <c r="AJ13" i="22"/>
  <c r="AU13" i="22"/>
  <c r="AD13" i="22"/>
  <c r="AN13" i="22"/>
  <c r="AY13" i="22"/>
  <c r="AV43" i="22"/>
  <c r="AN43" i="22"/>
  <c r="AF43" i="22"/>
  <c r="AT42" i="22"/>
  <c r="AL42" i="22"/>
  <c r="AX40" i="22"/>
  <c r="AP40" i="22"/>
  <c r="AH40" i="22"/>
  <c r="AV39" i="22"/>
  <c r="AN39" i="22"/>
  <c r="AF39" i="22"/>
  <c r="AT38" i="22"/>
  <c r="AL38" i="22"/>
  <c r="AB38" i="22"/>
  <c r="AU37" i="22"/>
  <c r="AJ37" i="22"/>
  <c r="Z37" i="22"/>
  <c r="AQ35" i="22"/>
  <c r="AF35" i="22"/>
  <c r="AZ34" i="22"/>
  <c r="AO34" i="22"/>
  <c r="AD34" i="22"/>
  <c r="AV32" i="22"/>
  <c r="AH32" i="22"/>
  <c r="AX31" i="22"/>
  <c r="AJ31" i="22"/>
  <c r="AZ30" i="22"/>
  <c r="AK30" i="22"/>
  <c r="X30" i="22"/>
  <c r="AM29" i="22"/>
  <c r="X29" i="22"/>
  <c r="AP27" i="22"/>
  <c r="AB27" i="22"/>
  <c r="AR26" i="22"/>
  <c r="AC26" i="22"/>
  <c r="AT24" i="22"/>
  <c r="AG24" i="22"/>
  <c r="AV23" i="22"/>
  <c r="AH23" i="22"/>
  <c r="AX22" i="22"/>
  <c r="AJ22" i="22"/>
  <c r="AY21" i="22"/>
  <c r="AL21" i="22"/>
  <c r="AN19" i="22"/>
  <c r="Z19" i="22"/>
  <c r="AP18" i="22"/>
  <c r="AB18" i="22"/>
  <c r="AS16" i="22"/>
  <c r="AD16" i="22"/>
  <c r="AU15" i="22"/>
  <c r="AF15" i="22"/>
  <c r="AV14" i="22"/>
  <c r="AH14" i="22"/>
  <c r="AX13" i="22"/>
  <c r="AI13" i="22"/>
  <c r="AM11" i="22"/>
  <c r="AV44" i="22"/>
  <c r="Z44" i="22"/>
  <c r="P2" i="30"/>
  <c r="O2" i="30"/>
  <c r="P2" i="8"/>
  <c r="H10" i="21" l="1"/>
  <c r="EI45" i="19"/>
  <c r="V13" i="17" s="1"/>
  <c r="DR45" i="10"/>
  <c r="Q27" i="17" s="1"/>
  <c r="BU45" i="19"/>
  <c r="J7" i="17" s="1"/>
  <c r="EJ45" i="19"/>
  <c r="X13" i="17" s="1"/>
  <c r="EC45" i="19"/>
  <c r="J13" i="17" s="1"/>
  <c r="DN45" i="10"/>
  <c r="I27" i="17" s="1"/>
  <c r="DB45" i="10"/>
  <c r="P22" i="17" s="1"/>
  <c r="DQ45" i="10"/>
  <c r="O27" i="17" s="1"/>
  <c r="EG45" i="10"/>
  <c r="R27" i="17" s="1"/>
  <c r="DV45" i="10"/>
  <c r="Y27" i="17" s="1"/>
  <c r="EM45" i="10"/>
  <c r="AD27" i="17" s="1"/>
  <c r="EE45" i="10"/>
  <c r="N27" i="17" s="1"/>
  <c r="ED45" i="10"/>
  <c r="L27" i="17" s="1"/>
  <c r="DK45" i="10"/>
  <c r="C27" i="17" s="1"/>
  <c r="DC45" i="10"/>
  <c r="R22" i="17" s="1"/>
  <c r="CZ45" i="10"/>
  <c r="L22" i="17" s="1"/>
  <c r="DZ45" i="10"/>
  <c r="D27" i="17" s="1"/>
  <c r="DA45" i="10"/>
  <c r="N22" i="17" s="1"/>
  <c r="EA45" i="10"/>
  <c r="F27" i="17" s="1"/>
  <c r="DU45" i="10"/>
  <c r="W27" i="17" s="1"/>
  <c r="DO45" i="10"/>
  <c r="K27" i="17" s="1"/>
  <c r="DP45" i="10"/>
  <c r="M27" i="17" s="1"/>
  <c r="BZ45" i="10"/>
  <c r="T21" i="17" s="1"/>
  <c r="CY45" i="10"/>
  <c r="J22" i="17" s="1"/>
  <c r="DH45" i="10"/>
  <c r="AB22" i="17" s="1"/>
  <c r="DM45" i="10"/>
  <c r="G27" i="17" s="1"/>
  <c r="DF45" i="10"/>
  <c r="X22" i="17" s="1"/>
  <c r="BU45" i="10"/>
  <c r="J21" i="17" s="1"/>
  <c r="EK45" i="10"/>
  <c r="Z27" i="17" s="1"/>
  <c r="EN45" i="10"/>
  <c r="AF27" i="17" s="1"/>
  <c r="CF45" i="10"/>
  <c r="AF21" i="17" s="1"/>
  <c r="BW45" i="10"/>
  <c r="N21" i="17" s="1"/>
  <c r="CC45" i="10"/>
  <c r="Z21" i="17" s="1"/>
  <c r="BV45" i="10"/>
  <c r="L21" i="17" s="1"/>
  <c r="EI45" i="10"/>
  <c r="V27" i="17" s="1"/>
  <c r="EC45" i="10"/>
  <c r="J27" i="17" s="1"/>
  <c r="EH45" i="10"/>
  <c r="T27" i="17" s="1"/>
  <c r="BS45" i="10"/>
  <c r="F21" i="17" s="1"/>
  <c r="CD45" i="10"/>
  <c r="AB21" i="17" s="1"/>
  <c r="EB45" i="10"/>
  <c r="H27" i="17" s="1"/>
  <c r="DT45" i="10"/>
  <c r="U27" i="17" s="1"/>
  <c r="DE45" i="10"/>
  <c r="V22" i="17" s="1"/>
  <c r="BT45" i="10"/>
  <c r="H21" i="17" s="1"/>
  <c r="DI45" i="10"/>
  <c r="AD22" i="17" s="1"/>
  <c r="CE45" i="10"/>
  <c r="AD21" i="17" s="1"/>
  <c r="EJ45" i="10"/>
  <c r="X27" i="17" s="1"/>
  <c r="BR45" i="10"/>
  <c r="D21" i="17" s="1"/>
  <c r="DG45" i="10"/>
  <c r="Z22" i="17" s="1"/>
  <c r="BX45" i="10"/>
  <c r="P21" i="17" s="1"/>
  <c r="EF45" i="10"/>
  <c r="P27" i="17" s="1"/>
  <c r="CA45" i="10"/>
  <c r="V21" i="17" s="1"/>
  <c r="DD45" i="10"/>
  <c r="T22" i="17" s="1"/>
  <c r="EL45" i="10"/>
  <c r="AB27" i="17" s="1"/>
  <c r="DY45" i="10"/>
  <c r="BY45" i="10"/>
  <c r="R21" i="17" s="1"/>
  <c r="DJ45" i="10"/>
  <c r="AF22" i="17" s="1"/>
  <c r="DS45" i="10"/>
  <c r="S27" i="17" s="1"/>
  <c r="DW45" i="10"/>
  <c r="AA27" i="17" s="1"/>
  <c r="DX45" i="10"/>
  <c r="AC27" i="17" s="1"/>
  <c r="CB45" i="10"/>
  <c r="X21" i="17" s="1"/>
  <c r="DL45" i="10"/>
  <c r="E27" i="17" s="1"/>
  <c r="BV45" i="19"/>
  <c r="L7" i="17" s="1"/>
  <c r="EE45" i="19"/>
  <c r="N13" i="17" s="1"/>
  <c r="DF45" i="19"/>
  <c r="X8" i="17" s="1"/>
  <c r="CB45" i="19"/>
  <c r="X7" i="17" s="1"/>
  <c r="EN45" i="19"/>
  <c r="AF13" i="17" s="1"/>
  <c r="CE45" i="19"/>
  <c r="AD7" i="17" s="1"/>
  <c r="DC45" i="19"/>
  <c r="R8" i="17" s="1"/>
  <c r="DY45" i="19"/>
  <c r="CN45" i="19"/>
  <c r="Q8" i="17" s="1"/>
  <c r="BY45" i="19"/>
  <c r="R7" i="17" s="1"/>
  <c r="DI45" i="19"/>
  <c r="AD8" i="17" s="1"/>
  <c r="CL45" i="19"/>
  <c r="M8" i="17" s="1"/>
  <c r="BH45" i="19"/>
  <c r="M7" i="17" s="1"/>
  <c r="DS45" i="19"/>
  <c r="S13" i="17" s="1"/>
  <c r="DN45" i="19"/>
  <c r="I13" i="17" s="1"/>
  <c r="CJ45" i="19"/>
  <c r="I8" i="17" s="1"/>
  <c r="BQ45" i="19"/>
  <c r="AE7" i="17" s="1"/>
  <c r="CO45" i="19"/>
  <c r="S8" i="17" s="1"/>
  <c r="CA45" i="19"/>
  <c r="V7" i="17" s="1"/>
  <c r="BN45" i="19"/>
  <c r="Y7" i="17" s="1"/>
  <c r="BX45" i="19"/>
  <c r="P7" i="17" s="1"/>
  <c r="CS45" i="19"/>
  <c r="AA8" i="17" s="1"/>
  <c r="BE45" i="19"/>
  <c r="G7" i="17" s="1"/>
  <c r="DE45" i="19"/>
  <c r="V8" i="17" s="1"/>
  <c r="BJ45" i="19"/>
  <c r="Q7" i="17" s="1"/>
  <c r="DV45" i="19"/>
  <c r="Y13" i="17" s="1"/>
  <c r="CR45" i="19"/>
  <c r="Y8" i="17" s="1"/>
  <c r="BF45" i="19"/>
  <c r="I7" i="17" s="1"/>
  <c r="CD45" i="19"/>
  <c r="AB7" i="17" s="1"/>
  <c r="BO45" i="19"/>
  <c r="AA7" i="17" s="1"/>
  <c r="CK45" i="19"/>
  <c r="K8" i="17" s="1"/>
  <c r="BK45" i="19"/>
  <c r="S7" i="17" s="1"/>
  <c r="DJ45" i="19"/>
  <c r="AF8" i="17" s="1"/>
  <c r="EH45" i="19"/>
  <c r="T13" i="17" s="1"/>
  <c r="CT45" i="19"/>
  <c r="AC8" i="17" s="1"/>
  <c r="BR45" i="19"/>
  <c r="D7" i="17" s="1"/>
  <c r="ED45" i="19"/>
  <c r="L13" i="17" s="1"/>
  <c r="CZ45" i="19"/>
  <c r="L8" i="17" s="1"/>
  <c r="DA45" i="19"/>
  <c r="N8" i="17" s="1"/>
  <c r="BP45" i="19"/>
  <c r="AC7" i="17" s="1"/>
  <c r="EK45" i="19"/>
  <c r="Z13" i="17" s="1"/>
  <c r="EG45" i="19"/>
  <c r="R13" i="17" s="1"/>
  <c r="CV45" i="19"/>
  <c r="D8" i="17" s="1"/>
  <c r="DT45" i="19"/>
  <c r="U13" i="17" s="1"/>
  <c r="CF45" i="19"/>
  <c r="AF7" i="17" s="1"/>
  <c r="BZ45" i="19"/>
  <c r="T7" i="17" s="1"/>
  <c r="EL45" i="19"/>
  <c r="AB13" i="17" s="1"/>
  <c r="DH45" i="19"/>
  <c r="AB8" i="17" s="1"/>
  <c r="CC45" i="19"/>
  <c r="Z7" i="17" s="1"/>
  <c r="BC45" i="19"/>
  <c r="C7" i="17" s="1"/>
  <c r="EM45" i="19"/>
  <c r="AD13" i="17" s="1"/>
  <c r="DZ45" i="19"/>
  <c r="D13" i="17" s="1"/>
  <c r="DU45" i="19"/>
  <c r="W13" i="17" s="1"/>
  <c r="CI45" i="19"/>
  <c r="G8" i="17" s="1"/>
  <c r="DG45" i="19"/>
  <c r="Z8" i="17" s="1"/>
  <c r="DQ45" i="19"/>
  <c r="O13" i="17" s="1"/>
  <c r="BS45" i="19"/>
  <c r="F7" i="17" s="1"/>
  <c r="CH45" i="19"/>
  <c r="E8" i="17" s="1"/>
  <c r="BD45" i="19"/>
  <c r="E7" i="17" s="1"/>
  <c r="DP45" i="19"/>
  <c r="M13" i="17" s="1"/>
  <c r="DR45" i="19"/>
  <c r="Q13" i="17" s="1"/>
  <c r="Q29" i="17" s="1"/>
  <c r="BM45" i="19"/>
  <c r="W7" i="17" s="1"/>
  <c r="EA45" i="19"/>
  <c r="F13" i="17" s="1"/>
  <c r="DL45" i="19"/>
  <c r="E13" i="17" s="1"/>
  <c r="DW45" i="19"/>
  <c r="AA13" i="17" s="1"/>
  <c r="BW45" i="19"/>
  <c r="N7" i="17" s="1"/>
  <c r="CU45" i="19"/>
  <c r="AE8" i="17" s="1"/>
  <c r="BG45" i="19"/>
  <c r="K7" i="17" s="1"/>
  <c r="CP45" i="19"/>
  <c r="U8" i="17" s="1"/>
  <c r="BL45" i="19"/>
  <c r="U7" i="17" s="1"/>
  <c r="DX45" i="19"/>
  <c r="AC13" i="17" s="1"/>
  <c r="DD45" i="19"/>
  <c r="T8" i="17" s="1"/>
  <c r="EB45" i="19"/>
  <c r="H13" i="17" s="1"/>
  <c r="DM45" i="19"/>
  <c r="G13" i="17" s="1"/>
  <c r="CY45" i="19"/>
  <c r="J8" i="17" s="1"/>
  <c r="DK45" i="19"/>
  <c r="C13" i="17" s="1"/>
  <c r="BI45" i="19"/>
  <c r="O7" i="17" s="1"/>
  <c r="CG45" i="19"/>
  <c r="C8" i="17" s="1"/>
  <c r="CX45" i="19"/>
  <c r="H8" i="17" s="1"/>
  <c r="BT45" i="19"/>
  <c r="H7" i="17" s="1"/>
  <c r="EF45" i="19"/>
  <c r="P13" i="17" s="1"/>
  <c r="CQ45" i="19"/>
  <c r="W8" i="17" s="1"/>
  <c r="DO45" i="19"/>
  <c r="K13" i="17" s="1"/>
  <c r="DB45" i="19"/>
  <c r="P8" i="17" s="1"/>
  <c r="CM45" i="19"/>
  <c r="O8" i="17" s="1"/>
  <c r="CW45" i="19"/>
  <c r="F8" i="17" s="1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40" i="29"/>
  <c r="C39" i="29"/>
  <c r="C38" i="29"/>
  <c r="C37" i="29"/>
  <c r="C36" i="29"/>
  <c r="C35" i="29"/>
  <c r="C34" i="29"/>
  <c r="C33" i="29"/>
  <c r="C32" i="29"/>
  <c r="C31" i="29"/>
  <c r="C3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E6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S166" i="27"/>
  <c r="R166" i="27"/>
  <c r="Q166" i="27"/>
  <c r="P166" i="27"/>
  <c r="O166" i="27"/>
  <c r="N166" i="27"/>
  <c r="M166" i="27"/>
  <c r="L166" i="27"/>
  <c r="K166" i="27"/>
  <c r="J166" i="27"/>
  <c r="I166" i="27"/>
  <c r="H166" i="27"/>
  <c r="G166" i="27"/>
  <c r="F166" i="27"/>
  <c r="E166" i="27"/>
  <c r="S165" i="27"/>
  <c r="R165" i="27"/>
  <c r="Q165" i="27"/>
  <c r="P165" i="27"/>
  <c r="O165" i="27"/>
  <c r="N165" i="27"/>
  <c r="M165" i="27"/>
  <c r="L165" i="27"/>
  <c r="K165" i="27"/>
  <c r="J165" i="27"/>
  <c r="I165" i="27"/>
  <c r="H165" i="27"/>
  <c r="G165" i="27"/>
  <c r="F165" i="27"/>
  <c r="E165" i="27"/>
  <c r="S164" i="27"/>
  <c r="R164" i="27"/>
  <c r="Q164" i="27"/>
  <c r="P164" i="27"/>
  <c r="O164" i="27"/>
  <c r="N164" i="27"/>
  <c r="M164" i="27"/>
  <c r="L164" i="27"/>
  <c r="K164" i="27"/>
  <c r="J164" i="27"/>
  <c r="I164" i="27"/>
  <c r="H164" i="27"/>
  <c r="G164" i="27"/>
  <c r="F164" i="27"/>
  <c r="E164" i="27"/>
  <c r="S163" i="27"/>
  <c r="R163" i="27"/>
  <c r="Q163" i="27"/>
  <c r="P163" i="27"/>
  <c r="O163" i="27"/>
  <c r="N163" i="27"/>
  <c r="M163" i="27"/>
  <c r="L163" i="27"/>
  <c r="K163" i="27"/>
  <c r="J163" i="27"/>
  <c r="I163" i="27"/>
  <c r="H163" i="27"/>
  <c r="G163" i="27"/>
  <c r="F163" i="27"/>
  <c r="E163" i="27"/>
  <c r="S162" i="27"/>
  <c r="R162" i="27"/>
  <c r="Q162" i="27"/>
  <c r="P162" i="27"/>
  <c r="O162" i="27"/>
  <c r="N162" i="27"/>
  <c r="M162" i="27"/>
  <c r="L162" i="27"/>
  <c r="K162" i="27"/>
  <c r="J162" i="27"/>
  <c r="I162" i="27"/>
  <c r="H162" i="27"/>
  <c r="G162" i="27"/>
  <c r="F162" i="27"/>
  <c r="E162" i="27"/>
  <c r="S161" i="27"/>
  <c r="R161" i="27"/>
  <c r="Q161" i="27"/>
  <c r="P161" i="27"/>
  <c r="O161" i="27"/>
  <c r="N161" i="27"/>
  <c r="M161" i="27"/>
  <c r="L161" i="27"/>
  <c r="K161" i="27"/>
  <c r="J161" i="27"/>
  <c r="I161" i="27"/>
  <c r="H161" i="27"/>
  <c r="G161" i="27"/>
  <c r="F161" i="27"/>
  <c r="E161" i="27"/>
  <c r="S160" i="27"/>
  <c r="R160" i="27"/>
  <c r="Q160" i="27"/>
  <c r="P160" i="27"/>
  <c r="O160" i="27"/>
  <c r="N160" i="27"/>
  <c r="M160" i="27"/>
  <c r="L160" i="27"/>
  <c r="K160" i="27"/>
  <c r="J160" i="27"/>
  <c r="I160" i="27"/>
  <c r="H160" i="27"/>
  <c r="G160" i="27"/>
  <c r="F160" i="27"/>
  <c r="E160" i="27"/>
  <c r="S159" i="27"/>
  <c r="R159" i="27"/>
  <c r="Q159" i="27"/>
  <c r="P159" i="27"/>
  <c r="O159" i="27"/>
  <c r="N159" i="27"/>
  <c r="M159" i="27"/>
  <c r="L159" i="27"/>
  <c r="K159" i="27"/>
  <c r="J159" i="27"/>
  <c r="I159" i="27"/>
  <c r="H159" i="27"/>
  <c r="G159" i="27"/>
  <c r="F159" i="27"/>
  <c r="E159" i="27"/>
  <c r="S158" i="27"/>
  <c r="R158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S157" i="27"/>
  <c r="R157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S156" i="27"/>
  <c r="R156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E156" i="27"/>
  <c r="S155" i="27"/>
  <c r="R155" i="27"/>
  <c r="Q155" i="27"/>
  <c r="P155" i="27"/>
  <c r="O155" i="27"/>
  <c r="N155" i="27"/>
  <c r="M155" i="27"/>
  <c r="L155" i="27"/>
  <c r="K155" i="27"/>
  <c r="J155" i="27"/>
  <c r="I155" i="27"/>
  <c r="H155" i="27"/>
  <c r="G155" i="27"/>
  <c r="F155" i="27"/>
  <c r="E155" i="27"/>
  <c r="S154" i="27"/>
  <c r="R154" i="27"/>
  <c r="Q154" i="27"/>
  <c r="P154" i="27"/>
  <c r="O154" i="27"/>
  <c r="N154" i="27"/>
  <c r="M154" i="27"/>
  <c r="L154" i="27"/>
  <c r="K154" i="27"/>
  <c r="J154" i="27"/>
  <c r="I154" i="27"/>
  <c r="H154" i="27"/>
  <c r="G154" i="27"/>
  <c r="F154" i="27"/>
  <c r="E154" i="27"/>
  <c r="S153" i="27"/>
  <c r="R153" i="27"/>
  <c r="Q153" i="27"/>
  <c r="P153" i="27"/>
  <c r="O153" i="27"/>
  <c r="N153" i="27"/>
  <c r="M153" i="27"/>
  <c r="L153" i="27"/>
  <c r="K153" i="27"/>
  <c r="J153" i="27"/>
  <c r="I153" i="27"/>
  <c r="H153" i="27"/>
  <c r="G153" i="27"/>
  <c r="F153" i="27"/>
  <c r="E153" i="27"/>
  <c r="S152" i="27"/>
  <c r="R152" i="27"/>
  <c r="Q152" i="27"/>
  <c r="P152" i="27"/>
  <c r="O152" i="27"/>
  <c r="N152" i="27"/>
  <c r="M152" i="27"/>
  <c r="L152" i="27"/>
  <c r="K152" i="27"/>
  <c r="J152" i="27"/>
  <c r="I152" i="27"/>
  <c r="H152" i="27"/>
  <c r="G152" i="27"/>
  <c r="F152" i="27"/>
  <c r="E152" i="27"/>
  <c r="S151" i="27"/>
  <c r="R151" i="27"/>
  <c r="Q151" i="27"/>
  <c r="P151" i="27"/>
  <c r="O151" i="27"/>
  <c r="N151" i="27"/>
  <c r="M151" i="27"/>
  <c r="L151" i="27"/>
  <c r="K151" i="27"/>
  <c r="J151" i="27"/>
  <c r="I151" i="27"/>
  <c r="H151" i="27"/>
  <c r="G151" i="27"/>
  <c r="F151" i="27"/>
  <c r="E151" i="27"/>
  <c r="S150" i="27"/>
  <c r="R150" i="27"/>
  <c r="Q150" i="27"/>
  <c r="P150" i="27"/>
  <c r="O150" i="27"/>
  <c r="N150" i="27"/>
  <c r="M150" i="27"/>
  <c r="L150" i="27"/>
  <c r="K150" i="27"/>
  <c r="J150" i="27"/>
  <c r="I150" i="27"/>
  <c r="H150" i="27"/>
  <c r="G150" i="27"/>
  <c r="F150" i="27"/>
  <c r="E150" i="27"/>
  <c r="S149" i="27"/>
  <c r="R149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E149" i="27"/>
  <c r="S148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E148" i="27"/>
  <c r="S147" i="27"/>
  <c r="R147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S146" i="27"/>
  <c r="R146" i="27"/>
  <c r="Q146" i="27"/>
  <c r="P146" i="27"/>
  <c r="O146" i="27"/>
  <c r="N146" i="27"/>
  <c r="M146" i="27"/>
  <c r="L146" i="27"/>
  <c r="K146" i="27"/>
  <c r="J146" i="27"/>
  <c r="I146" i="27"/>
  <c r="H146" i="27"/>
  <c r="G146" i="27"/>
  <c r="F146" i="27"/>
  <c r="E146" i="27"/>
  <c r="S145" i="27"/>
  <c r="R145" i="27"/>
  <c r="Q145" i="27"/>
  <c r="P145" i="27"/>
  <c r="O145" i="27"/>
  <c r="N145" i="27"/>
  <c r="M145" i="27"/>
  <c r="L145" i="27"/>
  <c r="K145" i="27"/>
  <c r="J145" i="27"/>
  <c r="I145" i="27"/>
  <c r="H145" i="27"/>
  <c r="G145" i="27"/>
  <c r="F145" i="27"/>
  <c r="E145" i="27"/>
  <c r="S144" i="27"/>
  <c r="R144" i="27"/>
  <c r="Q144" i="27"/>
  <c r="P144" i="27"/>
  <c r="O144" i="27"/>
  <c r="N144" i="27"/>
  <c r="M144" i="27"/>
  <c r="L144" i="27"/>
  <c r="K144" i="27"/>
  <c r="J144" i="27"/>
  <c r="I144" i="27"/>
  <c r="H144" i="27"/>
  <c r="G144" i="27"/>
  <c r="F144" i="27"/>
  <c r="E144" i="27"/>
  <c r="S143" i="27"/>
  <c r="R143" i="27"/>
  <c r="Q143" i="27"/>
  <c r="P143" i="27"/>
  <c r="O143" i="27"/>
  <c r="N143" i="27"/>
  <c r="M143" i="27"/>
  <c r="L143" i="27"/>
  <c r="K143" i="27"/>
  <c r="J143" i="27"/>
  <c r="I143" i="27"/>
  <c r="H143" i="27"/>
  <c r="G143" i="27"/>
  <c r="F143" i="27"/>
  <c r="E143" i="27"/>
  <c r="S142" i="27"/>
  <c r="R142" i="27"/>
  <c r="Q142" i="27"/>
  <c r="P142" i="27"/>
  <c r="O142" i="27"/>
  <c r="N142" i="27"/>
  <c r="M142" i="27"/>
  <c r="L142" i="27"/>
  <c r="K142" i="27"/>
  <c r="J142" i="27"/>
  <c r="I142" i="27"/>
  <c r="H142" i="27"/>
  <c r="G142" i="27"/>
  <c r="F142" i="27"/>
  <c r="E142" i="27"/>
  <c r="S141" i="27"/>
  <c r="R141" i="27"/>
  <c r="Q141" i="27"/>
  <c r="P141" i="27"/>
  <c r="O141" i="27"/>
  <c r="N141" i="27"/>
  <c r="M141" i="27"/>
  <c r="L141" i="27"/>
  <c r="K141" i="27"/>
  <c r="J141" i="27"/>
  <c r="I141" i="27"/>
  <c r="H141" i="27"/>
  <c r="G141" i="27"/>
  <c r="F141" i="27"/>
  <c r="E141" i="27"/>
  <c r="S140" i="27"/>
  <c r="R140" i="27"/>
  <c r="Q140" i="27"/>
  <c r="P140" i="27"/>
  <c r="O140" i="27"/>
  <c r="N140" i="27"/>
  <c r="M140" i="27"/>
  <c r="L140" i="27"/>
  <c r="K140" i="27"/>
  <c r="J140" i="27"/>
  <c r="I140" i="27"/>
  <c r="H140" i="27"/>
  <c r="G140" i="27"/>
  <c r="F140" i="27"/>
  <c r="E140" i="27"/>
  <c r="S139" i="27"/>
  <c r="R139" i="27"/>
  <c r="Q139" i="27"/>
  <c r="P139" i="27"/>
  <c r="O139" i="27"/>
  <c r="N139" i="27"/>
  <c r="M139" i="27"/>
  <c r="L139" i="27"/>
  <c r="K139" i="27"/>
  <c r="J139" i="27"/>
  <c r="I139" i="27"/>
  <c r="H139" i="27"/>
  <c r="G139" i="27"/>
  <c r="F139" i="27"/>
  <c r="E139" i="27"/>
  <c r="S138" i="27"/>
  <c r="R138" i="27"/>
  <c r="Q138" i="27"/>
  <c r="P138" i="27"/>
  <c r="O138" i="27"/>
  <c r="N138" i="27"/>
  <c r="M138" i="27"/>
  <c r="L138" i="27"/>
  <c r="K138" i="27"/>
  <c r="J138" i="27"/>
  <c r="I138" i="27"/>
  <c r="H138" i="27"/>
  <c r="G138" i="27"/>
  <c r="F138" i="27"/>
  <c r="E138" i="27"/>
  <c r="S137" i="27"/>
  <c r="R137" i="27"/>
  <c r="Q137" i="27"/>
  <c r="P137" i="27"/>
  <c r="O137" i="27"/>
  <c r="N137" i="27"/>
  <c r="M137" i="27"/>
  <c r="L137" i="27"/>
  <c r="K137" i="27"/>
  <c r="J137" i="27"/>
  <c r="I137" i="27"/>
  <c r="H137" i="27"/>
  <c r="G137" i="27"/>
  <c r="F137" i="27"/>
  <c r="E137" i="27"/>
  <c r="S136" i="27"/>
  <c r="R136" i="27"/>
  <c r="Q136" i="27"/>
  <c r="P136" i="27"/>
  <c r="O136" i="27"/>
  <c r="N136" i="27"/>
  <c r="M136" i="27"/>
  <c r="L136" i="27"/>
  <c r="K136" i="27"/>
  <c r="J136" i="27"/>
  <c r="I136" i="27"/>
  <c r="H136" i="27"/>
  <c r="G136" i="27"/>
  <c r="F136" i="27"/>
  <c r="E136" i="27"/>
  <c r="S135" i="27"/>
  <c r="R135" i="27"/>
  <c r="Q135" i="27"/>
  <c r="P135" i="27"/>
  <c r="O135" i="27"/>
  <c r="N135" i="27"/>
  <c r="M135" i="27"/>
  <c r="L135" i="27"/>
  <c r="K135" i="27"/>
  <c r="J135" i="27"/>
  <c r="I135" i="27"/>
  <c r="H135" i="27"/>
  <c r="G135" i="27"/>
  <c r="F135" i="27"/>
  <c r="E135" i="27"/>
  <c r="S134" i="27"/>
  <c r="R134" i="27"/>
  <c r="Q134" i="27"/>
  <c r="P134" i="27"/>
  <c r="O134" i="27"/>
  <c r="N134" i="27"/>
  <c r="M134" i="27"/>
  <c r="L134" i="27"/>
  <c r="K134" i="27"/>
  <c r="J134" i="27"/>
  <c r="I134" i="27"/>
  <c r="H134" i="27"/>
  <c r="G134" i="27"/>
  <c r="F134" i="27"/>
  <c r="E134" i="27"/>
  <c r="S133" i="27"/>
  <c r="R133" i="27"/>
  <c r="Q133" i="27"/>
  <c r="P133" i="27"/>
  <c r="O133" i="27"/>
  <c r="N133" i="27"/>
  <c r="M133" i="27"/>
  <c r="L133" i="27"/>
  <c r="K133" i="27"/>
  <c r="J133" i="27"/>
  <c r="I133" i="27"/>
  <c r="H133" i="27"/>
  <c r="G133" i="27"/>
  <c r="F133" i="27"/>
  <c r="E133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F132" i="27"/>
  <c r="G132" i="27"/>
  <c r="H132" i="27"/>
  <c r="I132" i="27"/>
  <c r="J132" i="27"/>
  <c r="K132" i="27"/>
  <c r="L132" i="27"/>
  <c r="M132" i="27"/>
  <c r="N132" i="27"/>
  <c r="O132" i="27"/>
  <c r="P132" i="27"/>
  <c r="Q132" i="27"/>
  <c r="R132" i="27"/>
  <c r="S132" i="27"/>
  <c r="E132" i="27"/>
  <c r="D132" i="27"/>
  <c r="S124" i="27"/>
  <c r="R124" i="27"/>
  <c r="Q124" i="27"/>
  <c r="P124" i="27"/>
  <c r="O124" i="27"/>
  <c r="N124" i="27"/>
  <c r="M124" i="27"/>
  <c r="L124" i="27"/>
  <c r="K124" i="27"/>
  <c r="J124" i="27"/>
  <c r="I124" i="27"/>
  <c r="H124" i="27"/>
  <c r="G124" i="27"/>
  <c r="F124" i="27"/>
  <c r="E124" i="27"/>
  <c r="S123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F123" i="27"/>
  <c r="E123" i="27"/>
  <c r="S122" i="27"/>
  <c r="R122" i="27"/>
  <c r="Q122" i="27"/>
  <c r="P122" i="27"/>
  <c r="O122" i="27"/>
  <c r="N122" i="27"/>
  <c r="M122" i="27"/>
  <c r="L122" i="27"/>
  <c r="K122" i="27"/>
  <c r="J122" i="27"/>
  <c r="I122" i="27"/>
  <c r="H122" i="27"/>
  <c r="G122" i="27"/>
  <c r="F122" i="27"/>
  <c r="E122" i="27"/>
  <c r="S121" i="27"/>
  <c r="R121" i="27"/>
  <c r="Q121" i="27"/>
  <c r="P121" i="27"/>
  <c r="O121" i="27"/>
  <c r="N121" i="27"/>
  <c r="M121" i="27"/>
  <c r="L121" i="27"/>
  <c r="K121" i="27"/>
  <c r="J121" i="27"/>
  <c r="I121" i="27"/>
  <c r="H121" i="27"/>
  <c r="G121" i="27"/>
  <c r="F121" i="27"/>
  <c r="E121" i="27"/>
  <c r="S120" i="27"/>
  <c r="R120" i="27"/>
  <c r="Q120" i="27"/>
  <c r="P120" i="27"/>
  <c r="O120" i="27"/>
  <c r="N120" i="27"/>
  <c r="M120" i="27"/>
  <c r="L120" i="27"/>
  <c r="K120" i="27"/>
  <c r="J120" i="27"/>
  <c r="I120" i="27"/>
  <c r="H120" i="27"/>
  <c r="G120" i="27"/>
  <c r="F120" i="27"/>
  <c r="E120" i="27"/>
  <c r="S119" i="27"/>
  <c r="R119" i="27"/>
  <c r="Q119" i="27"/>
  <c r="P119" i="27"/>
  <c r="O119" i="27"/>
  <c r="N119" i="27"/>
  <c r="M119" i="27"/>
  <c r="L119" i="27"/>
  <c r="K119" i="27"/>
  <c r="J119" i="27"/>
  <c r="I119" i="27"/>
  <c r="H119" i="27"/>
  <c r="G119" i="27"/>
  <c r="F119" i="27"/>
  <c r="E119" i="27"/>
  <c r="S118" i="27"/>
  <c r="R118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S116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S115" i="27"/>
  <c r="R115" i="27"/>
  <c r="Q115" i="27"/>
  <c r="P115" i="27"/>
  <c r="O115" i="27"/>
  <c r="N115" i="27"/>
  <c r="M115" i="27"/>
  <c r="L115" i="27"/>
  <c r="K115" i="27"/>
  <c r="J115" i="27"/>
  <c r="I115" i="27"/>
  <c r="H115" i="27"/>
  <c r="G115" i="27"/>
  <c r="F115" i="27"/>
  <c r="E115" i="27"/>
  <c r="S114" i="27"/>
  <c r="R114" i="27"/>
  <c r="Q114" i="27"/>
  <c r="P114" i="27"/>
  <c r="O114" i="27"/>
  <c r="N114" i="27"/>
  <c r="M114" i="27"/>
  <c r="L114" i="27"/>
  <c r="K114" i="27"/>
  <c r="J114" i="27"/>
  <c r="I114" i="27"/>
  <c r="H114" i="27"/>
  <c r="G114" i="27"/>
  <c r="F114" i="27"/>
  <c r="E114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S112" i="27"/>
  <c r="R112" i="27"/>
  <c r="Q112" i="27"/>
  <c r="P112" i="27"/>
  <c r="O112" i="27"/>
  <c r="N112" i="27"/>
  <c r="M112" i="27"/>
  <c r="L112" i="27"/>
  <c r="K112" i="27"/>
  <c r="J112" i="27"/>
  <c r="I112" i="27"/>
  <c r="H112" i="27"/>
  <c r="G112" i="27"/>
  <c r="F112" i="27"/>
  <c r="E112" i="27"/>
  <c r="S111" i="27"/>
  <c r="R111" i="27"/>
  <c r="Q111" i="27"/>
  <c r="P111" i="27"/>
  <c r="O111" i="27"/>
  <c r="N111" i="27"/>
  <c r="M111" i="27"/>
  <c r="L111" i="27"/>
  <c r="K111" i="27"/>
  <c r="J111" i="27"/>
  <c r="I111" i="27"/>
  <c r="H111" i="27"/>
  <c r="G111" i="27"/>
  <c r="F111" i="27"/>
  <c r="E111" i="27"/>
  <c r="S110" i="27"/>
  <c r="R110" i="27"/>
  <c r="Q110" i="27"/>
  <c r="P110" i="27"/>
  <c r="O110" i="27"/>
  <c r="N110" i="27"/>
  <c r="M110" i="27"/>
  <c r="L110" i="27"/>
  <c r="K110" i="27"/>
  <c r="J110" i="27"/>
  <c r="I110" i="27"/>
  <c r="H110" i="27"/>
  <c r="G110" i="27"/>
  <c r="F110" i="27"/>
  <c r="E110" i="27"/>
  <c r="S109" i="27"/>
  <c r="R109" i="27"/>
  <c r="Q109" i="27"/>
  <c r="P109" i="27"/>
  <c r="O109" i="27"/>
  <c r="N109" i="27"/>
  <c r="M109" i="27"/>
  <c r="L109" i="27"/>
  <c r="K109" i="27"/>
  <c r="J109" i="27"/>
  <c r="I109" i="27"/>
  <c r="H109" i="27"/>
  <c r="G109" i="27"/>
  <c r="F109" i="27"/>
  <c r="E109" i="27"/>
  <c r="S108" i="27"/>
  <c r="R108" i="27"/>
  <c r="Q108" i="27"/>
  <c r="P108" i="27"/>
  <c r="O108" i="27"/>
  <c r="N108" i="27"/>
  <c r="M108" i="27"/>
  <c r="L108" i="27"/>
  <c r="K108" i="27"/>
  <c r="J108" i="27"/>
  <c r="I108" i="27"/>
  <c r="H108" i="27"/>
  <c r="G108" i="27"/>
  <c r="F108" i="27"/>
  <c r="E108" i="27"/>
  <c r="S107" i="27"/>
  <c r="R107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S106" i="27"/>
  <c r="R106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E106" i="27"/>
  <c r="S105" i="27"/>
  <c r="R105" i="27"/>
  <c r="Q105" i="27"/>
  <c r="P105" i="27"/>
  <c r="O105" i="27"/>
  <c r="N105" i="27"/>
  <c r="M105" i="27"/>
  <c r="L105" i="27"/>
  <c r="K105" i="27"/>
  <c r="J105" i="27"/>
  <c r="I105" i="27"/>
  <c r="H105" i="27"/>
  <c r="G105" i="27"/>
  <c r="F105" i="27"/>
  <c r="E105" i="27"/>
  <c r="S104" i="27"/>
  <c r="R104" i="27"/>
  <c r="Q104" i="27"/>
  <c r="P104" i="27"/>
  <c r="O104" i="27"/>
  <c r="N104" i="27"/>
  <c r="M104" i="27"/>
  <c r="L104" i="27"/>
  <c r="K104" i="27"/>
  <c r="J104" i="27"/>
  <c r="I104" i="27"/>
  <c r="H104" i="27"/>
  <c r="G104" i="27"/>
  <c r="F104" i="27"/>
  <c r="E104" i="27"/>
  <c r="S103" i="27"/>
  <c r="R103" i="27"/>
  <c r="Q103" i="27"/>
  <c r="P103" i="27"/>
  <c r="O103" i="27"/>
  <c r="N103" i="27"/>
  <c r="M103" i="27"/>
  <c r="L103" i="27"/>
  <c r="K103" i="27"/>
  <c r="J103" i="27"/>
  <c r="I103" i="27"/>
  <c r="H103" i="27"/>
  <c r="G103" i="27"/>
  <c r="F103" i="27"/>
  <c r="E103" i="27"/>
  <c r="S102" i="27"/>
  <c r="R102" i="27"/>
  <c r="Q102" i="27"/>
  <c r="P102" i="27"/>
  <c r="O102" i="27"/>
  <c r="N102" i="27"/>
  <c r="M102" i="27"/>
  <c r="L102" i="27"/>
  <c r="K102" i="27"/>
  <c r="J102" i="27"/>
  <c r="I102" i="27"/>
  <c r="H102" i="27"/>
  <c r="G102" i="27"/>
  <c r="F102" i="27"/>
  <c r="E102" i="27"/>
  <c r="S101" i="27"/>
  <c r="R101" i="27"/>
  <c r="Q101" i="27"/>
  <c r="P101" i="27"/>
  <c r="O101" i="27"/>
  <c r="N101" i="27"/>
  <c r="M101" i="27"/>
  <c r="L101" i="27"/>
  <c r="K101" i="27"/>
  <c r="J101" i="27"/>
  <c r="I101" i="27"/>
  <c r="H101" i="27"/>
  <c r="G101" i="27"/>
  <c r="F101" i="27"/>
  <c r="E101" i="27"/>
  <c r="S100" i="27"/>
  <c r="R100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S99" i="27"/>
  <c r="R99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S98" i="27"/>
  <c r="R98" i="27"/>
  <c r="Q98" i="27"/>
  <c r="P98" i="27"/>
  <c r="O98" i="27"/>
  <c r="N98" i="27"/>
  <c r="M98" i="27"/>
  <c r="L98" i="27"/>
  <c r="K98" i="27"/>
  <c r="J98" i="27"/>
  <c r="I98" i="27"/>
  <c r="H98" i="27"/>
  <c r="G98" i="27"/>
  <c r="F98" i="27"/>
  <c r="E98" i="27"/>
  <c r="S97" i="27"/>
  <c r="R97" i="27"/>
  <c r="Q97" i="27"/>
  <c r="P97" i="27"/>
  <c r="O97" i="27"/>
  <c r="N97" i="27"/>
  <c r="M97" i="27"/>
  <c r="L97" i="27"/>
  <c r="K97" i="27"/>
  <c r="J97" i="27"/>
  <c r="I97" i="27"/>
  <c r="H97" i="27"/>
  <c r="G97" i="27"/>
  <c r="F97" i="27"/>
  <c r="E97" i="27"/>
  <c r="S96" i="27"/>
  <c r="R96" i="27"/>
  <c r="Q96" i="27"/>
  <c r="P96" i="27"/>
  <c r="O96" i="27"/>
  <c r="N96" i="27"/>
  <c r="M96" i="27"/>
  <c r="L96" i="27"/>
  <c r="K96" i="27"/>
  <c r="J96" i="27"/>
  <c r="I96" i="27"/>
  <c r="H96" i="27"/>
  <c r="G96" i="27"/>
  <c r="F96" i="27"/>
  <c r="E96" i="27"/>
  <c r="S95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F95" i="27"/>
  <c r="E95" i="27"/>
  <c r="S94" i="27"/>
  <c r="R94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S93" i="27"/>
  <c r="R93" i="27"/>
  <c r="Q93" i="27"/>
  <c r="P93" i="27"/>
  <c r="O93" i="27"/>
  <c r="N93" i="27"/>
  <c r="M93" i="27"/>
  <c r="L93" i="27"/>
  <c r="K93" i="27"/>
  <c r="J93" i="27"/>
  <c r="I93" i="27"/>
  <c r="H93" i="27"/>
  <c r="G93" i="27"/>
  <c r="F93" i="27"/>
  <c r="E93" i="27"/>
  <c r="S92" i="27"/>
  <c r="R92" i="27"/>
  <c r="Q92" i="27"/>
  <c r="P92" i="27"/>
  <c r="O92" i="27"/>
  <c r="N92" i="27"/>
  <c r="M92" i="27"/>
  <c r="L92" i="27"/>
  <c r="K92" i="27"/>
  <c r="J92" i="27"/>
  <c r="I92" i="27"/>
  <c r="H92" i="27"/>
  <c r="G92" i="27"/>
  <c r="F92" i="27"/>
  <c r="E92" i="27"/>
  <c r="S91" i="27"/>
  <c r="R91" i="27"/>
  <c r="Q91" i="27"/>
  <c r="P91" i="27"/>
  <c r="O91" i="27"/>
  <c r="N91" i="27"/>
  <c r="M91" i="27"/>
  <c r="L91" i="27"/>
  <c r="K91" i="27"/>
  <c r="J91" i="27"/>
  <c r="I91" i="27"/>
  <c r="H91" i="27"/>
  <c r="G91" i="27"/>
  <c r="F91" i="27"/>
  <c r="E91" i="27"/>
  <c r="F90" i="27"/>
  <c r="G90" i="27"/>
  <c r="H90" i="27"/>
  <c r="I90" i="27"/>
  <c r="J90" i="27"/>
  <c r="K90" i="27"/>
  <c r="L90" i="27"/>
  <c r="M90" i="27"/>
  <c r="N90" i="27"/>
  <c r="O90" i="27"/>
  <c r="P90" i="27"/>
  <c r="Q90" i="27"/>
  <c r="R90" i="27"/>
  <c r="S90" i="27"/>
  <c r="E90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S82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S81" i="27"/>
  <c r="R81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E48" i="27"/>
  <c r="D48" i="27"/>
  <c r="L167" i="27" l="1"/>
  <c r="F125" i="27"/>
  <c r="I10" i="21"/>
  <c r="S167" i="27"/>
  <c r="K167" i="27"/>
  <c r="R167" i="27"/>
  <c r="J167" i="27"/>
  <c r="Q167" i="27"/>
  <c r="I167" i="27"/>
  <c r="R125" i="27"/>
  <c r="P167" i="27"/>
  <c r="H167" i="27"/>
  <c r="O167" i="27"/>
  <c r="G167" i="27"/>
  <c r="N125" i="27"/>
  <c r="P125" i="27"/>
  <c r="H125" i="27"/>
  <c r="N167" i="27"/>
  <c r="F167" i="27"/>
  <c r="O125" i="27"/>
  <c r="G125" i="27"/>
  <c r="M167" i="27"/>
  <c r="E167" i="27"/>
  <c r="E83" i="27"/>
  <c r="P83" i="27"/>
  <c r="R83" i="27"/>
  <c r="R41" i="29"/>
  <c r="S83" i="29"/>
  <c r="S41" i="29"/>
  <c r="R83" i="29"/>
  <c r="Q83" i="29"/>
  <c r="Q41" i="29"/>
  <c r="P83" i="29"/>
  <c r="O83" i="29"/>
  <c r="M83" i="29"/>
  <c r="N83" i="29"/>
  <c r="P41" i="29"/>
  <c r="H41" i="29"/>
  <c r="N41" i="29"/>
  <c r="M41" i="29"/>
  <c r="L83" i="29"/>
  <c r="K83" i="29"/>
  <c r="J83" i="29"/>
  <c r="I83" i="29"/>
  <c r="H83" i="29"/>
  <c r="G83" i="29"/>
  <c r="F83" i="29"/>
  <c r="O41" i="29"/>
  <c r="L41" i="29"/>
  <c r="K41" i="29"/>
  <c r="J41" i="29"/>
  <c r="I41" i="29"/>
  <c r="E83" i="29"/>
  <c r="G41" i="29"/>
  <c r="E125" i="27"/>
  <c r="G83" i="27"/>
  <c r="J83" i="27"/>
  <c r="I83" i="27"/>
  <c r="H83" i="27"/>
  <c r="F83" i="27"/>
  <c r="N83" i="27"/>
  <c r="M83" i="27"/>
  <c r="L83" i="27"/>
  <c r="Q83" i="27"/>
  <c r="E41" i="29"/>
  <c r="T124" i="27"/>
  <c r="T82" i="27"/>
  <c r="S83" i="27"/>
  <c r="K83" i="27"/>
  <c r="M125" i="27"/>
  <c r="L125" i="27"/>
  <c r="S125" i="27"/>
  <c r="K125" i="27"/>
  <c r="J125" i="27"/>
  <c r="O83" i="27"/>
  <c r="Q125" i="27"/>
  <c r="I125" i="27"/>
  <c r="T158" i="27"/>
  <c r="T166" i="27"/>
  <c r="T55" i="27"/>
  <c r="T63" i="27"/>
  <c r="T71" i="27"/>
  <c r="T79" i="27"/>
  <c r="T97" i="27"/>
  <c r="T105" i="27"/>
  <c r="T113" i="27"/>
  <c r="T121" i="27"/>
  <c r="T139" i="27"/>
  <c r="T147" i="27"/>
  <c r="T58" i="27"/>
  <c r="T74" i="27"/>
  <c r="T100" i="27"/>
  <c r="T108" i="27"/>
  <c r="T116" i="27"/>
  <c r="T132" i="27"/>
  <c r="T134" i="27"/>
  <c r="T142" i="27"/>
  <c r="T150" i="27"/>
  <c r="T66" i="27"/>
  <c r="T92" i="27"/>
  <c r="T49" i="27"/>
  <c r="T57" i="27"/>
  <c r="T65" i="27"/>
  <c r="T73" i="27"/>
  <c r="T81" i="27"/>
  <c r="T91" i="27"/>
  <c r="T99" i="27"/>
  <c r="T107" i="27"/>
  <c r="T115" i="27"/>
  <c r="T123" i="27"/>
  <c r="T133" i="27"/>
  <c r="T141" i="27"/>
  <c r="T149" i="27"/>
  <c r="T157" i="27"/>
  <c r="T165" i="27"/>
  <c r="T48" i="27"/>
  <c r="T50" i="27"/>
  <c r="T56" i="27"/>
  <c r="T64" i="27"/>
  <c r="T72" i="27"/>
  <c r="T80" i="27"/>
  <c r="T90" i="27"/>
  <c r="T98" i="27"/>
  <c r="T106" i="27"/>
  <c r="T114" i="27"/>
  <c r="T122" i="27"/>
  <c r="T140" i="27"/>
  <c r="T148" i="27"/>
  <c r="T156" i="27"/>
  <c r="T164" i="27"/>
  <c r="T155" i="27"/>
  <c r="T163" i="27"/>
  <c r="T112" i="27"/>
  <c r="T120" i="27"/>
  <c r="T138" i="27"/>
  <c r="T146" i="27"/>
  <c r="T154" i="27"/>
  <c r="T162" i="27"/>
  <c r="T62" i="27"/>
  <c r="T53" i="27"/>
  <c r="T61" i="27"/>
  <c r="T69" i="27"/>
  <c r="T77" i="27"/>
  <c r="T95" i="27"/>
  <c r="T103" i="27"/>
  <c r="T111" i="27"/>
  <c r="T119" i="27"/>
  <c r="T137" i="27"/>
  <c r="T145" i="27"/>
  <c r="T153" i="27"/>
  <c r="T161" i="27"/>
  <c r="T70" i="27"/>
  <c r="T104" i="27"/>
  <c r="T52" i="27"/>
  <c r="T60" i="27"/>
  <c r="T68" i="27"/>
  <c r="T76" i="27"/>
  <c r="T94" i="27"/>
  <c r="T102" i="27"/>
  <c r="T110" i="27"/>
  <c r="T118" i="27"/>
  <c r="T136" i="27"/>
  <c r="T144" i="27"/>
  <c r="T152" i="27"/>
  <c r="T160" i="27"/>
  <c r="T54" i="27"/>
  <c r="T78" i="27"/>
  <c r="T96" i="27"/>
  <c r="T51" i="27"/>
  <c r="T59" i="27"/>
  <c r="T67" i="27"/>
  <c r="T75" i="27"/>
  <c r="T93" i="27"/>
  <c r="T101" i="27"/>
  <c r="T109" i="27"/>
  <c r="T117" i="27"/>
  <c r="T135" i="27"/>
  <c r="T143" i="27"/>
  <c r="T151" i="27"/>
  <c r="T159" i="27"/>
  <c r="F41" i="29"/>
  <c r="T56" i="29"/>
  <c r="T64" i="29"/>
  <c r="T72" i="29"/>
  <c r="T80" i="29"/>
  <c r="T11" i="29"/>
  <c r="T19" i="29"/>
  <c r="T27" i="29"/>
  <c r="T35" i="29"/>
  <c r="T51" i="29"/>
  <c r="T59" i="29"/>
  <c r="T67" i="29"/>
  <c r="T75" i="29"/>
  <c r="T6" i="29"/>
  <c r="T14" i="29"/>
  <c r="T22" i="29"/>
  <c r="T30" i="29"/>
  <c r="T38" i="29"/>
  <c r="T50" i="29"/>
  <c r="T58" i="29"/>
  <c r="T66" i="29"/>
  <c r="T74" i="29"/>
  <c r="T82" i="29"/>
  <c r="T13" i="29"/>
  <c r="T21" i="29"/>
  <c r="T29" i="29"/>
  <c r="T37" i="29"/>
  <c r="T49" i="29"/>
  <c r="T57" i="29"/>
  <c r="T65" i="29"/>
  <c r="T73" i="29"/>
  <c r="T81" i="29"/>
  <c r="T12" i="29"/>
  <c r="T20" i="29"/>
  <c r="T28" i="29"/>
  <c r="T36" i="29"/>
  <c r="T55" i="29"/>
  <c r="T63" i="29"/>
  <c r="T71" i="29"/>
  <c r="T79" i="29"/>
  <c r="T10" i="29"/>
  <c r="T18" i="29"/>
  <c r="T26" i="29"/>
  <c r="T34" i="29"/>
  <c r="T54" i="29"/>
  <c r="T62" i="29"/>
  <c r="T70" i="29"/>
  <c r="T78" i="29"/>
  <c r="T9" i="29"/>
  <c r="T17" i="29"/>
  <c r="T25" i="29"/>
  <c r="T33" i="29"/>
  <c r="T53" i="29"/>
  <c r="T61" i="29"/>
  <c r="T69" i="29"/>
  <c r="T77" i="29"/>
  <c r="T8" i="29"/>
  <c r="T16" i="29"/>
  <c r="T24" i="29"/>
  <c r="T32" i="29"/>
  <c r="T40" i="29"/>
  <c r="T48" i="29"/>
  <c r="T52" i="29"/>
  <c r="T60" i="29"/>
  <c r="T68" i="29"/>
  <c r="T76" i="29"/>
  <c r="T7" i="29"/>
  <c r="T15" i="29"/>
  <c r="T23" i="29"/>
  <c r="T31" i="29"/>
  <c r="T39" i="29"/>
  <c r="V29" i="17"/>
  <c r="AF29" i="17"/>
  <c r="J29" i="17"/>
  <c r="W29" i="17"/>
  <c r="N29" i="17"/>
  <c r="H29" i="17"/>
  <c r="AA29" i="17"/>
  <c r="G29" i="17"/>
  <c r="Y29" i="17"/>
  <c r="S29" i="17"/>
  <c r="U29" i="17"/>
  <c r="D29" i="17"/>
  <c r="R29" i="17"/>
  <c r="X29" i="17"/>
  <c r="M29" i="17"/>
  <c r="C29" i="17"/>
  <c r="AE13" i="17"/>
  <c r="AG13" i="17" s="1"/>
  <c r="AG8" i="17"/>
  <c r="AB29" i="17"/>
  <c r="T29" i="17"/>
  <c r="Z29" i="17"/>
  <c r="AC29" i="17"/>
  <c r="V28" i="17"/>
  <c r="AD29" i="17"/>
  <c r="I29" i="17"/>
  <c r="P29" i="17"/>
  <c r="O29" i="17"/>
  <c r="AG7" i="17"/>
  <c r="K29" i="17"/>
  <c r="L29" i="17"/>
  <c r="E29" i="17"/>
  <c r="F29" i="17"/>
  <c r="T28" i="17"/>
  <c r="X28" i="17"/>
  <c r="P28" i="17"/>
  <c r="L28" i="17"/>
  <c r="R28" i="17"/>
  <c r="N28" i="17"/>
  <c r="AF28" i="17"/>
  <c r="AD28" i="17"/>
  <c r="Z28" i="17"/>
  <c r="AB28" i="17"/>
  <c r="AE27" i="1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E10" i="16"/>
  <c r="Q10" i="16"/>
  <c r="L10" i="16"/>
  <c r="K10" i="16"/>
  <c r="I10" i="16"/>
  <c r="F10" i="16"/>
  <c r="P10" i="16"/>
  <c r="N10" i="16"/>
  <c r="H10" i="16"/>
  <c r="G10" i="16"/>
  <c r="AT44" i="19"/>
  <c r="V44" i="19"/>
  <c r="U44" i="19"/>
  <c r="AU43" i="19"/>
  <c r="V43" i="19"/>
  <c r="U43" i="19"/>
  <c r="AY42" i="19"/>
  <c r="V42" i="19"/>
  <c r="U42" i="19"/>
  <c r="AU41" i="19"/>
  <c r="V41" i="19"/>
  <c r="U41" i="19"/>
  <c r="AV40" i="19"/>
  <c r="V40" i="19"/>
  <c r="U40" i="19"/>
  <c r="AU39" i="19"/>
  <c r="V39" i="19"/>
  <c r="U39" i="19"/>
  <c r="AZ38" i="19"/>
  <c r="V38" i="19"/>
  <c r="U38" i="19"/>
  <c r="AU37" i="19"/>
  <c r="V37" i="19"/>
  <c r="U37" i="19"/>
  <c r="AU36" i="19"/>
  <c r="V36" i="19"/>
  <c r="U36" i="19"/>
  <c r="AY35" i="19"/>
  <c r="V35" i="19"/>
  <c r="U35" i="19"/>
  <c r="AU34" i="19"/>
  <c r="V34" i="19"/>
  <c r="U34" i="19"/>
  <c r="AU33" i="19"/>
  <c r="V33" i="19"/>
  <c r="U33" i="19"/>
  <c r="AV32" i="19"/>
  <c r="V32" i="19"/>
  <c r="U32" i="19"/>
  <c r="AU31" i="19"/>
  <c r="V31" i="19"/>
  <c r="U31" i="19"/>
  <c r="AR30" i="19"/>
  <c r="V30" i="19"/>
  <c r="U30" i="19"/>
  <c r="AU29" i="19"/>
  <c r="V29" i="19"/>
  <c r="U29" i="19"/>
  <c r="BA28" i="19"/>
  <c r="V28" i="19"/>
  <c r="U28" i="19"/>
  <c r="AY27" i="19"/>
  <c r="V27" i="19"/>
  <c r="U27" i="19"/>
  <c r="BA26" i="19"/>
  <c r="V26" i="19"/>
  <c r="U26" i="19"/>
  <c r="AU25" i="19"/>
  <c r="V25" i="19"/>
  <c r="U25" i="19"/>
  <c r="AQ24" i="19"/>
  <c r="V24" i="19"/>
  <c r="U24" i="19"/>
  <c r="AX23" i="19"/>
  <c r="V23" i="19"/>
  <c r="U23" i="19"/>
  <c r="AU22" i="19"/>
  <c r="V22" i="19"/>
  <c r="U22" i="19"/>
  <c r="AX21" i="19"/>
  <c r="V21" i="19"/>
  <c r="U21" i="19"/>
  <c r="AT20" i="19"/>
  <c r="V20" i="19"/>
  <c r="U20" i="19"/>
  <c r="AU19" i="19"/>
  <c r="V19" i="19"/>
  <c r="U19" i="19"/>
  <c r="AV18" i="19"/>
  <c r="V18" i="19"/>
  <c r="U18" i="19"/>
  <c r="AW17" i="19"/>
  <c r="V17" i="19"/>
  <c r="U17" i="19"/>
  <c r="AU16" i="19"/>
  <c r="V16" i="19"/>
  <c r="U16" i="19"/>
  <c r="AY15" i="19"/>
  <c r="V15" i="19"/>
  <c r="U15" i="19"/>
  <c r="AZ14" i="19"/>
  <c r="V14" i="19"/>
  <c r="U14" i="19"/>
  <c r="AU13" i="19"/>
  <c r="V13" i="19"/>
  <c r="U13" i="19"/>
  <c r="AT12" i="19"/>
  <c r="V12" i="19"/>
  <c r="U12" i="19"/>
  <c r="AZ11" i="19"/>
  <c r="V11" i="19"/>
  <c r="U11" i="19"/>
  <c r="AY10" i="19"/>
  <c r="V10" i="19"/>
  <c r="U10" i="19"/>
  <c r="V44" i="10"/>
  <c r="U44" i="10"/>
  <c r="V43" i="10"/>
  <c r="U43" i="10"/>
  <c r="V42" i="10"/>
  <c r="U42" i="10"/>
  <c r="V41" i="10"/>
  <c r="U41" i="10"/>
  <c r="V40" i="10"/>
  <c r="U40" i="10"/>
  <c r="V39" i="10"/>
  <c r="U39" i="10"/>
  <c r="V38" i="10"/>
  <c r="U38" i="10"/>
  <c r="V37" i="10"/>
  <c r="U37" i="10"/>
  <c r="V36" i="10"/>
  <c r="U36" i="10"/>
  <c r="V35" i="10"/>
  <c r="U35" i="10"/>
  <c r="V34" i="10"/>
  <c r="U34" i="10"/>
  <c r="V33" i="10"/>
  <c r="U33" i="10"/>
  <c r="V32" i="10"/>
  <c r="U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AY44" i="25"/>
  <c r="V44" i="25"/>
  <c r="U44" i="25"/>
  <c r="AS43" i="25"/>
  <c r="V43" i="25"/>
  <c r="U43" i="25"/>
  <c r="AT42" i="25"/>
  <c r="V42" i="25"/>
  <c r="U42" i="25"/>
  <c r="AR41" i="25"/>
  <c r="V41" i="25"/>
  <c r="U41" i="25"/>
  <c r="AU40" i="25"/>
  <c r="V40" i="25"/>
  <c r="U40" i="25"/>
  <c r="AX39" i="25"/>
  <c r="V39" i="25"/>
  <c r="U39" i="25"/>
  <c r="AX38" i="25"/>
  <c r="V38" i="25"/>
  <c r="U38" i="25"/>
  <c r="AW37" i="25"/>
  <c r="V37" i="25"/>
  <c r="U37" i="25"/>
  <c r="AY36" i="25"/>
  <c r="V36" i="25"/>
  <c r="U36" i="25"/>
  <c r="AX35" i="25"/>
  <c r="V35" i="25"/>
  <c r="U35" i="25"/>
  <c r="AX34" i="25"/>
  <c r="V34" i="25"/>
  <c r="U34" i="25"/>
  <c r="AW33" i="25"/>
  <c r="V33" i="25"/>
  <c r="U33" i="25"/>
  <c r="AU32" i="25"/>
  <c r="V32" i="25"/>
  <c r="U32" i="25"/>
  <c r="AS31" i="25"/>
  <c r="V31" i="25"/>
  <c r="U31" i="25"/>
  <c r="AX30" i="25"/>
  <c r="V30" i="25"/>
  <c r="U30" i="25"/>
  <c r="AR29" i="25"/>
  <c r="V29" i="25"/>
  <c r="U29" i="25"/>
  <c r="AY28" i="25"/>
  <c r="V28" i="25"/>
  <c r="U28" i="25"/>
  <c r="AX27" i="25"/>
  <c r="V27" i="25"/>
  <c r="U27" i="25"/>
  <c r="AR26" i="25"/>
  <c r="V26" i="25"/>
  <c r="U26" i="25"/>
  <c r="AV25" i="25"/>
  <c r="V25" i="25"/>
  <c r="U25" i="25"/>
  <c r="AU24" i="25"/>
  <c r="V24" i="25"/>
  <c r="U24" i="25"/>
  <c r="AU23" i="25"/>
  <c r="V23" i="25"/>
  <c r="U23" i="25"/>
  <c r="AS22" i="25"/>
  <c r="V22" i="25"/>
  <c r="U22" i="25"/>
  <c r="BA21" i="25"/>
  <c r="V21" i="25"/>
  <c r="U21" i="25"/>
  <c r="AY20" i="25"/>
  <c r="V20" i="25"/>
  <c r="U20" i="25"/>
  <c r="AQ19" i="25"/>
  <c r="V19" i="25"/>
  <c r="U19" i="25"/>
  <c r="AZ18" i="25"/>
  <c r="V18" i="25"/>
  <c r="U18" i="25"/>
  <c r="AS17" i="25"/>
  <c r="V17" i="25"/>
  <c r="U17" i="25"/>
  <c r="AU16" i="25"/>
  <c r="V16" i="25"/>
  <c r="U16" i="25"/>
  <c r="AQ15" i="25"/>
  <c r="V15" i="25"/>
  <c r="U15" i="25"/>
  <c r="AX14" i="25"/>
  <c r="V14" i="25"/>
  <c r="U14" i="25"/>
  <c r="AZ13" i="25"/>
  <c r="V13" i="25"/>
  <c r="U13" i="25"/>
  <c r="AT12" i="25"/>
  <c r="V12" i="25"/>
  <c r="U12" i="25"/>
  <c r="AV11" i="25"/>
  <c r="V11" i="25"/>
  <c r="U11" i="25"/>
  <c r="AW10" i="25"/>
  <c r="V10" i="25"/>
  <c r="U10" i="25"/>
  <c r="AW44" i="24"/>
  <c r="V44" i="24"/>
  <c r="U44" i="24"/>
  <c r="AX43" i="24"/>
  <c r="V43" i="24"/>
  <c r="U43" i="24"/>
  <c r="AY42" i="24"/>
  <c r="V42" i="24"/>
  <c r="U42" i="24"/>
  <c r="AZ41" i="24"/>
  <c r="V41" i="24"/>
  <c r="U41" i="24"/>
  <c r="BA40" i="24"/>
  <c r="V40" i="24"/>
  <c r="U40" i="24"/>
  <c r="AE39" i="24"/>
  <c r="V39" i="24"/>
  <c r="U39" i="24"/>
  <c r="AU38" i="24"/>
  <c r="V38" i="24"/>
  <c r="U38" i="24"/>
  <c r="AV37" i="24"/>
  <c r="V37" i="24"/>
  <c r="U37" i="24"/>
  <c r="AW36" i="24"/>
  <c r="V36" i="24"/>
  <c r="U36" i="24"/>
  <c r="AX35" i="24"/>
  <c r="V35" i="24"/>
  <c r="U35" i="24"/>
  <c r="AY34" i="24"/>
  <c r="V34" i="24"/>
  <c r="U34" i="24"/>
  <c r="AZ33" i="24"/>
  <c r="V33" i="24"/>
  <c r="U33" i="24"/>
  <c r="BA32" i="24"/>
  <c r="V32" i="24"/>
  <c r="U32" i="24"/>
  <c r="AU31" i="24"/>
  <c r="V31" i="24"/>
  <c r="U31" i="24"/>
  <c r="AU30" i="24"/>
  <c r="V30" i="24"/>
  <c r="U30" i="24"/>
  <c r="AV29" i="24"/>
  <c r="V29" i="24"/>
  <c r="U29" i="24"/>
  <c r="BA28" i="24"/>
  <c r="V28" i="24"/>
  <c r="U28" i="24"/>
  <c r="AX27" i="24"/>
  <c r="V27" i="24"/>
  <c r="U27" i="24"/>
  <c r="AL26" i="24"/>
  <c r="V26" i="24"/>
  <c r="U26" i="24"/>
  <c r="V25" i="24"/>
  <c r="U25" i="24"/>
  <c r="AZ24" i="24"/>
  <c r="V24" i="24"/>
  <c r="U24" i="24"/>
  <c r="V23" i="24"/>
  <c r="U23" i="24"/>
  <c r="AU22" i="24"/>
  <c r="V22" i="24"/>
  <c r="U22" i="24"/>
  <c r="AW21" i="24"/>
  <c r="V21" i="24"/>
  <c r="U21" i="24"/>
  <c r="AY20" i="24"/>
  <c r="V20" i="24"/>
  <c r="U20" i="24"/>
  <c r="AZ19" i="24"/>
  <c r="V19" i="24"/>
  <c r="U19" i="24"/>
  <c r="AU18" i="24"/>
  <c r="V18" i="24"/>
  <c r="U18" i="24"/>
  <c r="AT17" i="24"/>
  <c r="V17" i="24"/>
  <c r="U17" i="24"/>
  <c r="AU16" i="24"/>
  <c r="V16" i="24"/>
  <c r="U16" i="24"/>
  <c r="AU15" i="24"/>
  <c r="V15" i="24"/>
  <c r="U15" i="24"/>
  <c r="AU14" i="24"/>
  <c r="V14" i="24"/>
  <c r="U14" i="24"/>
  <c r="AX13" i="24"/>
  <c r="V13" i="24"/>
  <c r="U13" i="24"/>
  <c r="AY12" i="24"/>
  <c r="V12" i="24"/>
  <c r="U12" i="24"/>
  <c r="AW11" i="24"/>
  <c r="V11" i="24"/>
  <c r="U11" i="24"/>
  <c r="AX10" i="24"/>
  <c r="V10" i="24"/>
  <c r="U10" i="24"/>
  <c r="BA10" i="23"/>
  <c r="V10" i="23"/>
  <c r="U10" i="23"/>
  <c r="U44" i="22"/>
  <c r="U43" i="22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AU10" i="22"/>
  <c r="V10" i="22"/>
  <c r="U10" i="22"/>
  <c r="O2" i="8"/>
  <c r="J10" i="21" l="1"/>
  <c r="T167" i="27"/>
  <c r="T41" i="29"/>
  <c r="T83" i="27"/>
  <c r="T125" i="27"/>
  <c r="J41" i="27"/>
  <c r="G41" i="27"/>
  <c r="O41" i="27"/>
  <c r="R41" i="27"/>
  <c r="H41" i="27"/>
  <c r="P41" i="27"/>
  <c r="Q41" i="27"/>
  <c r="E41" i="27"/>
  <c r="K41" i="27"/>
  <c r="S41" i="27"/>
  <c r="L41" i="27"/>
  <c r="M41" i="27"/>
  <c r="I41" i="27"/>
  <c r="F41" i="27"/>
  <c r="N41" i="27"/>
  <c r="T14" i="27"/>
  <c r="T22" i="27"/>
  <c r="T30" i="27"/>
  <c r="T38" i="27"/>
  <c r="T7" i="27"/>
  <c r="T15" i="27"/>
  <c r="T23" i="27"/>
  <c r="T31" i="27"/>
  <c r="T39" i="27"/>
  <c r="T9" i="27"/>
  <c r="T17" i="27"/>
  <c r="T25" i="27"/>
  <c r="T33" i="27"/>
  <c r="T11" i="27"/>
  <c r="T19" i="27"/>
  <c r="T27" i="27"/>
  <c r="T35" i="27"/>
  <c r="T8" i="27"/>
  <c r="T16" i="27"/>
  <c r="T24" i="27"/>
  <c r="T32" i="27"/>
  <c r="T40" i="27"/>
  <c r="T10" i="27"/>
  <c r="T18" i="27"/>
  <c r="T26" i="27"/>
  <c r="T34" i="27"/>
  <c r="T12" i="27"/>
  <c r="T20" i="27"/>
  <c r="T28" i="27"/>
  <c r="T36" i="27"/>
  <c r="T13" i="27"/>
  <c r="T21" i="27"/>
  <c r="T29" i="27"/>
  <c r="T37" i="27"/>
  <c r="T6" i="27"/>
  <c r="T83" i="29"/>
  <c r="AE29" i="17"/>
  <c r="J28" i="17"/>
  <c r="AG27" i="17"/>
  <c r="AG29" i="17" s="1"/>
  <c r="AZ16" i="10"/>
  <c r="AV24" i="10"/>
  <c r="AP32" i="10"/>
  <c r="AN40" i="10"/>
  <c r="AU11" i="10"/>
  <c r="AW19" i="10"/>
  <c r="AU27" i="10"/>
  <c r="AX35" i="10"/>
  <c r="AT43" i="10"/>
  <c r="AT14" i="10"/>
  <c r="AU30" i="10"/>
  <c r="AU38" i="10"/>
  <c r="AY17" i="10"/>
  <c r="AN33" i="10"/>
  <c r="AV41" i="10"/>
  <c r="AV12" i="10"/>
  <c r="AV20" i="10"/>
  <c r="AW28" i="10"/>
  <c r="AW36" i="10"/>
  <c r="AW44" i="10"/>
  <c r="BA15" i="10"/>
  <c r="AX23" i="10"/>
  <c r="BA31" i="10"/>
  <c r="AU39" i="10"/>
  <c r="AX18" i="10"/>
  <c r="AF26" i="10"/>
  <c r="AU34" i="10"/>
  <c r="AU42" i="10"/>
  <c r="AU13" i="10"/>
  <c r="AU21" i="10"/>
  <c r="BA29" i="10"/>
  <c r="AP37" i="10"/>
  <c r="AG32" i="19"/>
  <c r="AN37" i="19"/>
  <c r="AX42" i="10"/>
  <c r="AS12" i="19"/>
  <c r="AF30" i="19"/>
  <c r="Y29" i="19"/>
  <c r="AN10" i="23"/>
  <c r="AB17" i="19"/>
  <c r="AC29" i="19"/>
  <c r="AT10" i="23"/>
  <c r="AV17" i="19"/>
  <c r="AJ29" i="19"/>
  <c r="Z16" i="19"/>
  <c r="AL29" i="19"/>
  <c r="AL16" i="19"/>
  <c r="AU28" i="19"/>
  <c r="AV16" i="19"/>
  <c r="AV10" i="23"/>
  <c r="AS33" i="25"/>
  <c r="AK16" i="19"/>
  <c r="AH29" i="19"/>
  <c r="Y32" i="19"/>
  <c r="AI26" i="25"/>
  <c r="X13" i="19"/>
  <c r="AH32" i="19"/>
  <c r="AC13" i="19"/>
  <c r="AS29" i="19"/>
  <c r="AK32" i="19"/>
  <c r="AK41" i="19"/>
  <c r="AR42" i="25"/>
  <c r="AI18" i="10"/>
  <c r="AL13" i="19"/>
  <c r="AV29" i="19"/>
  <c r="AQ32" i="19"/>
  <c r="AL42" i="10"/>
  <c r="AV13" i="19"/>
  <c r="X29" i="19"/>
  <c r="BA29" i="19"/>
  <c r="BA32" i="19"/>
  <c r="AG37" i="19"/>
  <c r="X28" i="25"/>
  <c r="AK29" i="10"/>
  <c r="AB21" i="19"/>
  <c r="AA27" i="19"/>
  <c r="AX32" i="19"/>
  <c r="Y36" i="19"/>
  <c r="AH37" i="19"/>
  <c r="AN21" i="19"/>
  <c r="AZ27" i="19"/>
  <c r="AL36" i="19"/>
  <c r="AH31" i="25"/>
  <c r="AR18" i="10"/>
  <c r="AK20" i="10"/>
  <c r="AD16" i="19"/>
  <c r="AR17" i="19"/>
  <c r="AI26" i="19"/>
  <c r="AR29" i="19"/>
  <c r="AA32" i="19"/>
  <c r="AS36" i="19"/>
  <c r="AW37" i="19"/>
  <c r="AZ41" i="19"/>
  <c r="AM31" i="25"/>
  <c r="AS26" i="19"/>
  <c r="Z12" i="25"/>
  <c r="AC17" i="25"/>
  <c r="AP31" i="25"/>
  <c r="AA23" i="10"/>
  <c r="AL30" i="10"/>
  <c r="AJ40" i="10"/>
  <c r="Y12" i="19"/>
  <c r="AY26" i="19"/>
  <c r="AT35" i="19"/>
  <c r="AO17" i="25"/>
  <c r="AC17" i="10"/>
  <c r="AE23" i="10"/>
  <c r="AT38" i="10"/>
  <c r="AC12" i="19"/>
  <c r="Z28" i="19"/>
  <c r="Z31" i="19"/>
  <c r="X33" i="19"/>
  <c r="Y40" i="19"/>
  <c r="AD10" i="23"/>
  <c r="AT19" i="10"/>
  <c r="AK12" i="19"/>
  <c r="AP13" i="19"/>
  <c r="X25" i="19"/>
  <c r="AE28" i="19"/>
  <c r="AG29" i="19"/>
  <c r="AP32" i="19"/>
  <c r="X37" i="19"/>
  <c r="AM38" i="19"/>
  <c r="AF42" i="19"/>
  <c r="AB17" i="10"/>
  <c r="AR26" i="10"/>
  <c r="AI38" i="10"/>
  <c r="AF40" i="10"/>
  <c r="AC42" i="10"/>
  <c r="X11" i="10"/>
  <c r="AI44" i="10"/>
  <c r="AF11" i="10"/>
  <c r="Z21" i="10"/>
  <c r="Y31" i="10"/>
  <c r="AA35" i="10"/>
  <c r="BA42" i="10"/>
  <c r="AV44" i="10"/>
  <c r="AN16" i="10"/>
  <c r="AI21" i="10"/>
  <c r="AE31" i="10"/>
  <c r="AF33" i="10"/>
  <c r="AG35" i="10"/>
  <c r="AV21" i="10"/>
  <c r="AY31" i="10"/>
  <c r="BA35" i="10"/>
  <c r="AW21" i="10"/>
  <c r="Z12" i="10"/>
  <c r="BA20" i="10"/>
  <c r="AN30" i="10"/>
  <c r="AF38" i="10"/>
  <c r="AI30" i="25"/>
  <c r="AG32" i="25"/>
  <c r="AM29" i="25"/>
  <c r="Z42" i="25"/>
  <c r="AE42" i="25"/>
  <c r="AI42" i="25"/>
  <c r="AQ26" i="25"/>
  <c r="AN28" i="25"/>
  <c r="X30" i="25"/>
  <c r="BA41" i="25"/>
  <c r="AI23" i="25"/>
  <c r="AH28" i="25"/>
  <c r="AB29" i="25"/>
  <c r="AE30" i="25"/>
  <c r="Y31" i="25"/>
  <c r="AB32" i="25"/>
  <c r="AE33" i="25"/>
  <c r="AS23" i="25"/>
  <c r="AZ23" i="25"/>
  <c r="AS28" i="25"/>
  <c r="BA29" i="25"/>
  <c r="AP30" i="25"/>
  <c r="AN32" i="25"/>
  <c r="AZ33" i="25"/>
  <c r="AI38" i="25"/>
  <c r="AH12" i="25"/>
  <c r="AI18" i="25"/>
  <c r="AD20" i="25"/>
  <c r="AR22" i="25"/>
  <c r="AW28" i="25"/>
  <c r="AT30" i="25"/>
  <c r="AP32" i="25"/>
  <c r="AZ38" i="25"/>
  <c r="AQ12" i="25"/>
  <c r="Y17" i="25"/>
  <c r="AX18" i="25"/>
  <c r="AZ20" i="25"/>
  <c r="X26" i="25"/>
  <c r="AZ30" i="25"/>
  <c r="AP42" i="25"/>
  <c r="AL44" i="25"/>
  <c r="AO11" i="25"/>
  <c r="AW17" i="25"/>
  <c r="Y23" i="25"/>
  <c r="AV26" i="25"/>
  <c r="AB28" i="25"/>
  <c r="AA29" i="25"/>
  <c r="AA30" i="25"/>
  <c r="Z32" i="25"/>
  <c r="X33" i="25"/>
  <c r="AB12" i="10"/>
  <c r="AB13" i="10"/>
  <c r="AY18" i="10"/>
  <c r="AJ21" i="10"/>
  <c r="Y27" i="10"/>
  <c r="AX30" i="10"/>
  <c r="AB35" i="10"/>
  <c r="AO38" i="10"/>
  <c r="X39" i="10"/>
  <c r="AP42" i="10"/>
  <c r="AK12" i="10"/>
  <c r="AO13" i="10"/>
  <c r="AN39" i="10"/>
  <c r="AL12" i="10"/>
  <c r="AZ13" i="10"/>
  <c r="AD34" i="10"/>
  <c r="AI35" i="10"/>
  <c r="AV38" i="10"/>
  <c r="AA41" i="10"/>
  <c r="AV11" i="10"/>
  <c r="AX12" i="10"/>
  <c r="X30" i="10"/>
  <c r="AE34" i="10"/>
  <c r="AL35" i="10"/>
  <c r="X36" i="10"/>
  <c r="Y38" i="10"/>
  <c r="AW38" i="10"/>
  <c r="AZ12" i="10"/>
  <c r="AC16" i="10"/>
  <c r="AD19" i="10"/>
  <c r="AB30" i="10"/>
  <c r="AO35" i="10"/>
  <c r="AI36" i="10"/>
  <c r="AA38" i="10"/>
  <c r="AY38" i="10"/>
  <c r="AH30" i="10"/>
  <c r="AE33" i="10"/>
  <c r="AS35" i="10"/>
  <c r="AD38" i="10"/>
  <c r="AZ35" i="10"/>
  <c r="AX17" i="19"/>
  <c r="X19" i="19"/>
  <c r="AC21" i="19"/>
  <c r="AQ21" i="19"/>
  <c r="AI30" i="19"/>
  <c r="AY13" i="19"/>
  <c r="AN16" i="19"/>
  <c r="X17" i="19"/>
  <c r="AZ17" i="19"/>
  <c r="Z19" i="19"/>
  <c r="AD21" i="19"/>
  <c r="AS21" i="19"/>
  <c r="X26" i="19"/>
  <c r="AI29" i="19"/>
  <c r="AY29" i="19"/>
  <c r="AK30" i="19"/>
  <c r="AO32" i="19"/>
  <c r="AP37" i="19"/>
  <c r="AA38" i="19"/>
  <c r="Y41" i="19"/>
  <c r="AO16" i="19"/>
  <c r="Z17" i="19"/>
  <c r="AK19" i="19"/>
  <c r="AF21" i="19"/>
  <c r="AT21" i="19"/>
  <c r="AC26" i="19"/>
  <c r="AZ29" i="19"/>
  <c r="AN30" i="19"/>
  <c r="AQ37" i="19"/>
  <c r="AF38" i="19"/>
  <c r="Z41" i="19"/>
  <c r="Y42" i="19"/>
  <c r="AN19" i="19"/>
  <c r="AI21" i="19"/>
  <c r="AV21" i="19"/>
  <c r="AA16" i="19"/>
  <c r="AX16" i="19"/>
  <c r="AF17" i="19"/>
  <c r="AP19" i="19"/>
  <c r="X21" i="19"/>
  <c r="AJ21" i="19"/>
  <c r="AW21" i="19"/>
  <c r="AH25" i="19"/>
  <c r="AK26" i="19"/>
  <c r="AE27" i="19"/>
  <c r="AK28" i="19"/>
  <c r="Z29" i="19"/>
  <c r="AP29" i="19"/>
  <c r="AC32" i="19"/>
  <c r="AS32" i="19"/>
  <c r="AH33" i="19"/>
  <c r="Z35" i="19"/>
  <c r="AC36" i="19"/>
  <c r="Y37" i="19"/>
  <c r="AY37" i="19"/>
  <c r="AS38" i="19"/>
  <c r="AK40" i="19"/>
  <c r="AN41" i="19"/>
  <c r="AM42" i="19"/>
  <c r="AC44" i="19"/>
  <c r="AG12" i="19"/>
  <c r="AG13" i="19"/>
  <c r="AC16" i="19"/>
  <c r="AY16" i="19"/>
  <c r="AJ17" i="19"/>
  <c r="BA19" i="19"/>
  <c r="Y21" i="19"/>
  <c r="AK21" i="19"/>
  <c r="AY21" i="19"/>
  <c r="AS25" i="19"/>
  <c r="AN26" i="19"/>
  <c r="AV27" i="19"/>
  <c r="AP28" i="19"/>
  <c r="AA29" i="19"/>
  <c r="AQ29" i="19"/>
  <c r="AD32" i="19"/>
  <c r="AT32" i="19"/>
  <c r="AS33" i="19"/>
  <c r="AF35" i="19"/>
  <c r="AE36" i="19"/>
  <c r="AD37" i="19"/>
  <c r="AZ37" i="19"/>
  <c r="AX40" i="19"/>
  <c r="AX41" i="19"/>
  <c r="AR42" i="19"/>
  <c r="AA21" i="19"/>
  <c r="AL21" i="19"/>
  <c r="BA21" i="19"/>
  <c r="AM35" i="19"/>
  <c r="AB10" i="19"/>
  <c r="AC10" i="19"/>
  <c r="AV10" i="19"/>
  <c r="AJ23" i="19"/>
  <c r="AF10" i="19"/>
  <c r="AO12" i="19"/>
  <c r="Y13" i="19"/>
  <c r="AH13" i="19"/>
  <c r="AQ13" i="19"/>
  <c r="AZ13" i="19"/>
  <c r="Y15" i="19"/>
  <c r="AO15" i="19"/>
  <c r="AF16" i="19"/>
  <c r="AP16" i="19"/>
  <c r="BA16" i="19"/>
  <c r="AH17" i="19"/>
  <c r="AC19" i="19"/>
  <c r="AS19" i="19"/>
  <c r="Y20" i="19"/>
  <c r="AO21" i="19"/>
  <c r="AZ21" i="19"/>
  <c r="X23" i="19"/>
  <c r="AM23" i="19"/>
  <c r="AZ23" i="19"/>
  <c r="Y25" i="19"/>
  <c r="AJ25" i="19"/>
  <c r="AT25" i="19"/>
  <c r="AV26" i="19"/>
  <c r="AF27" i="19"/>
  <c r="AB29" i="19"/>
  <c r="AK29" i="19"/>
  <c r="AT29" i="19"/>
  <c r="AS30" i="19"/>
  <c r="AB31" i="19"/>
  <c r="AI32" i="19"/>
  <c r="AW32" i="19"/>
  <c r="Y33" i="19"/>
  <c r="AJ33" i="19"/>
  <c r="AT33" i="19"/>
  <c r="AO36" i="19"/>
  <c r="Z37" i="19"/>
  <c r="AI37" i="19"/>
  <c r="AR37" i="19"/>
  <c r="BA37" i="19"/>
  <c r="Z40" i="19"/>
  <c r="AL40" i="19"/>
  <c r="AY40" i="19"/>
  <c r="AB41" i="19"/>
  <c r="AO41" i="19"/>
  <c r="BA41" i="19"/>
  <c r="AE44" i="19"/>
  <c r="AY23" i="19"/>
  <c r="AK10" i="19"/>
  <c r="Z13" i="19"/>
  <c r="AI13" i="19"/>
  <c r="AR13" i="19"/>
  <c r="BA13" i="19"/>
  <c r="Z15" i="19"/>
  <c r="AP15" i="19"/>
  <c r="AG16" i="19"/>
  <c r="AQ16" i="19"/>
  <c r="AD19" i="19"/>
  <c r="AT19" i="19"/>
  <c r="AC20" i="19"/>
  <c r="Z23" i="19"/>
  <c r="AN23" i="19"/>
  <c r="Z25" i="19"/>
  <c r="AK25" i="19"/>
  <c r="AV25" i="19"/>
  <c r="AI27" i="19"/>
  <c r="AU30" i="19"/>
  <c r="AE31" i="19"/>
  <c r="Z33" i="19"/>
  <c r="AK33" i="19"/>
  <c r="AV33" i="19"/>
  <c r="AA37" i="19"/>
  <c r="AJ37" i="19"/>
  <c r="AS37" i="19"/>
  <c r="AA40" i="19"/>
  <c r="AO40" i="19"/>
  <c r="BA40" i="19"/>
  <c r="AC41" i="19"/>
  <c r="AP41" i="19"/>
  <c r="AH44" i="19"/>
  <c r="AR10" i="19"/>
  <c r="AW12" i="19"/>
  <c r="AA13" i="19"/>
  <c r="AJ13" i="19"/>
  <c r="AS13" i="19"/>
  <c r="AB15" i="19"/>
  <c r="AR15" i="19"/>
  <c r="X16" i="19"/>
  <c r="AH16" i="19"/>
  <c r="AS16" i="19"/>
  <c r="AN17" i="19"/>
  <c r="AF19" i="19"/>
  <c r="AV19" i="19"/>
  <c r="AG20" i="19"/>
  <c r="AG21" i="19"/>
  <c r="AR21" i="19"/>
  <c r="AB23" i="19"/>
  <c r="AP23" i="19"/>
  <c r="AB25" i="19"/>
  <c r="AL25" i="19"/>
  <c r="AW25" i="19"/>
  <c r="AA26" i="19"/>
  <c r="AL27" i="19"/>
  <c r="AD29" i="19"/>
  <c r="AN29" i="19"/>
  <c r="AW29" i="19"/>
  <c r="X30" i="19"/>
  <c r="AY30" i="19"/>
  <c r="AL31" i="19"/>
  <c r="Z32" i="19"/>
  <c r="AL32" i="19"/>
  <c r="AY32" i="19"/>
  <c r="AB33" i="19"/>
  <c r="AL33" i="19"/>
  <c r="AW33" i="19"/>
  <c r="AX36" i="19"/>
  <c r="AB37" i="19"/>
  <c r="AK37" i="19"/>
  <c r="AT37" i="19"/>
  <c r="AC40" i="19"/>
  <c r="AP40" i="19"/>
  <c r="AF41" i="19"/>
  <c r="AR41" i="19"/>
  <c r="AO44" i="19"/>
  <c r="AL15" i="19"/>
  <c r="BA20" i="19"/>
  <c r="AS10" i="19"/>
  <c r="BA12" i="19"/>
  <c r="AB13" i="19"/>
  <c r="AK13" i="19"/>
  <c r="AT13" i="19"/>
  <c r="AD15" i="19"/>
  <c r="AT15" i="19"/>
  <c r="Y16" i="19"/>
  <c r="AI16" i="19"/>
  <c r="AT16" i="19"/>
  <c r="AP17" i="19"/>
  <c r="AH19" i="19"/>
  <c r="AX19" i="19"/>
  <c r="AK20" i="19"/>
  <c r="AD23" i="19"/>
  <c r="AQ23" i="19"/>
  <c r="AC25" i="19"/>
  <c r="AN25" i="19"/>
  <c r="AX25" i="19"/>
  <c r="AP27" i="19"/>
  <c r="AF29" i="19"/>
  <c r="AO29" i="19"/>
  <c r="AX29" i="19"/>
  <c r="AB30" i="19"/>
  <c r="BA30" i="19"/>
  <c r="AP31" i="19"/>
  <c r="AC33" i="19"/>
  <c r="AN33" i="19"/>
  <c r="AX33" i="19"/>
  <c r="AC37" i="19"/>
  <c r="AL37" i="19"/>
  <c r="AV37" i="19"/>
  <c r="AD40" i="19"/>
  <c r="AQ40" i="19"/>
  <c r="AG41" i="19"/>
  <c r="AS41" i="19"/>
  <c r="AS44" i="19"/>
  <c r="AG15" i="19"/>
  <c r="AW15" i="19"/>
  <c r="AO20" i="19"/>
  <c r="AE23" i="19"/>
  <c r="AT23" i="19"/>
  <c r="AD25" i="19"/>
  <c r="AO25" i="19"/>
  <c r="AZ25" i="19"/>
  <c r="AQ27" i="19"/>
  <c r="AR31" i="19"/>
  <c r="AD33" i="19"/>
  <c r="AO33" i="19"/>
  <c r="AZ33" i="19"/>
  <c r="AG40" i="19"/>
  <c r="AS40" i="19"/>
  <c r="AH41" i="19"/>
  <c r="AV41" i="19"/>
  <c r="AU44" i="19"/>
  <c r="BA10" i="19"/>
  <c r="AD13" i="19"/>
  <c r="AN13" i="19"/>
  <c r="AW13" i="19"/>
  <c r="AH15" i="19"/>
  <c r="AX15" i="19"/>
  <c r="AW16" i="19"/>
  <c r="AL19" i="19"/>
  <c r="AS20" i="19"/>
  <c r="AF23" i="19"/>
  <c r="AU23" i="19"/>
  <c r="AF25" i="19"/>
  <c r="AP25" i="19"/>
  <c r="BA25" i="19"/>
  <c r="X27" i="19"/>
  <c r="AT27" i="19"/>
  <c r="AY31" i="19"/>
  <c r="AF33" i="19"/>
  <c r="AP33" i="19"/>
  <c r="BA33" i="19"/>
  <c r="AF37" i="19"/>
  <c r="AO37" i="19"/>
  <c r="AX37" i="19"/>
  <c r="AH40" i="19"/>
  <c r="AT40" i="19"/>
  <c r="X41" i="19"/>
  <c r="AJ41" i="19"/>
  <c r="AW41" i="19"/>
  <c r="AF13" i="19"/>
  <c r="AO13" i="19"/>
  <c r="AX13" i="19"/>
  <c r="AJ15" i="19"/>
  <c r="AZ15" i="19"/>
  <c r="AW20" i="19"/>
  <c r="AI23" i="19"/>
  <c r="AG25" i="19"/>
  <c r="AR25" i="19"/>
  <c r="AG33" i="19"/>
  <c r="AR33" i="19"/>
  <c r="AI40" i="19"/>
  <c r="AW40" i="19"/>
  <c r="AD15" i="10"/>
  <c r="AL20" i="10"/>
  <c r="Y28" i="10"/>
  <c r="AS28" i="10"/>
  <c r="AJ44" i="10"/>
  <c r="AY44" i="10"/>
  <c r="BA13" i="10"/>
  <c r="AL15" i="10"/>
  <c r="AO16" i="10"/>
  <c r="AJ17" i="10"/>
  <c r="Y20" i="10"/>
  <c r="AO20" i="10"/>
  <c r="AM23" i="10"/>
  <c r="Z28" i="10"/>
  <c r="AT28" i="10"/>
  <c r="AR30" i="10"/>
  <c r="AF31" i="10"/>
  <c r="AM32" i="10"/>
  <c r="AM33" i="10"/>
  <c r="AR34" i="10"/>
  <c r="AJ38" i="10"/>
  <c r="AZ38" i="10"/>
  <c r="X44" i="10"/>
  <c r="AK44" i="10"/>
  <c r="AZ44" i="10"/>
  <c r="AP28" i="10"/>
  <c r="AT15" i="10"/>
  <c r="BA16" i="10"/>
  <c r="AK17" i="10"/>
  <c r="AB18" i="10"/>
  <c r="AC19" i="10"/>
  <c r="Z20" i="10"/>
  <c r="AR20" i="10"/>
  <c r="AO23" i="10"/>
  <c r="AC28" i="10"/>
  <c r="AY28" i="10"/>
  <c r="AW30" i="10"/>
  <c r="AI31" i="10"/>
  <c r="AN32" i="10"/>
  <c r="AQ33" i="10"/>
  <c r="AL38" i="10"/>
  <c r="Z44" i="10"/>
  <c r="AN44" i="10"/>
  <c r="BA44" i="10"/>
  <c r="AN17" i="10"/>
  <c r="AB20" i="10"/>
  <c r="AS20" i="10"/>
  <c r="AW23" i="10"/>
  <c r="AD28" i="10"/>
  <c r="AZ28" i="10"/>
  <c r="AO31" i="10"/>
  <c r="BA33" i="10"/>
  <c r="AA44" i="10"/>
  <c r="AP44" i="10"/>
  <c r="AA13" i="10"/>
  <c r="AS17" i="10"/>
  <c r="AJ18" i="10"/>
  <c r="AS19" i="10"/>
  <c r="AD20" i="10"/>
  <c r="AT20" i="10"/>
  <c r="AA21" i="10"/>
  <c r="AY23" i="10"/>
  <c r="AT27" i="10"/>
  <c r="AI28" i="10"/>
  <c r="AA30" i="10"/>
  <c r="AU31" i="10"/>
  <c r="AT35" i="10"/>
  <c r="AS36" i="10"/>
  <c r="Z38" i="10"/>
  <c r="AP38" i="10"/>
  <c r="AD42" i="10"/>
  <c r="Y43" i="10"/>
  <c r="AC44" i="10"/>
  <c r="AQ44" i="10"/>
  <c r="AV17" i="10"/>
  <c r="AG20" i="10"/>
  <c r="AX20" i="10"/>
  <c r="AJ28" i="10"/>
  <c r="AS43" i="10"/>
  <c r="AD44" i="10"/>
  <c r="AS44" i="10"/>
  <c r="AN13" i="10"/>
  <c r="Z16" i="10"/>
  <c r="X17" i="10"/>
  <c r="AZ17" i="10"/>
  <c r="AH20" i="10"/>
  <c r="AZ20" i="10"/>
  <c r="AN28" i="10"/>
  <c r="AC33" i="10"/>
  <c r="AF44" i="10"/>
  <c r="AT44" i="10"/>
  <c r="AH24" i="10"/>
  <c r="AZ29" i="10"/>
  <c r="AD12" i="10"/>
  <c r="AP12" i="10"/>
  <c r="AF13" i="10"/>
  <c r="AR13" i="10"/>
  <c r="AF16" i="10"/>
  <c r="AS16" i="10"/>
  <c r="AR17" i="10"/>
  <c r="AA18" i="10"/>
  <c r="AI19" i="10"/>
  <c r="AY19" i="10"/>
  <c r="AC20" i="10"/>
  <c r="AP20" i="10"/>
  <c r="AC21" i="10"/>
  <c r="AN21" i="10"/>
  <c r="AZ21" i="10"/>
  <c r="Z23" i="10"/>
  <c r="AV23" i="10"/>
  <c r="Y24" i="10"/>
  <c r="AL24" i="10"/>
  <c r="AW24" i="10"/>
  <c r="AE27" i="10"/>
  <c r="BA27" i="10"/>
  <c r="AB28" i="10"/>
  <c r="AL28" i="10"/>
  <c r="AX28" i="10"/>
  <c r="AA29" i="10"/>
  <c r="AO29" i="10"/>
  <c r="AF30" i="10"/>
  <c r="AP30" i="10"/>
  <c r="AZ30" i="10"/>
  <c r="AH31" i="10"/>
  <c r="AX32" i="10"/>
  <c r="AL33" i="10"/>
  <c r="Y35" i="10"/>
  <c r="AK35" i="10"/>
  <c r="AY35" i="10"/>
  <c r="AA36" i="10"/>
  <c r="AK36" i="10"/>
  <c r="AV36" i="10"/>
  <c r="AB38" i="10"/>
  <c r="AN38" i="10"/>
  <c r="AX38" i="10"/>
  <c r="Z39" i="10"/>
  <c r="AP39" i="10"/>
  <c r="AI41" i="10"/>
  <c r="Z42" i="10"/>
  <c r="AT42" i="10"/>
  <c r="AC43" i="10"/>
  <c r="AZ43" i="10"/>
  <c r="AB44" i="10"/>
  <c r="AL44" i="10"/>
  <c r="AX44" i="10"/>
  <c r="AF12" i="10"/>
  <c r="AR12" i="10"/>
  <c r="AG13" i="10"/>
  <c r="AS13" i="10"/>
  <c r="AG16" i="10"/>
  <c r="AT16" i="10"/>
  <c r="AK19" i="10"/>
  <c r="BA19" i="10"/>
  <c r="AD21" i="10"/>
  <c r="AO21" i="10"/>
  <c r="BA21" i="10"/>
  <c r="Z24" i="10"/>
  <c r="AM24" i="10"/>
  <c r="AX24" i="10"/>
  <c r="AG27" i="10"/>
  <c r="AB29" i="10"/>
  <c r="AP29" i="10"/>
  <c r="AG30" i="10"/>
  <c r="AQ30" i="10"/>
  <c r="AB36" i="10"/>
  <c r="AL36" i="10"/>
  <c r="AX36" i="10"/>
  <c r="AC39" i="10"/>
  <c r="AS39" i="10"/>
  <c r="AL41" i="10"/>
  <c r="AG43" i="10"/>
  <c r="BA43" i="10"/>
  <c r="AG12" i="10"/>
  <c r="AS12" i="10"/>
  <c r="AI13" i="10"/>
  <c r="AV13" i="10"/>
  <c r="AH16" i="10"/>
  <c r="AV16" i="10"/>
  <c r="AL19" i="10"/>
  <c r="AF21" i="10"/>
  <c r="AQ21" i="10"/>
  <c r="AB24" i="10"/>
  <c r="AN24" i="10"/>
  <c r="AZ24" i="10"/>
  <c r="AJ27" i="10"/>
  <c r="AC29" i="10"/>
  <c r="AQ29" i="10"/>
  <c r="AC36" i="10"/>
  <c r="AN36" i="10"/>
  <c r="AY36" i="10"/>
  <c r="AF39" i="10"/>
  <c r="AV39" i="10"/>
  <c r="AQ41" i="10"/>
  <c r="AJ43" i="10"/>
  <c r="X12" i="10"/>
  <c r="AH12" i="10"/>
  <c r="AT12" i="10"/>
  <c r="X13" i="10"/>
  <c r="AJ13" i="10"/>
  <c r="AW13" i="10"/>
  <c r="X16" i="10"/>
  <c r="AK16" i="10"/>
  <c r="AW16" i="10"/>
  <c r="Z19" i="10"/>
  <c r="AP19" i="10"/>
  <c r="X21" i="10"/>
  <c r="AG21" i="10"/>
  <c r="AR21" i="10"/>
  <c r="AF23" i="10"/>
  <c r="BA23" i="10"/>
  <c r="AD24" i="10"/>
  <c r="AO24" i="10"/>
  <c r="AK27" i="10"/>
  <c r="AF28" i="10"/>
  <c r="AQ28" i="10"/>
  <c r="BA28" i="10"/>
  <c r="AE29" i="10"/>
  <c r="AU29" i="10"/>
  <c r="Y30" i="10"/>
  <c r="AI30" i="10"/>
  <c r="AT30" i="10"/>
  <c r="AP31" i="10"/>
  <c r="AB32" i="10"/>
  <c r="AS33" i="10"/>
  <c r="AC35" i="10"/>
  <c r="AQ35" i="10"/>
  <c r="AD36" i="10"/>
  <c r="AP36" i="10"/>
  <c r="AZ36" i="10"/>
  <c r="AG38" i="10"/>
  <c r="AQ38" i="10"/>
  <c r="AG39" i="10"/>
  <c r="AW39" i="10"/>
  <c r="AT41" i="10"/>
  <c r="AH42" i="10"/>
  <c r="AK43" i="10"/>
  <c r="Y12" i="10"/>
  <c r="AJ12" i="10"/>
  <c r="AW12" i="10"/>
  <c r="Y13" i="10"/>
  <c r="AK13" i="10"/>
  <c r="AY13" i="10"/>
  <c r="Y16" i="10"/>
  <c r="AL16" i="10"/>
  <c r="AX16" i="10"/>
  <c r="AF17" i="10"/>
  <c r="BA17" i="10"/>
  <c r="AQ18" i="10"/>
  <c r="AA19" i="10"/>
  <c r="AQ19" i="10"/>
  <c r="AJ20" i="10"/>
  <c r="AW20" i="10"/>
  <c r="Y21" i="10"/>
  <c r="AH21" i="10"/>
  <c r="AS21" i="10"/>
  <c r="AK23" i="10"/>
  <c r="AE24" i="10"/>
  <c r="AP24" i="10"/>
  <c r="AQ27" i="10"/>
  <c r="X28" i="10"/>
  <c r="AH28" i="10"/>
  <c r="AR28" i="10"/>
  <c r="AG29" i="10"/>
  <c r="AW29" i="10"/>
  <c r="Z30" i="10"/>
  <c r="AJ30" i="10"/>
  <c r="AV30" i="10"/>
  <c r="X31" i="10"/>
  <c r="AS31" i="10"/>
  <c r="AD32" i="10"/>
  <c r="AA33" i="10"/>
  <c r="AY33" i="10"/>
  <c r="AS34" i="10"/>
  <c r="AD35" i="10"/>
  <c r="AR35" i="10"/>
  <c r="AF36" i="10"/>
  <c r="AQ36" i="10"/>
  <c r="BA36" i="10"/>
  <c r="X38" i="10"/>
  <c r="AH38" i="10"/>
  <c r="AR38" i="10"/>
  <c r="AH39" i="10"/>
  <c r="AX39" i="10"/>
  <c r="AY41" i="10"/>
  <c r="AK42" i="10"/>
  <c r="AO43" i="10"/>
  <c r="AH44" i="10"/>
  <c r="AR44" i="10"/>
  <c r="AF24" i="10"/>
  <c r="AT24" i="10"/>
  <c r="AR27" i="10"/>
  <c r="AJ29" i="10"/>
  <c r="AY29" i="10"/>
  <c r="AH36" i="10"/>
  <c r="AR36" i="10"/>
  <c r="AK39" i="10"/>
  <c r="BA39" i="10"/>
  <c r="AR43" i="10"/>
  <c r="AU24" i="10"/>
  <c r="AC12" i="10"/>
  <c r="AO12" i="10"/>
  <c r="BA12" i="10"/>
  <c r="AC13" i="10"/>
  <c r="AQ13" i="10"/>
  <c r="AD16" i="10"/>
  <c r="AP16" i="10"/>
  <c r="AZ18" i="10"/>
  <c r="AH19" i="10"/>
  <c r="AX19" i="10"/>
  <c r="AB21" i="10"/>
  <c r="AK21" i="10"/>
  <c r="AY21" i="10"/>
  <c r="AP23" i="10"/>
  <c r="X24" i="10"/>
  <c r="AJ24" i="10"/>
  <c r="AA27" i="10"/>
  <c r="AA28" i="10"/>
  <c r="AK28" i="10"/>
  <c r="AV28" i="10"/>
  <c r="Z29" i="10"/>
  <c r="AM29" i="10"/>
  <c r="AD30" i="10"/>
  <c r="AO30" i="10"/>
  <c r="AY30" i="10"/>
  <c r="AW32" i="10"/>
  <c r="AJ35" i="10"/>
  <c r="AW35" i="10"/>
  <c r="Z36" i="10"/>
  <c r="AJ36" i="10"/>
  <c r="AT36" i="10"/>
  <c r="Y39" i="10"/>
  <c r="AO39" i="10"/>
  <c r="AD41" i="10"/>
  <c r="AS42" i="10"/>
  <c r="AB43" i="10"/>
  <c r="AW43" i="10"/>
  <c r="AS13" i="25"/>
  <c r="X13" i="25"/>
  <c r="AV13" i="25"/>
  <c r="AI15" i="25"/>
  <c r="AG20" i="25"/>
  <c r="AB36" i="25"/>
  <c r="AL38" i="25"/>
  <c r="AO44" i="25"/>
  <c r="Y11" i="25"/>
  <c r="AI12" i="25"/>
  <c r="AA13" i="25"/>
  <c r="AY13" i="25"/>
  <c r="AE17" i="25"/>
  <c r="AJ20" i="25"/>
  <c r="AC28" i="25"/>
  <c r="AX28" i="25"/>
  <c r="AF29" i="25"/>
  <c r="AL30" i="25"/>
  <c r="AU31" i="25"/>
  <c r="AC32" i="25"/>
  <c r="AR32" i="25"/>
  <c r="AL36" i="25"/>
  <c r="X38" i="25"/>
  <c r="AN38" i="25"/>
  <c r="AA41" i="25"/>
  <c r="AU42" i="25"/>
  <c r="X44" i="25"/>
  <c r="AT44" i="25"/>
  <c r="AG11" i="25"/>
  <c r="AP12" i="25"/>
  <c r="AB13" i="25"/>
  <c r="AK17" i="25"/>
  <c r="AB18" i="25"/>
  <c r="AN20" i="25"/>
  <c r="AF28" i="25"/>
  <c r="BA28" i="25"/>
  <c r="AG29" i="25"/>
  <c r="AN30" i="25"/>
  <c r="BA31" i="25"/>
  <c r="AD32" i="25"/>
  <c r="AT32" i="25"/>
  <c r="AW36" i="25"/>
  <c r="Z38" i="25"/>
  <c r="AP38" i="25"/>
  <c r="AB41" i="25"/>
  <c r="AZ42" i="25"/>
  <c r="Y44" i="25"/>
  <c r="AW44" i="25"/>
  <c r="AC13" i="25"/>
  <c r="AO20" i="25"/>
  <c r="AV32" i="25"/>
  <c r="AA38" i="25"/>
  <c r="AQ38" i="25"/>
  <c r="AG41" i="25"/>
  <c r="AB44" i="25"/>
  <c r="AZ12" i="25"/>
  <c r="AI13" i="25"/>
  <c r="AQ17" i="25"/>
  <c r="AM18" i="25"/>
  <c r="X20" i="25"/>
  <c r="AR20" i="25"/>
  <c r="AC23" i="25"/>
  <c r="AX24" i="25"/>
  <c r="AB26" i="25"/>
  <c r="AL28" i="25"/>
  <c r="AQ29" i="25"/>
  <c r="Z30" i="25"/>
  <c r="AQ30" i="25"/>
  <c r="AC31" i="25"/>
  <c r="AI32" i="25"/>
  <c r="AW32" i="25"/>
  <c r="AK33" i="25"/>
  <c r="AD38" i="25"/>
  <c r="AT38" i="25"/>
  <c r="AM41" i="25"/>
  <c r="AB42" i="25"/>
  <c r="AD44" i="25"/>
  <c r="Z10" i="25"/>
  <c r="AN13" i="25"/>
  <c r="Z20" i="25"/>
  <c r="AT20" i="25"/>
  <c r="AS29" i="25"/>
  <c r="AK32" i="25"/>
  <c r="AY32" i="25"/>
  <c r="AE38" i="25"/>
  <c r="AU38" i="25"/>
  <c r="AU41" i="25"/>
  <c r="AH44" i="25"/>
  <c r="AQ13" i="25"/>
  <c r="BA17" i="25"/>
  <c r="AC20" i="25"/>
  <c r="AX20" i="25"/>
  <c r="Z22" i="25"/>
  <c r="AM23" i="25"/>
  <c r="AM26" i="25"/>
  <c r="AP28" i="25"/>
  <c r="X29" i="25"/>
  <c r="AV29" i="25"/>
  <c r="AD30" i="25"/>
  <c r="AV30" i="25"/>
  <c r="AI31" i="25"/>
  <c r="X32" i="25"/>
  <c r="AL32" i="25"/>
  <c r="BA32" i="25"/>
  <c r="AF38" i="25"/>
  <c r="AV38" i="25"/>
  <c r="AV41" i="25"/>
  <c r="AJ44" i="25"/>
  <c r="AY14" i="25"/>
  <c r="AP10" i="25"/>
  <c r="AN14" i="25"/>
  <c r="AP15" i="25"/>
  <c r="Y16" i="25"/>
  <c r="AJ16" i="25"/>
  <c r="AT16" i="25"/>
  <c r="AI17" i="25"/>
  <c r="AU17" i="25"/>
  <c r="AQ18" i="25"/>
  <c r="AC19" i="25"/>
  <c r="AE22" i="25"/>
  <c r="AA23" i="25"/>
  <c r="AK23" i="25"/>
  <c r="AW23" i="25"/>
  <c r="Y24" i="25"/>
  <c r="AH24" i="25"/>
  <c r="AQ24" i="25"/>
  <c r="AZ24" i="25"/>
  <c r="AA33" i="25"/>
  <c r="AO33" i="25"/>
  <c r="AD36" i="25"/>
  <c r="AO36" i="25"/>
  <c r="AZ36" i="25"/>
  <c r="Y40" i="25"/>
  <c r="AH40" i="25"/>
  <c r="AQ40" i="25"/>
  <c r="BA40" i="25"/>
  <c r="AC43" i="25"/>
  <c r="AW43" i="25"/>
  <c r="AJ14" i="25"/>
  <c r="Z14" i="25"/>
  <c r="BA12" i="25"/>
  <c r="AF13" i="25"/>
  <c r="AW13" i="25"/>
  <c r="AA14" i="25"/>
  <c r="AP14" i="25"/>
  <c r="AT15" i="25"/>
  <c r="Z16" i="25"/>
  <c r="AK16" i="25"/>
  <c r="AV16" i="25"/>
  <c r="X17" i="25"/>
  <c r="AJ17" i="25"/>
  <c r="AV17" i="25"/>
  <c r="X18" i="25"/>
  <c r="AT18" i="25"/>
  <c r="AL19" i="25"/>
  <c r="Y20" i="25"/>
  <c r="AH20" i="25"/>
  <c r="AS20" i="25"/>
  <c r="AP22" i="25"/>
  <c r="AB23" i="25"/>
  <c r="AL23" i="25"/>
  <c r="AX23" i="25"/>
  <c r="Z24" i="25"/>
  <c r="AI24" i="25"/>
  <c r="AR24" i="25"/>
  <c r="BA24" i="25"/>
  <c r="AA26" i="25"/>
  <c r="AT26" i="25"/>
  <c r="AG28" i="25"/>
  <c r="AR28" i="25"/>
  <c r="AI29" i="25"/>
  <c r="AF30" i="25"/>
  <c r="AU30" i="25"/>
  <c r="Z31" i="25"/>
  <c r="AT31" i="25"/>
  <c r="Y32" i="25"/>
  <c r="AH32" i="25"/>
  <c r="AQ32" i="25"/>
  <c r="AZ32" i="25"/>
  <c r="AC33" i="25"/>
  <c r="AQ33" i="25"/>
  <c r="AF36" i="25"/>
  <c r="AP36" i="25"/>
  <c r="BA36" i="25"/>
  <c r="Z40" i="25"/>
  <c r="AI40" i="25"/>
  <c r="AR40" i="25"/>
  <c r="AJ41" i="25"/>
  <c r="AH42" i="25"/>
  <c r="AX42" i="25"/>
  <c r="AG43" i="25"/>
  <c r="AX43" i="25"/>
  <c r="AC44" i="25"/>
  <c r="AN44" i="25"/>
  <c r="AX44" i="25"/>
  <c r="AG36" i="25"/>
  <c r="AR36" i="25"/>
  <c r="AA40" i="25"/>
  <c r="AJ40" i="25"/>
  <c r="AS40" i="25"/>
  <c r="AH43" i="25"/>
  <c r="AZ44" i="25"/>
  <c r="AD14" i="25"/>
  <c r="AQ14" i="25"/>
  <c r="AU15" i="25"/>
  <c r="AL16" i="25"/>
  <c r="AA24" i="25"/>
  <c r="AJ24" i="25"/>
  <c r="AS24" i="25"/>
  <c r="AA12" i="25"/>
  <c r="AK13" i="25"/>
  <c r="BA13" i="25"/>
  <c r="AE14" i="25"/>
  <c r="AT14" i="25"/>
  <c r="Y15" i="25"/>
  <c r="BA15" i="25"/>
  <c r="AC16" i="25"/>
  <c r="AN16" i="25"/>
  <c r="AX16" i="25"/>
  <c r="AA17" i="25"/>
  <c r="AM17" i="25"/>
  <c r="AY17" i="25"/>
  <c r="AD18" i="25"/>
  <c r="AY18" i="25"/>
  <c r="AW19" i="25"/>
  <c r="AA20" i="25"/>
  <c r="AK20" i="25"/>
  <c r="AV20" i="25"/>
  <c r="AD23" i="25"/>
  <c r="AO23" i="25"/>
  <c r="BA23" i="25"/>
  <c r="AB24" i="25"/>
  <c r="AK24" i="25"/>
  <c r="AT24" i="25"/>
  <c r="AF26" i="25"/>
  <c r="AX26" i="25"/>
  <c r="Y28" i="25"/>
  <c r="AJ28" i="25"/>
  <c r="AT28" i="25"/>
  <c r="AN29" i="25"/>
  <c r="AJ30" i="25"/>
  <c r="AY30" i="25"/>
  <c r="AE31" i="25"/>
  <c r="AX31" i="25"/>
  <c r="AA32" i="25"/>
  <c r="AJ32" i="25"/>
  <c r="AS32" i="25"/>
  <c r="AF33" i="25"/>
  <c r="AU33" i="25"/>
  <c r="AB34" i="25"/>
  <c r="X36" i="25"/>
  <c r="AH36" i="25"/>
  <c r="AS36" i="25"/>
  <c r="AB40" i="25"/>
  <c r="AK40" i="25"/>
  <c r="AT40" i="25"/>
  <c r="AO41" i="25"/>
  <c r="AM42" i="25"/>
  <c r="AI43" i="25"/>
  <c r="AF44" i="25"/>
  <c r="AP44" i="25"/>
  <c r="BA44" i="25"/>
  <c r="AB16" i="25"/>
  <c r="AW16" i="25"/>
  <c r="AM19" i="25"/>
  <c r="AM13" i="25"/>
  <c r="AF14" i="25"/>
  <c r="AU14" i="25"/>
  <c r="Z15" i="25"/>
  <c r="AD16" i="25"/>
  <c r="AO16" i="25"/>
  <c r="AZ16" i="25"/>
  <c r="AB17" i="25"/>
  <c r="AN17" i="25"/>
  <c r="AZ17" i="25"/>
  <c r="AF18" i="25"/>
  <c r="AX19" i="25"/>
  <c r="AB20" i="25"/>
  <c r="AL20" i="25"/>
  <c r="AW20" i="25"/>
  <c r="AE23" i="25"/>
  <c r="AQ23" i="25"/>
  <c r="AC24" i="25"/>
  <c r="AL24" i="25"/>
  <c r="AV24" i="25"/>
  <c r="AH26" i="25"/>
  <c r="Z28" i="25"/>
  <c r="AK28" i="25"/>
  <c r="AV28" i="25"/>
  <c r="AI33" i="25"/>
  <c r="AV33" i="25"/>
  <c r="AQ34" i="25"/>
  <c r="Y36" i="25"/>
  <c r="AJ36" i="25"/>
  <c r="AT36" i="25"/>
  <c r="AC40" i="25"/>
  <c r="AL40" i="25"/>
  <c r="AV40" i="25"/>
  <c r="Y41" i="25"/>
  <c r="AQ41" i="25"/>
  <c r="X42" i="25"/>
  <c r="AN42" i="25"/>
  <c r="AM43" i="25"/>
  <c r="AG44" i="25"/>
  <c r="AR44" i="25"/>
  <c r="AI14" i="25"/>
  <c r="AV14" i="25"/>
  <c r="AE15" i="25"/>
  <c r="AF16" i="25"/>
  <c r="AP16" i="25"/>
  <c r="BA16" i="25"/>
  <c r="AH23" i="25"/>
  <c r="AR23" i="25"/>
  <c r="AD24" i="25"/>
  <c r="AN24" i="25"/>
  <c r="AW24" i="25"/>
  <c r="AJ33" i="25"/>
  <c r="AY33" i="25"/>
  <c r="Z36" i="25"/>
  <c r="AK36" i="25"/>
  <c r="AV36" i="25"/>
  <c r="AD40" i="25"/>
  <c r="AN40" i="25"/>
  <c r="AW40" i="25"/>
  <c r="AO43" i="25"/>
  <c r="AS44" i="25"/>
  <c r="AF40" i="25"/>
  <c r="AO40" i="25"/>
  <c r="AX40" i="25"/>
  <c r="Y43" i="25"/>
  <c r="AQ43" i="25"/>
  <c r="AG16" i="25"/>
  <c r="AR16" i="25"/>
  <c r="AF24" i="25"/>
  <c r="AO24" i="25"/>
  <c r="AN10" i="25"/>
  <c r="X14" i="25"/>
  <c r="AL14" i="25"/>
  <c r="AZ14" i="25"/>
  <c r="AK15" i="25"/>
  <c r="X16" i="25"/>
  <c r="AH16" i="25"/>
  <c r="AS16" i="25"/>
  <c r="AF17" i="25"/>
  <c r="AN18" i="25"/>
  <c r="AA19" i="25"/>
  <c r="AF20" i="25"/>
  <c r="AP20" i="25"/>
  <c r="BA20" i="25"/>
  <c r="AD22" i="25"/>
  <c r="Z23" i="25"/>
  <c r="AJ23" i="25"/>
  <c r="X24" i="25"/>
  <c r="AG24" i="25"/>
  <c r="AP24" i="25"/>
  <c r="AY24" i="25"/>
  <c r="AN26" i="25"/>
  <c r="AD28" i="25"/>
  <c r="AO28" i="25"/>
  <c r="AZ28" i="25"/>
  <c r="AW29" i="25"/>
  <c r="AO31" i="25"/>
  <c r="AF32" i="25"/>
  <c r="AO32" i="25"/>
  <c r="AX32" i="25"/>
  <c r="Y33" i="25"/>
  <c r="AN33" i="25"/>
  <c r="BA33" i="25"/>
  <c r="AC36" i="25"/>
  <c r="AN36" i="25"/>
  <c r="AX36" i="25"/>
  <c r="AJ38" i="25"/>
  <c r="AY38" i="25"/>
  <c r="X40" i="25"/>
  <c r="AG40" i="25"/>
  <c r="AP40" i="25"/>
  <c r="AZ40" i="25"/>
  <c r="AF41" i="25"/>
  <c r="AW41" i="25"/>
  <c r="AD42" i="25"/>
  <c r="AA43" i="25"/>
  <c r="AT43" i="25"/>
  <c r="Z44" i="25"/>
  <c r="AK44" i="25"/>
  <c r="AV44" i="25"/>
  <c r="BA33" i="24"/>
  <c r="BA21" i="24"/>
  <c r="Y24" i="24"/>
  <c r="AQ35" i="24"/>
  <c r="AY24" i="24"/>
  <c r="AD14" i="24"/>
  <c r="Z16" i="24"/>
  <c r="AQ27" i="24"/>
  <c r="BA14" i="24"/>
  <c r="AF16" i="24"/>
  <c r="X24" i="24"/>
  <c r="AF33" i="24"/>
  <c r="AA35" i="24"/>
  <c r="AL37" i="24"/>
  <c r="AS24" i="24"/>
  <c r="AD21" i="24"/>
  <c r="AJ24" i="24"/>
  <c r="AN19" i="24"/>
  <c r="AK21" i="24"/>
  <c r="AN24" i="24"/>
  <c r="AI22" i="24"/>
  <c r="AJ34" i="24"/>
  <c r="AN38" i="24"/>
  <c r="X40" i="24"/>
  <c r="AP16" i="24"/>
  <c r="AC24" i="24"/>
  <c r="AQ30" i="24"/>
  <c r="BA38" i="24"/>
  <c r="AV16" i="24"/>
  <c r="Y22" i="24"/>
  <c r="AI24" i="24"/>
  <c r="AD27" i="24"/>
  <c r="AQ29" i="24"/>
  <c r="AC33" i="24"/>
  <c r="AA37" i="24"/>
  <c r="AB38" i="24"/>
  <c r="AC22" i="24"/>
  <c r="AK27" i="24"/>
  <c r="AW29" i="24"/>
  <c r="AG37" i="24"/>
  <c r="AY29" i="24"/>
  <c r="AF14" i="24"/>
  <c r="AL22" i="24"/>
  <c r="BA27" i="24"/>
  <c r="Y29" i="24"/>
  <c r="AC35" i="24"/>
  <c r="Z36" i="24"/>
  <c r="AS37" i="24"/>
  <c r="AI40" i="24"/>
  <c r="AO14" i="24"/>
  <c r="AQ22" i="24"/>
  <c r="AT24" i="24"/>
  <c r="AA29" i="24"/>
  <c r="AD35" i="24"/>
  <c r="AY37" i="24"/>
  <c r="AW40" i="24"/>
  <c r="AZ14" i="24"/>
  <c r="AX22" i="24"/>
  <c r="AD29" i="24"/>
  <c r="AN35" i="24"/>
  <c r="AY22" i="24"/>
  <c r="AI29" i="24"/>
  <c r="AA43" i="24"/>
  <c r="X22" i="24"/>
  <c r="Z27" i="24"/>
  <c r="Z28" i="24"/>
  <c r="AO29" i="24"/>
  <c r="BA35" i="24"/>
  <c r="Y37" i="24"/>
  <c r="AI43" i="24"/>
  <c r="AH32" i="24"/>
  <c r="AK14" i="24"/>
  <c r="X16" i="24"/>
  <c r="AJ18" i="24"/>
  <c r="AF19" i="24"/>
  <c r="AR20" i="24"/>
  <c r="AT21" i="24"/>
  <c r="AD22" i="24"/>
  <c r="AD24" i="24"/>
  <c r="BA24" i="24"/>
  <c r="AJ26" i="24"/>
  <c r="AI27" i="24"/>
  <c r="AG29" i="24"/>
  <c r="Z32" i="24"/>
  <c r="AL32" i="24"/>
  <c r="AX32" i="24"/>
  <c r="AW34" i="24"/>
  <c r="AK35" i="24"/>
  <c r="AK37" i="24"/>
  <c r="AA38" i="24"/>
  <c r="AO42" i="24"/>
  <c r="AK18" i="24"/>
  <c r="AA32" i="24"/>
  <c r="AN32" i="24"/>
  <c r="AY32" i="24"/>
  <c r="AW42" i="24"/>
  <c r="AP14" i="24"/>
  <c r="X15" i="24"/>
  <c r="AS18" i="24"/>
  <c r="AS19" i="24"/>
  <c r="AA30" i="24"/>
  <c r="AB32" i="24"/>
  <c r="AO32" i="24"/>
  <c r="AH44" i="24"/>
  <c r="Y14" i="24"/>
  <c r="AT14" i="24"/>
  <c r="AJ15" i="24"/>
  <c r="AH16" i="24"/>
  <c r="AT18" i="24"/>
  <c r="AV19" i="24"/>
  <c r="AS27" i="24"/>
  <c r="AC30" i="24"/>
  <c r="AD32" i="24"/>
  <c r="AP32" i="24"/>
  <c r="AB34" i="24"/>
  <c r="AS35" i="24"/>
  <c r="AP38" i="24"/>
  <c r="AF41" i="24"/>
  <c r="AT32" i="24"/>
  <c r="Z14" i="24"/>
  <c r="AV14" i="24"/>
  <c r="AW15" i="24"/>
  <c r="AN16" i="24"/>
  <c r="AC21" i="24"/>
  <c r="AS22" i="24"/>
  <c r="AO24" i="24"/>
  <c r="Y27" i="24"/>
  <c r="AY27" i="24"/>
  <c r="AT29" i="24"/>
  <c r="AI30" i="24"/>
  <c r="AF32" i="24"/>
  <c r="AR32" i="24"/>
  <c r="AG34" i="24"/>
  <c r="X35" i="24"/>
  <c r="AT35" i="24"/>
  <c r="AZ37" i="24"/>
  <c r="AZ38" i="24"/>
  <c r="AA13" i="24"/>
  <c r="AA18" i="24"/>
  <c r="AS30" i="24"/>
  <c r="X32" i="24"/>
  <c r="AI32" i="24"/>
  <c r="AV32" i="24"/>
  <c r="AO34" i="24"/>
  <c r="AT13" i="24"/>
  <c r="AJ14" i="24"/>
  <c r="AX16" i="24"/>
  <c r="AB18" i="24"/>
  <c r="AC19" i="24"/>
  <c r="AM20" i="24"/>
  <c r="AS21" i="24"/>
  <c r="Y26" i="24"/>
  <c r="AF27" i="24"/>
  <c r="Y32" i="24"/>
  <c r="AJ32" i="24"/>
  <c r="AW32" i="24"/>
  <c r="AR34" i="24"/>
  <c r="AG42" i="24"/>
  <c r="AI10" i="24"/>
  <c r="AQ10" i="24"/>
  <c r="AB12" i="24"/>
  <c r="AC13" i="24"/>
  <c r="AY13" i="24"/>
  <c r="AB14" i="24"/>
  <c r="AL14" i="24"/>
  <c r="AW14" i="24"/>
  <c r="Y15" i="24"/>
  <c r="AK15" i="24"/>
  <c r="AY15" i="24"/>
  <c r="AA16" i="24"/>
  <c r="AQ16" i="24"/>
  <c r="AC18" i="24"/>
  <c r="AL18" i="24"/>
  <c r="AV18" i="24"/>
  <c r="BA19" i="24"/>
  <c r="AZ20" i="24"/>
  <c r="AH21" i="24"/>
  <c r="AX21" i="24"/>
  <c r="Z22" i="24"/>
  <c r="AM22" i="24"/>
  <c r="AA24" i="24"/>
  <c r="AK24" i="24"/>
  <c r="AV24" i="24"/>
  <c r="AG27" i="24"/>
  <c r="AT27" i="24"/>
  <c r="AC28" i="24"/>
  <c r="AJ29" i="24"/>
  <c r="AZ29" i="24"/>
  <c r="AF30" i="24"/>
  <c r="AV30" i="24"/>
  <c r="AH33" i="24"/>
  <c r="AH36" i="24"/>
  <c r="AB37" i="24"/>
  <c r="AO37" i="24"/>
  <c r="BA37" i="24"/>
  <c r="AC38" i="24"/>
  <c r="AQ38" i="24"/>
  <c r="Y40" i="24"/>
  <c r="AL40" i="24"/>
  <c r="AY40" i="24"/>
  <c r="AH41" i="24"/>
  <c r="AZ42" i="24"/>
  <c r="AN43" i="24"/>
  <c r="AP44" i="24"/>
  <c r="AS10" i="24"/>
  <c r="AJ12" i="24"/>
  <c r="AD13" i="24"/>
  <c r="BA13" i="24"/>
  <c r="AC14" i="24"/>
  <c r="AN14" i="24"/>
  <c r="AX14" i="24"/>
  <c r="AA15" i="24"/>
  <c r="AN15" i="24"/>
  <c r="AZ15" i="24"/>
  <c r="AB16" i="24"/>
  <c r="AR16" i="24"/>
  <c r="AD18" i="24"/>
  <c r="AN18" i="24"/>
  <c r="AW18" i="24"/>
  <c r="X19" i="24"/>
  <c r="AI21" i="24"/>
  <c r="AY21" i="24"/>
  <c r="AB22" i="24"/>
  <c r="AN22" i="24"/>
  <c r="AB24" i="24"/>
  <c r="AL24" i="24"/>
  <c r="AW24" i="24"/>
  <c r="X27" i="24"/>
  <c r="AH27" i="24"/>
  <c r="AV27" i="24"/>
  <c r="AE28" i="24"/>
  <c r="AL29" i="24"/>
  <c r="AH30" i="24"/>
  <c r="AX30" i="24"/>
  <c r="AK33" i="24"/>
  <c r="AZ34" i="24"/>
  <c r="AF35" i="24"/>
  <c r="AV35" i="24"/>
  <c r="AP36" i="24"/>
  <c r="AC37" i="24"/>
  <c r="AQ37" i="24"/>
  <c r="AF38" i="24"/>
  <c r="AR38" i="24"/>
  <c r="Z40" i="24"/>
  <c r="AN40" i="24"/>
  <c r="AK41" i="24"/>
  <c r="Y42" i="24"/>
  <c r="AQ43" i="24"/>
  <c r="AX44" i="24"/>
  <c r="AR12" i="24"/>
  <c r="AI13" i="24"/>
  <c r="AB15" i="24"/>
  <c r="AO15" i="24"/>
  <c r="BA15" i="24"/>
  <c r="AF18" i="24"/>
  <c r="AO18" i="24"/>
  <c r="AX18" i="24"/>
  <c r="AM28" i="24"/>
  <c r="AY30" i="24"/>
  <c r="AG32" i="24"/>
  <c r="AQ32" i="24"/>
  <c r="AN33" i="24"/>
  <c r="Y34" i="24"/>
  <c r="AI35" i="24"/>
  <c r="AY35" i="24"/>
  <c r="AX36" i="24"/>
  <c r="AD37" i="24"/>
  <c r="AR37" i="24"/>
  <c r="AH38" i="24"/>
  <c r="AS38" i="24"/>
  <c r="AA40" i="24"/>
  <c r="AO40" i="24"/>
  <c r="AP41" i="24"/>
  <c r="AB42" i="24"/>
  <c r="AY43" i="24"/>
  <c r="AZ12" i="24"/>
  <c r="AK13" i="24"/>
  <c r="AC15" i="24"/>
  <c r="AQ15" i="24"/>
  <c r="X18" i="24"/>
  <c r="AG18" i="24"/>
  <c r="AP18" i="24"/>
  <c r="AY18" i="24"/>
  <c r="AL21" i="24"/>
  <c r="AP28" i="24"/>
  <c r="AK30" i="24"/>
  <c r="BA30" i="24"/>
  <c r="AP33" i="24"/>
  <c r="AI38" i="24"/>
  <c r="AV38" i="24"/>
  <c r="AD40" i="24"/>
  <c r="AP40" i="24"/>
  <c r="AS41" i="24"/>
  <c r="AL13" i="24"/>
  <c r="AG14" i="24"/>
  <c r="AR14" i="24"/>
  <c r="AF15" i="24"/>
  <c r="AR15" i="24"/>
  <c r="AI16" i="24"/>
  <c r="AY16" i="24"/>
  <c r="Y18" i="24"/>
  <c r="AH18" i="24"/>
  <c r="AQ18" i="24"/>
  <c r="AZ18" i="24"/>
  <c r="AK19" i="24"/>
  <c r="AB20" i="24"/>
  <c r="Z21" i="24"/>
  <c r="AP21" i="24"/>
  <c r="AF22" i="24"/>
  <c r="AT22" i="24"/>
  <c r="AF24" i="24"/>
  <c r="AQ24" i="24"/>
  <c r="AO26" i="24"/>
  <c r="AA27" i="24"/>
  <c r="AL27" i="24"/>
  <c r="AU28" i="24"/>
  <c r="AB29" i="24"/>
  <c r="AR29" i="24"/>
  <c r="X30" i="24"/>
  <c r="AN30" i="24"/>
  <c r="X33" i="24"/>
  <c r="AS33" i="24"/>
  <c r="AL35" i="24"/>
  <c r="AI37" i="24"/>
  <c r="AT37" i="24"/>
  <c r="X38" i="24"/>
  <c r="AJ38" i="24"/>
  <c r="AX38" i="24"/>
  <c r="AF40" i="24"/>
  <c r="AQ40" i="24"/>
  <c r="X41" i="24"/>
  <c r="AX41" i="24"/>
  <c r="AJ42" i="24"/>
  <c r="X43" i="24"/>
  <c r="AQ13" i="24"/>
  <c r="X14" i="24"/>
  <c r="AH14" i="24"/>
  <c r="AS14" i="24"/>
  <c r="AG15" i="24"/>
  <c r="AS15" i="24"/>
  <c r="AJ16" i="24"/>
  <c r="Z18" i="24"/>
  <c r="AI18" i="24"/>
  <c r="AR18" i="24"/>
  <c r="BA18" i="24"/>
  <c r="AJ20" i="24"/>
  <c r="AA21" i="24"/>
  <c r="AQ21" i="24"/>
  <c r="AH22" i="24"/>
  <c r="AV22" i="24"/>
  <c r="AG24" i="24"/>
  <c r="AR24" i="24"/>
  <c r="AZ26" i="24"/>
  <c r="AC27" i="24"/>
  <c r="AN27" i="24"/>
  <c r="AX28" i="24"/>
  <c r="Z30" i="24"/>
  <c r="AP30" i="24"/>
  <c r="Z33" i="24"/>
  <c r="AX33" i="24"/>
  <c r="AJ37" i="24"/>
  <c r="AW37" i="24"/>
  <c r="Z38" i="24"/>
  <c r="AK38" i="24"/>
  <c r="AY38" i="24"/>
  <c r="AG40" i="24"/>
  <c r="AT40" i="24"/>
  <c r="Z41" i="24"/>
  <c r="BA41" i="24"/>
  <c r="AS13" i="24"/>
  <c r="AI15" i="24"/>
  <c r="AV15" i="24"/>
  <c r="AH40" i="24"/>
  <c r="AV40" i="24"/>
  <c r="AC41" i="24"/>
  <c r="AR42" i="24"/>
  <c r="AF43" i="24"/>
  <c r="Z44" i="24"/>
  <c r="AN10" i="22"/>
  <c r="X10" i="22"/>
  <c r="Y10" i="22"/>
  <c r="AF10" i="22"/>
  <c r="AO10" i="22"/>
  <c r="AE12" i="19"/>
  <c r="AM12" i="19"/>
  <c r="AU12" i="19"/>
  <c r="AC14" i="19"/>
  <c r="AK14" i="19"/>
  <c r="AS14" i="19"/>
  <c r="BA14" i="19"/>
  <c r="Y18" i="19"/>
  <c r="AG18" i="19"/>
  <c r="AO18" i="19"/>
  <c r="AW18" i="19"/>
  <c r="AE20" i="19"/>
  <c r="AM20" i="19"/>
  <c r="AU20" i="19"/>
  <c r="AC22" i="19"/>
  <c r="AK22" i="19"/>
  <c r="AS22" i="19"/>
  <c r="AE24" i="19"/>
  <c r="AP24" i="19"/>
  <c r="BA24" i="19"/>
  <c r="AZ28" i="19"/>
  <c r="AR28" i="19"/>
  <c r="AJ28" i="19"/>
  <c r="AB28" i="19"/>
  <c r="AV28" i="19"/>
  <c r="AN28" i="19"/>
  <c r="AF28" i="19"/>
  <c r="X28" i="19"/>
  <c r="AH28" i="19"/>
  <c r="AS28" i="19"/>
  <c r="AF34" i="19"/>
  <c r="AR34" i="19"/>
  <c r="BA35" i="19"/>
  <c r="AS35" i="19"/>
  <c r="AK35" i="19"/>
  <c r="AC35" i="19"/>
  <c r="AZ35" i="19"/>
  <c r="AR35" i="19"/>
  <c r="AJ35" i="19"/>
  <c r="AB35" i="19"/>
  <c r="AW35" i="19"/>
  <c r="AO35" i="19"/>
  <c r="AG35" i="19"/>
  <c r="Y35" i="19"/>
  <c r="AI35" i="19"/>
  <c r="AV35" i="19"/>
  <c r="AX38" i="19"/>
  <c r="AP38" i="19"/>
  <c r="AH38" i="19"/>
  <c r="Z38" i="19"/>
  <c r="AW38" i="19"/>
  <c r="AO38" i="19"/>
  <c r="AG38" i="19"/>
  <c r="Y38" i="19"/>
  <c r="AT38" i="19"/>
  <c r="AL38" i="19"/>
  <c r="AD38" i="19"/>
  <c r="AJ38" i="19"/>
  <c r="AV38" i="19"/>
  <c r="AA39" i="19"/>
  <c r="AM39" i="19"/>
  <c r="AZ39" i="19"/>
  <c r="AT42" i="19"/>
  <c r="AL42" i="19"/>
  <c r="AD42" i="19"/>
  <c r="BA42" i="19"/>
  <c r="AS42" i="19"/>
  <c r="AK42" i="19"/>
  <c r="AC42" i="19"/>
  <c r="AX42" i="19"/>
  <c r="AP42" i="19"/>
  <c r="AH42" i="19"/>
  <c r="Z42" i="19"/>
  <c r="AI42" i="19"/>
  <c r="AV42" i="19"/>
  <c r="Z43" i="19"/>
  <c r="AM43" i="19"/>
  <c r="AY43" i="19"/>
  <c r="AJ10" i="19"/>
  <c r="AZ10" i="19"/>
  <c r="X12" i="19"/>
  <c r="AF12" i="19"/>
  <c r="AN12" i="19"/>
  <c r="AV12" i="19"/>
  <c r="AE13" i="19"/>
  <c r="AM13" i="19"/>
  <c r="AD14" i="19"/>
  <c r="AL14" i="19"/>
  <c r="AT14" i="19"/>
  <c r="AC15" i="19"/>
  <c r="AK15" i="19"/>
  <c r="AS15" i="19"/>
  <c r="BA15" i="19"/>
  <c r="AB16" i="19"/>
  <c r="AJ16" i="19"/>
  <c r="AR16" i="19"/>
  <c r="AZ16" i="19"/>
  <c r="AA17" i="19"/>
  <c r="AI17" i="19"/>
  <c r="AQ17" i="19"/>
  <c r="AY17" i="19"/>
  <c r="Z18" i="19"/>
  <c r="AH18" i="19"/>
  <c r="AP18" i="19"/>
  <c r="AX18" i="19"/>
  <c r="Y19" i="19"/>
  <c r="AG19" i="19"/>
  <c r="AO19" i="19"/>
  <c r="AW19" i="19"/>
  <c r="X20" i="19"/>
  <c r="AF20" i="19"/>
  <c r="AN20" i="19"/>
  <c r="AV20" i="19"/>
  <c r="AE21" i="19"/>
  <c r="AM21" i="19"/>
  <c r="AU21" i="19"/>
  <c r="AD22" i="19"/>
  <c r="AL22" i="19"/>
  <c r="AW23" i="19"/>
  <c r="AO23" i="19"/>
  <c r="AG23" i="19"/>
  <c r="Y23" i="19"/>
  <c r="BA23" i="19"/>
  <c r="AS23" i="19"/>
  <c r="AK23" i="19"/>
  <c r="AC23" i="19"/>
  <c r="AH23" i="19"/>
  <c r="AR23" i="19"/>
  <c r="AG24" i="19"/>
  <c r="AB26" i="19"/>
  <c r="AM26" i="19"/>
  <c r="AW26" i="19"/>
  <c r="Z27" i="19"/>
  <c r="AJ27" i="19"/>
  <c r="AU27" i="19"/>
  <c r="Y28" i="19"/>
  <c r="AI28" i="19"/>
  <c r="AT28" i="19"/>
  <c r="AA30" i="19"/>
  <c r="AM30" i="19"/>
  <c r="AZ30" i="19"/>
  <c r="AD31" i="19"/>
  <c r="AQ31" i="19"/>
  <c r="AG34" i="19"/>
  <c r="X35" i="19"/>
  <c r="AL35" i="19"/>
  <c r="AX35" i="19"/>
  <c r="AD36" i="19"/>
  <c r="AP36" i="19"/>
  <c r="X38" i="19"/>
  <c r="AK38" i="19"/>
  <c r="AY38" i="19"/>
  <c r="AB39" i="19"/>
  <c r="AP39" i="19"/>
  <c r="X42" i="19"/>
  <c r="AJ42" i="19"/>
  <c r="AW42" i="19"/>
  <c r="AA43" i="19"/>
  <c r="AN43" i="19"/>
  <c r="AG44" i="19"/>
  <c r="AE14" i="19"/>
  <c r="AM14" i="19"/>
  <c r="AU14" i="19"/>
  <c r="AA18" i="19"/>
  <c r="AI18" i="19"/>
  <c r="AQ18" i="19"/>
  <c r="AY18" i="19"/>
  <c r="AX22" i="19"/>
  <c r="AT22" i="19"/>
  <c r="AE22" i="19"/>
  <c r="AM22" i="19"/>
  <c r="AV22" i="19"/>
  <c r="AV24" i="19"/>
  <c r="AN24" i="19"/>
  <c r="AF24" i="19"/>
  <c r="X24" i="19"/>
  <c r="AZ24" i="19"/>
  <c r="AR24" i="19"/>
  <c r="AJ24" i="19"/>
  <c r="AB24" i="19"/>
  <c r="AH24" i="19"/>
  <c r="AS24" i="19"/>
  <c r="AT34" i="19"/>
  <c r="AL34" i="19"/>
  <c r="AD34" i="19"/>
  <c r="BA34" i="19"/>
  <c r="AS34" i="19"/>
  <c r="AK34" i="19"/>
  <c r="AC34" i="19"/>
  <c r="AX34" i="19"/>
  <c r="AP34" i="19"/>
  <c r="AH34" i="19"/>
  <c r="Z34" i="19"/>
  <c r="AI34" i="19"/>
  <c r="AV34" i="19"/>
  <c r="AD39" i="19"/>
  <c r="AQ39" i="19"/>
  <c r="AD43" i="19"/>
  <c r="AP43" i="19"/>
  <c r="AL10" i="19"/>
  <c r="Z12" i="19"/>
  <c r="AH12" i="19"/>
  <c r="AP12" i="19"/>
  <c r="AX12" i="19"/>
  <c r="X14" i="19"/>
  <c r="AF14" i="19"/>
  <c r="AN14" i="19"/>
  <c r="AV14" i="19"/>
  <c r="AE15" i="19"/>
  <c r="AM15" i="19"/>
  <c r="AU15" i="19"/>
  <c r="AC17" i="19"/>
  <c r="AK17" i="19"/>
  <c r="AS17" i="19"/>
  <c r="BA17" i="19"/>
  <c r="AB18" i="19"/>
  <c r="AJ18" i="19"/>
  <c r="AR18" i="19"/>
  <c r="AZ18" i="19"/>
  <c r="AA19" i="19"/>
  <c r="AI19" i="19"/>
  <c r="AQ19" i="19"/>
  <c r="AY19" i="19"/>
  <c r="Z20" i="19"/>
  <c r="AH20" i="19"/>
  <c r="AP20" i="19"/>
  <c r="AX20" i="19"/>
  <c r="X22" i="19"/>
  <c r="AF22" i="19"/>
  <c r="AN22" i="19"/>
  <c r="AW22" i="19"/>
  <c r="Y24" i="19"/>
  <c r="AI24" i="19"/>
  <c r="AT24" i="19"/>
  <c r="AE26" i="19"/>
  <c r="AO26" i="19"/>
  <c r="AZ26" i="19"/>
  <c r="AB27" i="19"/>
  <c r="AM27" i="19"/>
  <c r="AX27" i="19"/>
  <c r="AA28" i="19"/>
  <c r="AL28" i="19"/>
  <c r="AW28" i="19"/>
  <c r="AC30" i="19"/>
  <c r="AQ30" i="19"/>
  <c r="AH31" i="19"/>
  <c r="AT31" i="19"/>
  <c r="X34" i="19"/>
  <c r="AJ34" i="19"/>
  <c r="AW34" i="19"/>
  <c r="AA35" i="19"/>
  <c r="AN35" i="19"/>
  <c r="AG36" i="19"/>
  <c r="AT36" i="19"/>
  <c r="AB38" i="19"/>
  <c r="AN38" i="19"/>
  <c r="BA38" i="19"/>
  <c r="AE39" i="19"/>
  <c r="AR39" i="19"/>
  <c r="AA42" i="19"/>
  <c r="AN42" i="19"/>
  <c r="AZ42" i="19"/>
  <c r="AE43" i="19"/>
  <c r="AQ43" i="19"/>
  <c r="AZ44" i="19"/>
  <c r="AR44" i="19"/>
  <c r="AJ44" i="19"/>
  <c r="AB44" i="19"/>
  <c r="AY44" i="19"/>
  <c r="AQ44" i="19"/>
  <c r="AI44" i="19"/>
  <c r="AA44" i="19"/>
  <c r="AV44" i="19"/>
  <c r="AN44" i="19"/>
  <c r="AF44" i="19"/>
  <c r="X44" i="19"/>
  <c r="AK44" i="19"/>
  <c r="AW44" i="19"/>
  <c r="X10" i="19"/>
  <c r="AN10" i="19"/>
  <c r="AA12" i="19"/>
  <c r="AI12" i="19"/>
  <c r="AQ12" i="19"/>
  <c r="AY12" i="19"/>
  <c r="Y14" i="19"/>
  <c r="AG14" i="19"/>
  <c r="AO14" i="19"/>
  <c r="AW14" i="19"/>
  <c r="X15" i="19"/>
  <c r="AF15" i="19"/>
  <c r="AN15" i="19"/>
  <c r="AV15" i="19"/>
  <c r="AE16" i="19"/>
  <c r="AM16" i="19"/>
  <c r="AD17" i="19"/>
  <c r="AL17" i="19"/>
  <c r="AT17" i="19"/>
  <c r="AC18" i="19"/>
  <c r="AK18" i="19"/>
  <c r="AS18" i="19"/>
  <c r="BA18" i="19"/>
  <c r="AB19" i="19"/>
  <c r="AJ19" i="19"/>
  <c r="AR19" i="19"/>
  <c r="AZ19" i="19"/>
  <c r="AA20" i="19"/>
  <c r="AI20" i="19"/>
  <c r="AQ20" i="19"/>
  <c r="AY20" i="19"/>
  <c r="Z21" i="19"/>
  <c r="AH21" i="19"/>
  <c r="AP21" i="19"/>
  <c r="Y22" i="19"/>
  <c r="AG22" i="19"/>
  <c r="AO22" i="19"/>
  <c r="AY22" i="19"/>
  <c r="AA23" i="19"/>
  <c r="AL23" i="19"/>
  <c r="AV23" i="19"/>
  <c r="Z24" i="19"/>
  <c r="AK24" i="19"/>
  <c r="AU24" i="19"/>
  <c r="AF26" i="19"/>
  <c r="AQ26" i="19"/>
  <c r="AD27" i="19"/>
  <c r="AN27" i="19"/>
  <c r="AC28" i="19"/>
  <c r="AM28" i="19"/>
  <c r="AX28" i="19"/>
  <c r="AE30" i="19"/>
  <c r="AI31" i="19"/>
  <c r="Y34" i="19"/>
  <c r="AM34" i="19"/>
  <c r="AY34" i="19"/>
  <c r="AD35" i="19"/>
  <c r="AP35" i="19"/>
  <c r="AH36" i="19"/>
  <c r="AC38" i="19"/>
  <c r="AQ38" i="19"/>
  <c r="AH39" i="19"/>
  <c r="AT39" i="19"/>
  <c r="AB42" i="19"/>
  <c r="AO42" i="19"/>
  <c r="AF43" i="19"/>
  <c r="AT43" i="19"/>
  <c r="Y44" i="19"/>
  <c r="AL44" i="19"/>
  <c r="AX44" i="19"/>
  <c r="AB12" i="19"/>
  <c r="AJ12" i="19"/>
  <c r="AR12" i="19"/>
  <c r="AZ12" i="19"/>
  <c r="Z14" i="19"/>
  <c r="AH14" i="19"/>
  <c r="AP14" i="19"/>
  <c r="AX14" i="19"/>
  <c r="AE17" i="19"/>
  <c r="AM17" i="19"/>
  <c r="AU17" i="19"/>
  <c r="AD18" i="19"/>
  <c r="AL18" i="19"/>
  <c r="AT18" i="19"/>
  <c r="AB20" i="19"/>
  <c r="AJ20" i="19"/>
  <c r="AR20" i="19"/>
  <c r="AZ20" i="19"/>
  <c r="Z22" i="19"/>
  <c r="AH22" i="19"/>
  <c r="AP22" i="19"/>
  <c r="AZ22" i="19"/>
  <c r="AA24" i="19"/>
  <c r="AL24" i="19"/>
  <c r="AW24" i="19"/>
  <c r="AT26" i="19"/>
  <c r="AL26" i="19"/>
  <c r="AD26" i="19"/>
  <c r="AX26" i="19"/>
  <c r="AP26" i="19"/>
  <c r="AH26" i="19"/>
  <c r="Z26" i="19"/>
  <c r="AG26" i="19"/>
  <c r="AR26" i="19"/>
  <c r="AD28" i="19"/>
  <c r="AO28" i="19"/>
  <c r="AY28" i="19"/>
  <c r="AW31" i="19"/>
  <c r="AO31" i="19"/>
  <c r="AG31" i="19"/>
  <c r="Y31" i="19"/>
  <c r="AV31" i="19"/>
  <c r="AN31" i="19"/>
  <c r="AF31" i="19"/>
  <c r="X31" i="19"/>
  <c r="BA31" i="19"/>
  <c r="AS31" i="19"/>
  <c r="AK31" i="19"/>
  <c r="AC31" i="19"/>
  <c r="AJ31" i="19"/>
  <c r="AX31" i="19"/>
  <c r="AA34" i="19"/>
  <c r="AN34" i="19"/>
  <c r="AZ34" i="19"/>
  <c r="AE35" i="19"/>
  <c r="AQ35" i="19"/>
  <c r="AZ36" i="19"/>
  <c r="AR36" i="19"/>
  <c r="AJ36" i="19"/>
  <c r="AB36" i="19"/>
  <c r="AY36" i="19"/>
  <c r="AQ36" i="19"/>
  <c r="AI36" i="19"/>
  <c r="AA36" i="19"/>
  <c r="AV36" i="19"/>
  <c r="AN36" i="19"/>
  <c r="AF36" i="19"/>
  <c r="X36" i="19"/>
  <c r="AK36" i="19"/>
  <c r="AW36" i="19"/>
  <c r="AE38" i="19"/>
  <c r="AR38" i="19"/>
  <c r="AI39" i="19"/>
  <c r="AE42" i="19"/>
  <c r="AQ42" i="19"/>
  <c r="AH43" i="19"/>
  <c r="Z44" i="19"/>
  <c r="AM44" i="19"/>
  <c r="BA44" i="19"/>
  <c r="AA14" i="19"/>
  <c r="AI14" i="19"/>
  <c r="AQ14" i="19"/>
  <c r="AY14" i="19"/>
  <c r="AE18" i="19"/>
  <c r="AM18" i="19"/>
  <c r="AU18" i="19"/>
  <c r="AA22" i="19"/>
  <c r="AI22" i="19"/>
  <c r="AQ22" i="19"/>
  <c r="BA22" i="19"/>
  <c r="AC24" i="19"/>
  <c r="AM24" i="19"/>
  <c r="AX24" i="19"/>
  <c r="AB34" i="19"/>
  <c r="AO34" i="19"/>
  <c r="AW39" i="19"/>
  <c r="AO39" i="19"/>
  <c r="AG39" i="19"/>
  <c r="Y39" i="19"/>
  <c r="AV39" i="19"/>
  <c r="AN39" i="19"/>
  <c r="AF39" i="19"/>
  <c r="X39" i="19"/>
  <c r="BA39" i="19"/>
  <c r="AS39" i="19"/>
  <c r="AK39" i="19"/>
  <c r="AC39" i="19"/>
  <c r="AJ39" i="19"/>
  <c r="AX39" i="19"/>
  <c r="BA43" i="19"/>
  <c r="AS43" i="19"/>
  <c r="AK43" i="19"/>
  <c r="AC43" i="19"/>
  <c r="AZ43" i="19"/>
  <c r="AR43" i="19"/>
  <c r="AJ43" i="19"/>
  <c r="AB43" i="19"/>
  <c r="AW43" i="19"/>
  <c r="AO43" i="19"/>
  <c r="AG43" i="19"/>
  <c r="Y43" i="19"/>
  <c r="AI43" i="19"/>
  <c r="AV43" i="19"/>
  <c r="AD10" i="19"/>
  <c r="AT10" i="19"/>
  <c r="AD12" i="19"/>
  <c r="AL12" i="19"/>
  <c r="AB14" i="19"/>
  <c r="AJ14" i="19"/>
  <c r="AR14" i="19"/>
  <c r="AA15" i="19"/>
  <c r="AI15" i="19"/>
  <c r="AQ15" i="19"/>
  <c r="Y17" i="19"/>
  <c r="AG17" i="19"/>
  <c r="AO17" i="19"/>
  <c r="X18" i="19"/>
  <c r="AF18" i="19"/>
  <c r="AN18" i="19"/>
  <c r="AE19" i="19"/>
  <c r="AM19" i="19"/>
  <c r="AD20" i="19"/>
  <c r="AL20" i="19"/>
  <c r="AB22" i="19"/>
  <c r="AJ22" i="19"/>
  <c r="AR22" i="19"/>
  <c r="AD24" i="19"/>
  <c r="AO24" i="19"/>
  <c r="AY24" i="19"/>
  <c r="Y26" i="19"/>
  <c r="AJ26" i="19"/>
  <c r="AU26" i="19"/>
  <c r="BA27" i="19"/>
  <c r="AS27" i="19"/>
  <c r="AK27" i="19"/>
  <c r="AC27" i="19"/>
  <c r="AW27" i="19"/>
  <c r="AO27" i="19"/>
  <c r="AG27" i="19"/>
  <c r="Y27" i="19"/>
  <c r="AH27" i="19"/>
  <c r="AR27" i="19"/>
  <c r="AG28" i="19"/>
  <c r="AQ28" i="19"/>
  <c r="AX30" i="19"/>
  <c r="AP30" i="19"/>
  <c r="AH30" i="19"/>
  <c r="Z30" i="19"/>
  <c r="AW30" i="19"/>
  <c r="AO30" i="19"/>
  <c r="AG30" i="19"/>
  <c r="Y30" i="19"/>
  <c r="AT30" i="19"/>
  <c r="AL30" i="19"/>
  <c r="AD30" i="19"/>
  <c r="AJ30" i="19"/>
  <c r="AV30" i="19"/>
  <c r="AA31" i="19"/>
  <c r="AM31" i="19"/>
  <c r="AZ31" i="19"/>
  <c r="AE34" i="19"/>
  <c r="AQ34" i="19"/>
  <c r="AH35" i="19"/>
  <c r="AU35" i="19"/>
  <c r="Z36" i="19"/>
  <c r="AM36" i="19"/>
  <c r="BA36" i="19"/>
  <c r="AI38" i="19"/>
  <c r="AU38" i="19"/>
  <c r="Z39" i="19"/>
  <c r="AL39" i="19"/>
  <c r="AY39" i="19"/>
  <c r="AG42" i="19"/>
  <c r="AU42" i="19"/>
  <c r="X43" i="19"/>
  <c r="AL43" i="19"/>
  <c r="AX43" i="19"/>
  <c r="AD44" i="19"/>
  <c r="AP44" i="19"/>
  <c r="AA25" i="19"/>
  <c r="AI25" i="19"/>
  <c r="AQ25" i="19"/>
  <c r="AY25" i="19"/>
  <c r="AE29" i="19"/>
  <c r="AM29" i="19"/>
  <c r="AB32" i="19"/>
  <c r="AJ32" i="19"/>
  <c r="AR32" i="19"/>
  <c r="AZ32" i="19"/>
  <c r="AA33" i="19"/>
  <c r="AI33" i="19"/>
  <c r="AQ33" i="19"/>
  <c r="AY33" i="19"/>
  <c r="AE37" i="19"/>
  <c r="AM37" i="19"/>
  <c r="AB40" i="19"/>
  <c r="AJ40" i="19"/>
  <c r="AR40" i="19"/>
  <c r="AZ40" i="19"/>
  <c r="AA41" i="19"/>
  <c r="AI41" i="19"/>
  <c r="AQ41" i="19"/>
  <c r="AY41" i="19"/>
  <c r="AE32" i="19"/>
  <c r="AM32" i="19"/>
  <c r="AU32" i="19"/>
  <c r="AE40" i="19"/>
  <c r="AM40" i="19"/>
  <c r="AU40" i="19"/>
  <c r="AD41" i="19"/>
  <c r="AL41" i="19"/>
  <c r="AT41" i="19"/>
  <c r="AE25" i="19"/>
  <c r="AM25" i="19"/>
  <c r="X32" i="19"/>
  <c r="AF32" i="19"/>
  <c r="AN32" i="19"/>
  <c r="AE33" i="19"/>
  <c r="AM33" i="19"/>
  <c r="X40" i="19"/>
  <c r="AF40" i="19"/>
  <c r="AN40" i="19"/>
  <c r="AE41" i="19"/>
  <c r="AM41" i="19"/>
  <c r="AE14" i="10"/>
  <c r="AM14" i="10"/>
  <c r="AU14" i="10"/>
  <c r="AU22" i="10"/>
  <c r="AM22" i="10"/>
  <c r="BA22" i="10"/>
  <c r="AS22" i="10"/>
  <c r="AE22" i="10"/>
  <c r="AN22" i="10"/>
  <c r="AX22" i="10"/>
  <c r="AZ25" i="10"/>
  <c r="AR25" i="10"/>
  <c r="AJ25" i="10"/>
  <c r="AB25" i="10"/>
  <c r="AX25" i="10"/>
  <c r="AP25" i="10"/>
  <c r="AH25" i="10"/>
  <c r="Z25" i="10"/>
  <c r="AG25" i="10"/>
  <c r="AS25" i="10"/>
  <c r="X14" i="10"/>
  <c r="AF14" i="10"/>
  <c r="AN14" i="10"/>
  <c r="AV14" i="10"/>
  <c r="AE15" i="10"/>
  <c r="AM15" i="10"/>
  <c r="AU15" i="10"/>
  <c r="X22" i="10"/>
  <c r="AF22" i="10"/>
  <c r="AO22" i="10"/>
  <c r="AY22" i="10"/>
  <c r="X25" i="10"/>
  <c r="AT25" i="10"/>
  <c r="AY26" i="10"/>
  <c r="AQ26" i="10"/>
  <c r="AI26" i="10"/>
  <c r="AA26" i="10"/>
  <c r="AW26" i="10"/>
  <c r="AO26" i="10"/>
  <c r="AG26" i="10"/>
  <c r="Y26" i="10"/>
  <c r="AH26" i="10"/>
  <c r="AS26" i="10"/>
  <c r="AZ37" i="10"/>
  <c r="AR37" i="10"/>
  <c r="AJ37" i="10"/>
  <c r="AB37" i="10"/>
  <c r="AW37" i="10"/>
  <c r="AO37" i="10"/>
  <c r="AG37" i="10"/>
  <c r="Y37" i="10"/>
  <c r="AV37" i="10"/>
  <c r="AN37" i="10"/>
  <c r="AF37" i="10"/>
  <c r="X37" i="10"/>
  <c r="AT37" i="10"/>
  <c r="AL37" i="10"/>
  <c r="AD37" i="10"/>
  <c r="BA37" i="10"/>
  <c r="AS37" i="10"/>
  <c r="AK37" i="10"/>
  <c r="AC37" i="10"/>
  <c r="AQ37" i="10"/>
  <c r="AI25" i="10"/>
  <c r="AN11" i="10"/>
  <c r="AA12" i="10"/>
  <c r="AI12" i="10"/>
  <c r="AQ12" i="10"/>
  <c r="AY12" i="10"/>
  <c r="Z13" i="10"/>
  <c r="AH13" i="10"/>
  <c r="AP13" i="10"/>
  <c r="AX13" i="10"/>
  <c r="Y14" i="10"/>
  <c r="AG14" i="10"/>
  <c r="AO14" i="10"/>
  <c r="AW14" i="10"/>
  <c r="X15" i="10"/>
  <c r="AF15" i="10"/>
  <c r="AN15" i="10"/>
  <c r="AV15" i="10"/>
  <c r="AE16" i="10"/>
  <c r="AM16" i="10"/>
  <c r="AU16" i="10"/>
  <c r="AD17" i="10"/>
  <c r="AL17" i="10"/>
  <c r="AT17" i="10"/>
  <c r="AC18" i="10"/>
  <c r="AK18" i="10"/>
  <c r="AS18" i="10"/>
  <c r="BA18" i="10"/>
  <c r="AB19" i="10"/>
  <c r="AJ19" i="10"/>
  <c r="AR19" i="10"/>
  <c r="AZ19" i="10"/>
  <c r="AA20" i="10"/>
  <c r="AI20" i="10"/>
  <c r="AQ20" i="10"/>
  <c r="AY20" i="10"/>
  <c r="AP21" i="10"/>
  <c r="AX21" i="10"/>
  <c r="Y22" i="10"/>
  <c r="AG22" i="10"/>
  <c r="AP22" i="10"/>
  <c r="AZ22" i="10"/>
  <c r="AC23" i="10"/>
  <c r="AN23" i="10"/>
  <c r="Y25" i="10"/>
  <c r="AK25" i="10"/>
  <c r="AU25" i="10"/>
  <c r="X26" i="10"/>
  <c r="AJ26" i="10"/>
  <c r="AT26" i="10"/>
  <c r="AX27" i="10"/>
  <c r="AP27" i="10"/>
  <c r="AH27" i="10"/>
  <c r="Z27" i="10"/>
  <c r="AV27" i="10"/>
  <c r="AN27" i="10"/>
  <c r="AF27" i="10"/>
  <c r="X27" i="10"/>
  <c r="AI27" i="10"/>
  <c r="AS27" i="10"/>
  <c r="AX29" i="10"/>
  <c r="AT31" i="10"/>
  <c r="AL31" i="10"/>
  <c r="AD31" i="10"/>
  <c r="AZ31" i="10"/>
  <c r="AR31" i="10"/>
  <c r="AJ31" i="10"/>
  <c r="AB31" i="10"/>
  <c r="AG31" i="10"/>
  <c r="AQ31" i="10"/>
  <c r="AE32" i="10"/>
  <c r="AO32" i="10"/>
  <c r="AZ32" i="10"/>
  <c r="AD33" i="10"/>
  <c r="AH34" i="10"/>
  <c r="AT34" i="10"/>
  <c r="Z37" i="10"/>
  <c r="AU37" i="10"/>
  <c r="AM40" i="10"/>
  <c r="Z14" i="10"/>
  <c r="AH14" i="10"/>
  <c r="AP14" i="10"/>
  <c r="AX14" i="10"/>
  <c r="Y15" i="10"/>
  <c r="AG15" i="10"/>
  <c r="AO15" i="10"/>
  <c r="AW15" i="10"/>
  <c r="AE17" i="10"/>
  <c r="AM17" i="10"/>
  <c r="AU17" i="10"/>
  <c r="AD18" i="10"/>
  <c r="AL18" i="10"/>
  <c r="AT18" i="10"/>
  <c r="Z22" i="10"/>
  <c r="AH22" i="10"/>
  <c r="AQ22" i="10"/>
  <c r="AA25" i="10"/>
  <c r="AL25" i="10"/>
  <c r="AV25" i="10"/>
  <c r="Z26" i="10"/>
  <c r="AK26" i="10"/>
  <c r="AU26" i="10"/>
  <c r="AF32" i="10"/>
  <c r="AJ34" i="10"/>
  <c r="AA37" i="10"/>
  <c r="AX37" i="10"/>
  <c r="AA14" i="10"/>
  <c r="AI14" i="10"/>
  <c r="AQ14" i="10"/>
  <c r="AY14" i="10"/>
  <c r="Z15" i="10"/>
  <c r="AH15" i="10"/>
  <c r="AP15" i="10"/>
  <c r="AX15" i="10"/>
  <c r="AE18" i="10"/>
  <c r="AM18" i="10"/>
  <c r="AU18" i="10"/>
  <c r="AA22" i="10"/>
  <c r="AI22" i="10"/>
  <c r="AR22" i="10"/>
  <c r="AC25" i="10"/>
  <c r="AM25" i="10"/>
  <c r="AW25" i="10"/>
  <c r="AB26" i="10"/>
  <c r="AL26" i="10"/>
  <c r="AV26" i="10"/>
  <c r="BA32" i="10"/>
  <c r="AS32" i="10"/>
  <c r="AK32" i="10"/>
  <c r="AC32" i="10"/>
  <c r="AY32" i="10"/>
  <c r="AQ32" i="10"/>
  <c r="AI32" i="10"/>
  <c r="AA32" i="10"/>
  <c r="AG32" i="10"/>
  <c r="AR32" i="10"/>
  <c r="AY34" i="10"/>
  <c r="AQ34" i="10"/>
  <c r="AI34" i="10"/>
  <c r="AA34" i="10"/>
  <c r="AW34" i="10"/>
  <c r="AO34" i="10"/>
  <c r="AG34" i="10"/>
  <c r="Y34" i="10"/>
  <c r="AV34" i="10"/>
  <c r="AN34" i="10"/>
  <c r="AF34" i="10"/>
  <c r="X34" i="10"/>
  <c r="AK34" i="10"/>
  <c r="AX34" i="10"/>
  <c r="AE37" i="10"/>
  <c r="AY37" i="10"/>
  <c r="AW40" i="10"/>
  <c r="AO40" i="10"/>
  <c r="AG40" i="10"/>
  <c r="Y40" i="10"/>
  <c r="AV40" i="10"/>
  <c r="AT40" i="10"/>
  <c r="AL40" i="10"/>
  <c r="AD40" i="10"/>
  <c r="BA40" i="10"/>
  <c r="AS40" i="10"/>
  <c r="AK40" i="10"/>
  <c r="AC40" i="10"/>
  <c r="AY40" i="10"/>
  <c r="AQ40" i="10"/>
  <c r="AI40" i="10"/>
  <c r="AA40" i="10"/>
  <c r="AX40" i="10"/>
  <c r="AP40" i="10"/>
  <c r="AH40" i="10"/>
  <c r="Z40" i="10"/>
  <c r="AR40" i="10"/>
  <c r="AB14" i="10"/>
  <c r="AJ14" i="10"/>
  <c r="AR14" i="10"/>
  <c r="AZ14" i="10"/>
  <c r="AA15" i="10"/>
  <c r="AI15" i="10"/>
  <c r="AQ15" i="10"/>
  <c r="AY15" i="10"/>
  <c r="Y17" i="10"/>
  <c r="AG17" i="10"/>
  <c r="AO17" i="10"/>
  <c r="AW17" i="10"/>
  <c r="X18" i="10"/>
  <c r="AF18" i="10"/>
  <c r="AN18" i="10"/>
  <c r="AV18" i="10"/>
  <c r="AE19" i="10"/>
  <c r="AM19" i="10"/>
  <c r="AU19" i="10"/>
  <c r="AB22" i="10"/>
  <c r="AJ22" i="10"/>
  <c r="AT22" i="10"/>
  <c r="AT23" i="10"/>
  <c r="AL23" i="10"/>
  <c r="AD23" i="10"/>
  <c r="AZ23" i="10"/>
  <c r="AR23" i="10"/>
  <c r="AJ23" i="10"/>
  <c r="AB23" i="10"/>
  <c r="AG23" i="10"/>
  <c r="AQ23" i="10"/>
  <c r="AD25" i="10"/>
  <c r="AN25" i="10"/>
  <c r="AY25" i="10"/>
  <c r="AC26" i="10"/>
  <c r="AM26" i="10"/>
  <c r="AX26" i="10"/>
  <c r="AB27" i="10"/>
  <c r="AL27" i="10"/>
  <c r="AW27" i="10"/>
  <c r="Z31" i="10"/>
  <c r="AK31" i="10"/>
  <c r="AV31" i="10"/>
  <c r="X32" i="10"/>
  <c r="AH32" i="10"/>
  <c r="AT32" i="10"/>
  <c r="AZ33" i="10"/>
  <c r="AR33" i="10"/>
  <c r="AJ33" i="10"/>
  <c r="AB33" i="10"/>
  <c r="AX33" i="10"/>
  <c r="AP33" i="10"/>
  <c r="AH33" i="10"/>
  <c r="Z33" i="10"/>
  <c r="AW33" i="10"/>
  <c r="AO33" i="10"/>
  <c r="AG33" i="10"/>
  <c r="AT33" i="10"/>
  <c r="Z34" i="10"/>
  <c r="AL34" i="10"/>
  <c r="AZ34" i="10"/>
  <c r="AH37" i="10"/>
  <c r="X40" i="10"/>
  <c r="AU40" i="10"/>
  <c r="AE12" i="10"/>
  <c r="AM12" i="10"/>
  <c r="AU12" i="10"/>
  <c r="AD13" i="10"/>
  <c r="AL13" i="10"/>
  <c r="AT13" i="10"/>
  <c r="AC14" i="10"/>
  <c r="AK14" i="10"/>
  <c r="AS14" i="10"/>
  <c r="BA14" i="10"/>
  <c r="AB15" i="10"/>
  <c r="AJ15" i="10"/>
  <c r="AR15" i="10"/>
  <c r="AZ15" i="10"/>
  <c r="AA16" i="10"/>
  <c r="AI16" i="10"/>
  <c r="AQ16" i="10"/>
  <c r="AY16" i="10"/>
  <c r="Z17" i="10"/>
  <c r="AH17" i="10"/>
  <c r="AP17" i="10"/>
  <c r="AX17" i="10"/>
  <c r="Y18" i="10"/>
  <c r="AG18" i="10"/>
  <c r="AO18" i="10"/>
  <c r="AW18" i="10"/>
  <c r="X19" i="10"/>
  <c r="AF19" i="10"/>
  <c r="AN19" i="10"/>
  <c r="AV19" i="10"/>
  <c r="AE20" i="10"/>
  <c r="AM20" i="10"/>
  <c r="AU20" i="10"/>
  <c r="AL21" i="10"/>
  <c r="AT21" i="10"/>
  <c r="AC22" i="10"/>
  <c r="AK22" i="10"/>
  <c r="AV22" i="10"/>
  <c r="X23" i="10"/>
  <c r="AH23" i="10"/>
  <c r="AS23" i="10"/>
  <c r="AE25" i="10"/>
  <c r="AO25" i="10"/>
  <c r="BA25" i="10"/>
  <c r="AD26" i="10"/>
  <c r="AN26" i="10"/>
  <c r="AZ26" i="10"/>
  <c r="AC27" i="10"/>
  <c r="AM27" i="10"/>
  <c r="AY27" i="10"/>
  <c r="AV29" i="10"/>
  <c r="AN29" i="10"/>
  <c r="AF29" i="10"/>
  <c r="X29" i="10"/>
  <c r="AT29" i="10"/>
  <c r="AL29" i="10"/>
  <c r="AD29" i="10"/>
  <c r="AH29" i="10"/>
  <c r="AR29" i="10"/>
  <c r="AA31" i="10"/>
  <c r="AM31" i="10"/>
  <c r="AW31" i="10"/>
  <c r="Y32" i="10"/>
  <c r="AJ32" i="10"/>
  <c r="AU32" i="10"/>
  <c r="X33" i="10"/>
  <c r="AI33" i="10"/>
  <c r="AU33" i="10"/>
  <c r="AB34" i="10"/>
  <c r="AM34" i="10"/>
  <c r="BA34" i="10"/>
  <c r="AI37" i="10"/>
  <c r="AB40" i="10"/>
  <c r="AZ40" i="10"/>
  <c r="AN12" i="10"/>
  <c r="AE13" i="10"/>
  <c r="AM13" i="10"/>
  <c r="AD14" i="10"/>
  <c r="AL14" i="10"/>
  <c r="AC15" i="10"/>
  <c r="AK15" i="10"/>
  <c r="AS15" i="10"/>
  <c r="AB16" i="10"/>
  <c r="AJ16" i="10"/>
  <c r="AR16" i="10"/>
  <c r="AA17" i="10"/>
  <c r="AI17" i="10"/>
  <c r="AQ17" i="10"/>
  <c r="Z18" i="10"/>
  <c r="AH18" i="10"/>
  <c r="AP18" i="10"/>
  <c r="Y19" i="10"/>
  <c r="AG19" i="10"/>
  <c r="AO19" i="10"/>
  <c r="X20" i="10"/>
  <c r="AF20" i="10"/>
  <c r="AN20" i="10"/>
  <c r="AE21" i="10"/>
  <c r="AM21" i="10"/>
  <c r="AD22" i="10"/>
  <c r="AL22" i="10"/>
  <c r="AW22" i="10"/>
  <c r="Y23" i="10"/>
  <c r="AI23" i="10"/>
  <c r="AU23" i="10"/>
  <c r="BA24" i="10"/>
  <c r="AS24" i="10"/>
  <c r="AK24" i="10"/>
  <c r="AC24" i="10"/>
  <c r="AY24" i="10"/>
  <c r="AQ24" i="10"/>
  <c r="AI24" i="10"/>
  <c r="AA24" i="10"/>
  <c r="AG24" i="10"/>
  <c r="AR24" i="10"/>
  <c r="AF25" i="10"/>
  <c r="AQ25" i="10"/>
  <c r="AE26" i="10"/>
  <c r="AP26" i="10"/>
  <c r="BA26" i="10"/>
  <c r="AD27" i="10"/>
  <c r="AO27" i="10"/>
  <c r="AZ27" i="10"/>
  <c r="Y29" i="10"/>
  <c r="AI29" i="10"/>
  <c r="AS29" i="10"/>
  <c r="AC31" i="10"/>
  <c r="AN31" i="10"/>
  <c r="AX31" i="10"/>
  <c r="Z32" i="10"/>
  <c r="AL32" i="10"/>
  <c r="AV32" i="10"/>
  <c r="Y33" i="10"/>
  <c r="AK33" i="10"/>
  <c r="AV33" i="10"/>
  <c r="AC34" i="10"/>
  <c r="AP34" i="10"/>
  <c r="AM37" i="10"/>
  <c r="AE40" i="10"/>
  <c r="AE35" i="10"/>
  <c r="AM35" i="10"/>
  <c r="AU35" i="10"/>
  <c r="AA39" i="10"/>
  <c r="AI39" i="10"/>
  <c r="AQ39" i="10"/>
  <c r="AY39" i="10"/>
  <c r="Y41" i="10"/>
  <c r="AG41" i="10"/>
  <c r="AO41" i="10"/>
  <c r="AW41" i="10"/>
  <c r="X42" i="10"/>
  <c r="AF42" i="10"/>
  <c r="AN42" i="10"/>
  <c r="AV42" i="10"/>
  <c r="AE43" i="10"/>
  <c r="AM43" i="10"/>
  <c r="AU43" i="10"/>
  <c r="AE28" i="10"/>
  <c r="AM28" i="10"/>
  <c r="AU28" i="10"/>
  <c r="AC30" i="10"/>
  <c r="AK30" i="10"/>
  <c r="AS30" i="10"/>
  <c r="BA30" i="10"/>
  <c r="X35" i="10"/>
  <c r="AF35" i="10"/>
  <c r="AN35" i="10"/>
  <c r="AV35" i="10"/>
  <c r="AE36" i="10"/>
  <c r="AM36" i="10"/>
  <c r="AU36" i="10"/>
  <c r="AC38" i="10"/>
  <c r="AK38" i="10"/>
  <c r="AS38" i="10"/>
  <c r="BA38" i="10"/>
  <c r="AB39" i="10"/>
  <c r="AJ39" i="10"/>
  <c r="AR39" i="10"/>
  <c r="AZ39" i="10"/>
  <c r="Z41" i="10"/>
  <c r="AH41" i="10"/>
  <c r="AP41" i="10"/>
  <c r="AX41" i="10"/>
  <c r="Y42" i="10"/>
  <c r="AG42" i="10"/>
  <c r="AO42" i="10"/>
  <c r="AW42" i="10"/>
  <c r="X43" i="10"/>
  <c r="AF43" i="10"/>
  <c r="AN43" i="10"/>
  <c r="AV43" i="10"/>
  <c r="AE44" i="10"/>
  <c r="AM44" i="10"/>
  <c r="AU44" i="10"/>
  <c r="AG28" i="10"/>
  <c r="AO28" i="10"/>
  <c r="AE30" i="10"/>
  <c r="AM30" i="10"/>
  <c r="Z35" i="10"/>
  <c r="AH35" i="10"/>
  <c r="AP35" i="10"/>
  <c r="Y36" i="10"/>
  <c r="AG36" i="10"/>
  <c r="AO36" i="10"/>
  <c r="AE38" i="10"/>
  <c r="AM38" i="10"/>
  <c r="AD39" i="10"/>
  <c r="AL39" i="10"/>
  <c r="AT39" i="10"/>
  <c r="AB41" i="10"/>
  <c r="AJ41" i="10"/>
  <c r="AR41" i="10"/>
  <c r="AZ41" i="10"/>
  <c r="AA42" i="10"/>
  <c r="AI42" i="10"/>
  <c r="AQ42" i="10"/>
  <c r="AY42" i="10"/>
  <c r="Z43" i="10"/>
  <c r="AH43" i="10"/>
  <c r="AP43" i="10"/>
  <c r="AX43" i="10"/>
  <c r="Y44" i="10"/>
  <c r="AG44" i="10"/>
  <c r="AO44" i="10"/>
  <c r="AE39" i="10"/>
  <c r="AM39" i="10"/>
  <c r="AC41" i="10"/>
  <c r="AK41" i="10"/>
  <c r="AS41" i="10"/>
  <c r="BA41" i="10"/>
  <c r="AB42" i="10"/>
  <c r="AJ42" i="10"/>
  <c r="AR42" i="10"/>
  <c r="AZ42" i="10"/>
  <c r="AA43" i="10"/>
  <c r="AI43" i="10"/>
  <c r="AQ43" i="10"/>
  <c r="AY43" i="10"/>
  <c r="AE41" i="10"/>
  <c r="AM41" i="10"/>
  <c r="AU41" i="10"/>
  <c r="X41" i="10"/>
  <c r="AF41" i="10"/>
  <c r="AN41" i="10"/>
  <c r="AE42" i="10"/>
  <c r="AM42" i="10"/>
  <c r="AD43" i="10"/>
  <c r="AL43" i="10"/>
  <c r="AV10" i="25"/>
  <c r="AW11" i="25"/>
  <c r="AB12" i="25"/>
  <c r="AJ12" i="25"/>
  <c r="AR12" i="25"/>
  <c r="AE13" i="25"/>
  <c r="AO13" i="25"/>
  <c r="AB14" i="25"/>
  <c r="AM14" i="25"/>
  <c r="AA15" i="25"/>
  <c r="AL15" i="25"/>
  <c r="AW15" i="25"/>
  <c r="AT17" i="25"/>
  <c r="AL17" i="25"/>
  <c r="AD17" i="25"/>
  <c r="AX17" i="25"/>
  <c r="AP17" i="25"/>
  <c r="AH17" i="25"/>
  <c r="Z17" i="25"/>
  <c r="AG17" i="25"/>
  <c r="AR17" i="25"/>
  <c r="AE18" i="25"/>
  <c r="AP18" i="25"/>
  <c r="AD19" i="25"/>
  <c r="AO19" i="25"/>
  <c r="AY19" i="25"/>
  <c r="X21" i="25"/>
  <c r="AI21" i="25"/>
  <c r="AS21" i="25"/>
  <c r="AF22" i="25"/>
  <c r="Y25" i="25"/>
  <c r="AK25" i="25"/>
  <c r="AZ25" i="25"/>
  <c r="AD26" i="25"/>
  <c r="Z27" i="25"/>
  <c r="AM27" i="25"/>
  <c r="AC29" i="25"/>
  <c r="AD31" i="25"/>
  <c r="AF34" i="25"/>
  <c r="AT34" i="25"/>
  <c r="AA35" i="25"/>
  <c r="AP35" i="25"/>
  <c r="AF37" i="25"/>
  <c r="AS37" i="25"/>
  <c r="AE39" i="25"/>
  <c r="AT39" i="25"/>
  <c r="AE41" i="25"/>
  <c r="BA42" i="25"/>
  <c r="AS42" i="25"/>
  <c r="AK42" i="25"/>
  <c r="AC42" i="25"/>
  <c r="AW42" i="25"/>
  <c r="AO42" i="25"/>
  <c r="AG42" i="25"/>
  <c r="Y42" i="25"/>
  <c r="AQ42" i="25"/>
  <c r="AF42" i="25"/>
  <c r="AV42" i="25"/>
  <c r="AL42" i="25"/>
  <c r="AA42" i="25"/>
  <c r="AJ42" i="25"/>
  <c r="AY42" i="25"/>
  <c r="AD43" i="25"/>
  <c r="AX10" i="25"/>
  <c r="AC12" i="25"/>
  <c r="AK12" i="25"/>
  <c r="AS12" i="25"/>
  <c r="AC15" i="25"/>
  <c r="AM15" i="25"/>
  <c r="AX15" i="25"/>
  <c r="AE19" i="25"/>
  <c r="AP19" i="25"/>
  <c r="BA19" i="25"/>
  <c r="Y21" i="25"/>
  <c r="AJ21" i="25"/>
  <c r="AU21" i="25"/>
  <c r="AW22" i="25"/>
  <c r="AO22" i="25"/>
  <c r="AG22" i="25"/>
  <c r="AZ22" i="25"/>
  <c r="AQ22" i="25"/>
  <c r="AH22" i="25"/>
  <c r="Y22" i="25"/>
  <c r="AU22" i="25"/>
  <c r="AL22" i="25"/>
  <c r="AC22" i="25"/>
  <c r="AI22" i="25"/>
  <c r="AT22" i="25"/>
  <c r="Z25" i="25"/>
  <c r="AN25" i="25"/>
  <c r="BA25" i="25"/>
  <c r="AA27" i="25"/>
  <c r="AP27" i="25"/>
  <c r="AH34" i="25"/>
  <c r="AV34" i="25"/>
  <c r="AC35" i="25"/>
  <c r="AQ35" i="25"/>
  <c r="AG37" i="25"/>
  <c r="AV37" i="25"/>
  <c r="AH39" i="25"/>
  <c r="AU39" i="25"/>
  <c r="X10" i="25"/>
  <c r="AD12" i="25"/>
  <c r="AL12" i="25"/>
  <c r="AX13" i="25"/>
  <c r="AP13" i="25"/>
  <c r="AH13" i="25"/>
  <c r="Z13" i="25"/>
  <c r="AT13" i="25"/>
  <c r="AL13" i="25"/>
  <c r="AD13" i="25"/>
  <c r="AG13" i="25"/>
  <c r="AR13" i="25"/>
  <c r="AD15" i="25"/>
  <c r="AO15" i="25"/>
  <c r="AY15" i="25"/>
  <c r="BA18" i="25"/>
  <c r="AS18" i="25"/>
  <c r="AK18" i="25"/>
  <c r="AC18" i="25"/>
  <c r="AW18" i="25"/>
  <c r="AO18" i="25"/>
  <c r="AG18" i="25"/>
  <c r="Y18" i="25"/>
  <c r="AH18" i="25"/>
  <c r="AR18" i="25"/>
  <c r="AG19" i="25"/>
  <c r="AA21" i="25"/>
  <c r="AK21" i="25"/>
  <c r="AV21" i="25"/>
  <c r="X22" i="25"/>
  <c r="AJ22" i="25"/>
  <c r="AV22" i="25"/>
  <c r="AA25" i="25"/>
  <c r="AO25" i="25"/>
  <c r="AC27" i="25"/>
  <c r="AQ27" i="25"/>
  <c r="AI34" i="25"/>
  <c r="AE35" i="25"/>
  <c r="AS35" i="25"/>
  <c r="AI37" i="25"/>
  <c r="AI39" i="25"/>
  <c r="AY12" i="25"/>
  <c r="AU12" i="25"/>
  <c r="AE12" i="25"/>
  <c r="AM12" i="25"/>
  <c r="AV12" i="25"/>
  <c r="AZ19" i="25"/>
  <c r="AR19" i="25"/>
  <c r="AJ19" i="25"/>
  <c r="AB19" i="25"/>
  <c r="AV19" i="25"/>
  <c r="AN19" i="25"/>
  <c r="AF19" i="25"/>
  <c r="X19" i="25"/>
  <c r="AH19" i="25"/>
  <c r="AS19" i="25"/>
  <c r="AB21" i="25"/>
  <c r="AM21" i="25"/>
  <c r="AW21" i="25"/>
  <c r="AK22" i="25"/>
  <c r="AX22" i="25"/>
  <c r="AC25" i="25"/>
  <c r="AQ25" i="25"/>
  <c r="AE27" i="25"/>
  <c r="AS27" i="25"/>
  <c r="BA34" i="25"/>
  <c r="AS34" i="25"/>
  <c r="AK34" i="25"/>
  <c r="AC34" i="25"/>
  <c r="AW34" i="25"/>
  <c r="AO34" i="25"/>
  <c r="AG34" i="25"/>
  <c r="Y34" i="25"/>
  <c r="AZ34" i="25"/>
  <c r="AP34" i="25"/>
  <c r="AE34" i="25"/>
  <c r="AU34" i="25"/>
  <c r="AJ34" i="25"/>
  <c r="Z34" i="25"/>
  <c r="AL34" i="25"/>
  <c r="AY34" i="25"/>
  <c r="AG35" i="25"/>
  <c r="AU35" i="25"/>
  <c r="AX37" i="25"/>
  <c r="AP37" i="25"/>
  <c r="AH37" i="25"/>
  <c r="Z37" i="25"/>
  <c r="AT37" i="25"/>
  <c r="AL37" i="25"/>
  <c r="AD37" i="25"/>
  <c r="AU37" i="25"/>
  <c r="AJ37" i="25"/>
  <c r="Y37" i="25"/>
  <c r="AZ37" i="25"/>
  <c r="AO37" i="25"/>
  <c r="AE37" i="25"/>
  <c r="AK37" i="25"/>
  <c r="AY37" i="25"/>
  <c r="AV39" i="25"/>
  <c r="AN39" i="25"/>
  <c r="AF39" i="25"/>
  <c r="X39" i="25"/>
  <c r="AZ39" i="25"/>
  <c r="AR39" i="25"/>
  <c r="AJ39" i="25"/>
  <c r="AB39" i="25"/>
  <c r="AQ39" i="25"/>
  <c r="AG39" i="25"/>
  <c r="AW39" i="25"/>
  <c r="AL39" i="25"/>
  <c r="AA39" i="25"/>
  <c r="AK39" i="25"/>
  <c r="AY39" i="25"/>
  <c r="AF10" i="25"/>
  <c r="X12" i="25"/>
  <c r="AF12" i="25"/>
  <c r="AN12" i="25"/>
  <c r="AW12" i="25"/>
  <c r="Y13" i="25"/>
  <c r="AJ13" i="25"/>
  <c r="AU13" i="25"/>
  <c r="AW14" i="25"/>
  <c r="AO14" i="25"/>
  <c r="AG14" i="25"/>
  <c r="Y14" i="25"/>
  <c r="BA14" i="25"/>
  <c r="AS14" i="25"/>
  <c r="AK14" i="25"/>
  <c r="AC14" i="25"/>
  <c r="AH14" i="25"/>
  <c r="AR14" i="25"/>
  <c r="AG15" i="25"/>
  <c r="Z18" i="25"/>
  <c r="AJ18" i="25"/>
  <c r="AU18" i="25"/>
  <c r="Y19" i="25"/>
  <c r="AI19" i="25"/>
  <c r="AT19" i="25"/>
  <c r="AC21" i="25"/>
  <c r="AN21" i="25"/>
  <c r="AY21" i="25"/>
  <c r="AA22" i="25"/>
  <c r="AM22" i="25"/>
  <c r="AY22" i="25"/>
  <c r="AE25" i="25"/>
  <c r="AS25" i="25"/>
  <c r="BA26" i="25"/>
  <c r="AS26" i="25"/>
  <c r="AK26" i="25"/>
  <c r="AC26" i="25"/>
  <c r="AW26" i="25"/>
  <c r="AO26" i="25"/>
  <c r="AG26" i="25"/>
  <c r="Y26" i="25"/>
  <c r="AZ26" i="25"/>
  <c r="AP26" i="25"/>
  <c r="AE26" i="25"/>
  <c r="AU26" i="25"/>
  <c r="AJ26" i="25"/>
  <c r="Z26" i="25"/>
  <c r="AL26" i="25"/>
  <c r="AY26" i="25"/>
  <c r="AG27" i="25"/>
  <c r="AU27" i="25"/>
  <c r="AX29" i="25"/>
  <c r="AP29" i="25"/>
  <c r="AH29" i="25"/>
  <c r="Z29" i="25"/>
  <c r="AT29" i="25"/>
  <c r="AL29" i="25"/>
  <c r="AD29" i="25"/>
  <c r="AU29" i="25"/>
  <c r="AJ29" i="25"/>
  <c r="Y29" i="25"/>
  <c r="AZ29" i="25"/>
  <c r="AO29" i="25"/>
  <c r="AE29" i="25"/>
  <c r="AK29" i="25"/>
  <c r="AY29" i="25"/>
  <c r="AV31" i="25"/>
  <c r="AN31" i="25"/>
  <c r="AF31" i="25"/>
  <c r="X31" i="25"/>
  <c r="AZ31" i="25"/>
  <c r="AR31" i="25"/>
  <c r="AJ31" i="25"/>
  <c r="AB31" i="25"/>
  <c r="AQ31" i="25"/>
  <c r="AG31" i="25"/>
  <c r="AW31" i="25"/>
  <c r="AL31" i="25"/>
  <c r="AA31" i="25"/>
  <c r="AK31" i="25"/>
  <c r="AY31" i="25"/>
  <c r="X34" i="25"/>
  <c r="AM34" i="25"/>
  <c r="AH35" i="25"/>
  <c r="AW35" i="25"/>
  <c r="X37" i="25"/>
  <c r="AM37" i="25"/>
  <c r="BA37" i="25"/>
  <c r="Y39" i="25"/>
  <c r="AM39" i="25"/>
  <c r="BA39" i="25"/>
  <c r="AT41" i="25"/>
  <c r="AL41" i="25"/>
  <c r="AD41" i="25"/>
  <c r="AX41" i="25"/>
  <c r="AP41" i="25"/>
  <c r="AH41" i="25"/>
  <c r="Z41" i="25"/>
  <c r="AS41" i="25"/>
  <c r="AI41" i="25"/>
  <c r="X41" i="25"/>
  <c r="AY41" i="25"/>
  <c r="AN41" i="25"/>
  <c r="AC41" i="25"/>
  <c r="AK41" i="25"/>
  <c r="AZ41" i="25"/>
  <c r="AZ43" i="25"/>
  <c r="AR43" i="25"/>
  <c r="AJ43" i="25"/>
  <c r="AB43" i="25"/>
  <c r="AV43" i="25"/>
  <c r="AN43" i="25"/>
  <c r="AF43" i="25"/>
  <c r="X43" i="25"/>
  <c r="BA43" i="25"/>
  <c r="AP43" i="25"/>
  <c r="AE43" i="25"/>
  <c r="AU43" i="25"/>
  <c r="AK43" i="25"/>
  <c r="Z43" i="25"/>
  <c r="AL43" i="25"/>
  <c r="AY43" i="25"/>
  <c r="AH10" i="25"/>
  <c r="Y12" i="25"/>
  <c r="AG12" i="25"/>
  <c r="AO12" i="25"/>
  <c r="AX12" i="25"/>
  <c r="AV15" i="25"/>
  <c r="AN15" i="25"/>
  <c r="AF15" i="25"/>
  <c r="X15" i="25"/>
  <c r="AZ15" i="25"/>
  <c r="AR15" i="25"/>
  <c r="AJ15" i="25"/>
  <c r="AB15" i="25"/>
  <c r="AH15" i="25"/>
  <c r="AS15" i="25"/>
  <c r="AA18" i="25"/>
  <c r="AL18" i="25"/>
  <c r="AV18" i="25"/>
  <c r="Z19" i="25"/>
  <c r="AK19" i="25"/>
  <c r="AU19" i="25"/>
  <c r="AE21" i="25"/>
  <c r="AO21" i="25"/>
  <c r="AZ21" i="25"/>
  <c r="AB22" i="25"/>
  <c r="AN22" i="25"/>
  <c r="BA22" i="25"/>
  <c r="AF25" i="25"/>
  <c r="AU25" i="25"/>
  <c r="AH27" i="25"/>
  <c r="AW27" i="25"/>
  <c r="AA34" i="25"/>
  <c r="AN34" i="25"/>
  <c r="AK35" i="25"/>
  <c r="AA37" i="25"/>
  <c r="AN37" i="25"/>
  <c r="Z39" i="25"/>
  <c r="AO39" i="25"/>
  <c r="AF21" i="25"/>
  <c r="AQ21" i="25"/>
  <c r="AI25" i="25"/>
  <c r="AK27" i="25"/>
  <c r="AZ35" i="25"/>
  <c r="AR35" i="25"/>
  <c r="AJ35" i="25"/>
  <c r="AB35" i="25"/>
  <c r="AV35" i="25"/>
  <c r="AN35" i="25"/>
  <c r="AF35" i="25"/>
  <c r="X35" i="25"/>
  <c r="AY35" i="25"/>
  <c r="AO35" i="25"/>
  <c r="AD35" i="25"/>
  <c r="AT35" i="25"/>
  <c r="AI35" i="25"/>
  <c r="Y35" i="25"/>
  <c r="AL35" i="25"/>
  <c r="BA35" i="25"/>
  <c r="AB37" i="25"/>
  <c r="AQ37" i="25"/>
  <c r="AC39" i="25"/>
  <c r="AP39" i="25"/>
  <c r="AX21" i="25"/>
  <c r="AP21" i="25"/>
  <c r="AH21" i="25"/>
  <c r="Z21" i="25"/>
  <c r="AT21" i="25"/>
  <c r="AL21" i="25"/>
  <c r="AD21" i="25"/>
  <c r="AG21" i="25"/>
  <c r="AR21" i="25"/>
  <c r="AT25" i="25"/>
  <c r="AL25" i="25"/>
  <c r="AD25" i="25"/>
  <c r="AX25" i="25"/>
  <c r="AP25" i="25"/>
  <c r="AH25" i="25"/>
  <c r="AR25" i="25"/>
  <c r="AG25" i="25"/>
  <c r="X25" i="25"/>
  <c r="AW25" i="25"/>
  <c r="AM25" i="25"/>
  <c r="AB25" i="25"/>
  <c r="AJ25" i="25"/>
  <c r="AY25" i="25"/>
  <c r="AZ27" i="25"/>
  <c r="AR27" i="25"/>
  <c r="AJ27" i="25"/>
  <c r="AB27" i="25"/>
  <c r="AV27" i="25"/>
  <c r="AN27" i="25"/>
  <c r="AF27" i="25"/>
  <c r="X27" i="25"/>
  <c r="AY27" i="25"/>
  <c r="AO27" i="25"/>
  <c r="AD27" i="25"/>
  <c r="AT27" i="25"/>
  <c r="AI27" i="25"/>
  <c r="Y27" i="25"/>
  <c r="AL27" i="25"/>
  <c r="BA27" i="25"/>
  <c r="AD34" i="25"/>
  <c r="AR34" i="25"/>
  <c r="Z35" i="25"/>
  <c r="AM35" i="25"/>
  <c r="AC37" i="25"/>
  <c r="AR37" i="25"/>
  <c r="AD39" i="25"/>
  <c r="AS39" i="25"/>
  <c r="AA16" i="25"/>
  <c r="AI16" i="25"/>
  <c r="AQ16" i="25"/>
  <c r="AY16" i="25"/>
  <c r="AE20" i="25"/>
  <c r="AM20" i="25"/>
  <c r="AU20" i="25"/>
  <c r="AV23" i="25"/>
  <c r="AN23" i="25"/>
  <c r="AF23" i="25"/>
  <c r="X23" i="25"/>
  <c r="AG23" i="25"/>
  <c r="AP23" i="25"/>
  <c r="AY23" i="25"/>
  <c r="AB30" i="25"/>
  <c r="AM30" i="25"/>
  <c r="AB33" i="25"/>
  <c r="AM33" i="25"/>
  <c r="AB38" i="25"/>
  <c r="AM38" i="25"/>
  <c r="AE16" i="25"/>
  <c r="AM16" i="25"/>
  <c r="AI20" i="25"/>
  <c r="AQ20" i="25"/>
  <c r="AT23" i="25"/>
  <c r="AW30" i="25"/>
  <c r="AO30" i="25"/>
  <c r="AG30" i="25"/>
  <c r="Y30" i="25"/>
  <c r="BA30" i="25"/>
  <c r="AS30" i="25"/>
  <c r="AK30" i="25"/>
  <c r="AC30" i="25"/>
  <c r="AH30" i="25"/>
  <c r="AR30" i="25"/>
  <c r="AT33" i="25"/>
  <c r="AL33" i="25"/>
  <c r="AD33" i="25"/>
  <c r="AX33" i="25"/>
  <c r="AP33" i="25"/>
  <c r="AH33" i="25"/>
  <c r="Z33" i="25"/>
  <c r="AG33" i="25"/>
  <c r="AR33" i="25"/>
  <c r="AW38" i="25"/>
  <c r="AO38" i="25"/>
  <c r="AG38" i="25"/>
  <c r="Y38" i="25"/>
  <c r="BA38" i="25"/>
  <c r="AS38" i="25"/>
  <c r="AK38" i="25"/>
  <c r="AC38" i="25"/>
  <c r="AH38" i="25"/>
  <c r="AR38" i="25"/>
  <c r="AE28" i="25"/>
  <c r="AM28" i="25"/>
  <c r="AU28" i="25"/>
  <c r="AE36" i="25"/>
  <c r="AM36" i="25"/>
  <c r="AU36" i="25"/>
  <c r="AY40" i="25"/>
  <c r="AE44" i="25"/>
  <c r="AM44" i="25"/>
  <c r="AU44" i="25"/>
  <c r="AE24" i="25"/>
  <c r="AM24" i="25"/>
  <c r="AA28" i="25"/>
  <c r="AI28" i="25"/>
  <c r="AQ28" i="25"/>
  <c r="AE32" i="25"/>
  <c r="AM32" i="25"/>
  <c r="AA36" i="25"/>
  <c r="AI36" i="25"/>
  <c r="AQ36" i="25"/>
  <c r="AE40" i="25"/>
  <c r="AM40" i="25"/>
  <c r="AA44" i="25"/>
  <c r="AI44" i="25"/>
  <c r="AQ44" i="25"/>
  <c r="AZ11" i="24"/>
  <c r="AE17" i="24"/>
  <c r="AM17" i="24"/>
  <c r="AU17" i="24"/>
  <c r="BA23" i="24"/>
  <c r="AS23" i="24"/>
  <c r="AY23" i="24"/>
  <c r="AQ23" i="24"/>
  <c r="AI23" i="24"/>
  <c r="AA23" i="24"/>
  <c r="AV23" i="24"/>
  <c r="AN23" i="24"/>
  <c r="AF23" i="24"/>
  <c r="X23" i="24"/>
  <c r="AH23" i="24"/>
  <c r="AT23" i="24"/>
  <c r="AZ25" i="24"/>
  <c r="AR25" i="24"/>
  <c r="AJ25" i="24"/>
  <c r="AB25" i="24"/>
  <c r="AY25" i="24"/>
  <c r="AQ25" i="24"/>
  <c r="AI25" i="24"/>
  <c r="AA25" i="24"/>
  <c r="AW25" i="24"/>
  <c r="AO25" i="24"/>
  <c r="AG25" i="24"/>
  <c r="Y25" i="24"/>
  <c r="AT25" i="24"/>
  <c r="AL25" i="24"/>
  <c r="AD25" i="24"/>
  <c r="AM25" i="24"/>
  <c r="AK10" i="24"/>
  <c r="Z11" i="24"/>
  <c r="AC12" i="24"/>
  <c r="AK12" i="24"/>
  <c r="AS12" i="24"/>
  <c r="BA12" i="24"/>
  <c r="AB13" i="24"/>
  <c r="AJ13" i="24"/>
  <c r="AR13" i="24"/>
  <c r="AZ13" i="24"/>
  <c r="AA14" i="24"/>
  <c r="AI14" i="24"/>
  <c r="AQ14" i="24"/>
  <c r="AY14" i="24"/>
  <c r="Z15" i="24"/>
  <c r="AH15" i="24"/>
  <c r="AP15" i="24"/>
  <c r="AX15" i="24"/>
  <c r="Y16" i="24"/>
  <c r="AG16" i="24"/>
  <c r="AO16" i="24"/>
  <c r="AW16" i="24"/>
  <c r="X17" i="24"/>
  <c r="AF17" i="24"/>
  <c r="AN17" i="24"/>
  <c r="AV17" i="24"/>
  <c r="AE18" i="24"/>
  <c r="AM18" i="24"/>
  <c r="AD19" i="24"/>
  <c r="AL19" i="24"/>
  <c r="AT19" i="24"/>
  <c r="AC20" i="24"/>
  <c r="AK20" i="24"/>
  <c r="AS20" i="24"/>
  <c r="BA20" i="24"/>
  <c r="AB21" i="24"/>
  <c r="AJ21" i="24"/>
  <c r="AR21" i="24"/>
  <c r="AZ21" i="24"/>
  <c r="AA22" i="24"/>
  <c r="AK22" i="24"/>
  <c r="Y23" i="24"/>
  <c r="AJ23" i="24"/>
  <c r="AU23" i="24"/>
  <c r="X25" i="24"/>
  <c r="AN25" i="24"/>
  <c r="AW28" i="24"/>
  <c r="AO28" i="24"/>
  <c r="AG28" i="24"/>
  <c r="Y28" i="24"/>
  <c r="AV28" i="24"/>
  <c r="AN28" i="24"/>
  <c r="AF28" i="24"/>
  <c r="X28" i="24"/>
  <c r="AT28" i="24"/>
  <c r="AL28" i="24"/>
  <c r="AD28" i="24"/>
  <c r="AZ28" i="24"/>
  <c r="AR28" i="24"/>
  <c r="AJ28" i="24"/>
  <c r="AB28" i="24"/>
  <c r="AY28" i="24"/>
  <c r="AQ28" i="24"/>
  <c r="AI28" i="24"/>
  <c r="AA28" i="24"/>
  <c r="AS28" i="24"/>
  <c r="AB11" i="24"/>
  <c r="AD12" i="24"/>
  <c r="AL12" i="24"/>
  <c r="AT12" i="24"/>
  <c r="Y17" i="24"/>
  <c r="AG17" i="24"/>
  <c r="AO17" i="24"/>
  <c r="AW17" i="24"/>
  <c r="AE19" i="24"/>
  <c r="AM19" i="24"/>
  <c r="AU19" i="24"/>
  <c r="AD20" i="24"/>
  <c r="AL20" i="24"/>
  <c r="AT20" i="24"/>
  <c r="Z23" i="24"/>
  <c r="AK23" i="24"/>
  <c r="AW23" i="24"/>
  <c r="Z25" i="24"/>
  <c r="AP25" i="24"/>
  <c r="AY26" i="24"/>
  <c r="AQ26" i="24"/>
  <c r="AI26" i="24"/>
  <c r="AA26" i="24"/>
  <c r="AX26" i="24"/>
  <c r="AP26" i="24"/>
  <c r="AH26" i="24"/>
  <c r="Z26" i="24"/>
  <c r="AV26" i="24"/>
  <c r="AN26" i="24"/>
  <c r="AF26" i="24"/>
  <c r="X26" i="24"/>
  <c r="BA26" i="24"/>
  <c r="AS26" i="24"/>
  <c r="AK26" i="24"/>
  <c r="AC26" i="24"/>
  <c r="AM26" i="24"/>
  <c r="AT39" i="24"/>
  <c r="AL39" i="24"/>
  <c r="AD39" i="24"/>
  <c r="BA39" i="24"/>
  <c r="AS39" i="24"/>
  <c r="AK39" i="24"/>
  <c r="AC39" i="24"/>
  <c r="AZ39" i="24"/>
  <c r="AR39" i="24"/>
  <c r="AJ39" i="24"/>
  <c r="AB39" i="24"/>
  <c r="AY39" i="24"/>
  <c r="AQ39" i="24"/>
  <c r="AI39" i="24"/>
  <c r="AA39" i="24"/>
  <c r="AX39" i="24"/>
  <c r="AP39" i="24"/>
  <c r="AH39" i="24"/>
  <c r="Z39" i="24"/>
  <c r="AW39" i="24"/>
  <c r="AO39" i="24"/>
  <c r="AG39" i="24"/>
  <c r="Y39" i="24"/>
  <c r="AV39" i="24"/>
  <c r="AN39" i="24"/>
  <c r="AF39" i="24"/>
  <c r="X39" i="24"/>
  <c r="AH11" i="24"/>
  <c r="AM12" i="24"/>
  <c r="AP17" i="24"/>
  <c r="AE20" i="24"/>
  <c r="AU20" i="24"/>
  <c r="AB23" i="24"/>
  <c r="AL23" i="24"/>
  <c r="AX23" i="24"/>
  <c r="AC25" i="24"/>
  <c r="AS25" i="24"/>
  <c r="AE12" i="24"/>
  <c r="AJ11" i="24"/>
  <c r="X12" i="24"/>
  <c r="AF12" i="24"/>
  <c r="AN12" i="24"/>
  <c r="AV12" i="24"/>
  <c r="AE13" i="24"/>
  <c r="AM13" i="24"/>
  <c r="AU13" i="24"/>
  <c r="AZ16" i="24"/>
  <c r="AA17" i="24"/>
  <c r="AI17" i="24"/>
  <c r="AQ17" i="24"/>
  <c r="AY17" i="24"/>
  <c r="Y19" i="24"/>
  <c r="AG19" i="24"/>
  <c r="AO19" i="24"/>
  <c r="AW19" i="24"/>
  <c r="X20" i="24"/>
  <c r="AF20" i="24"/>
  <c r="AN20" i="24"/>
  <c r="AV20" i="24"/>
  <c r="AE21" i="24"/>
  <c r="AM21" i="24"/>
  <c r="AU21" i="24"/>
  <c r="AC23" i="24"/>
  <c r="AM23" i="24"/>
  <c r="AZ23" i="24"/>
  <c r="AE25" i="24"/>
  <c r="AU25" i="24"/>
  <c r="AB26" i="24"/>
  <c r="AR26" i="24"/>
  <c r="AT31" i="24"/>
  <c r="AL31" i="24"/>
  <c r="AD31" i="24"/>
  <c r="BA31" i="24"/>
  <c r="AS31" i="24"/>
  <c r="AK31" i="24"/>
  <c r="AC31" i="24"/>
  <c r="AZ31" i="24"/>
  <c r="AR31" i="24"/>
  <c r="AJ31" i="24"/>
  <c r="AB31" i="24"/>
  <c r="AY31" i="24"/>
  <c r="AQ31" i="24"/>
  <c r="AI31" i="24"/>
  <c r="AA31" i="24"/>
  <c r="AX31" i="24"/>
  <c r="AP31" i="24"/>
  <c r="AH31" i="24"/>
  <c r="Z31" i="24"/>
  <c r="AW31" i="24"/>
  <c r="AO31" i="24"/>
  <c r="AG31" i="24"/>
  <c r="Y31" i="24"/>
  <c r="AV31" i="24"/>
  <c r="AN31" i="24"/>
  <c r="AF31" i="24"/>
  <c r="X31" i="24"/>
  <c r="AM39" i="24"/>
  <c r="AH17" i="24"/>
  <c r="AX17" i="24"/>
  <c r="AY10" i="24"/>
  <c r="X10" i="24"/>
  <c r="BA10" i="24"/>
  <c r="AP11" i="24"/>
  <c r="Y12" i="24"/>
  <c r="AG12" i="24"/>
  <c r="AO12" i="24"/>
  <c r="AW12" i="24"/>
  <c r="X13" i="24"/>
  <c r="AF13" i="24"/>
  <c r="AN13" i="24"/>
  <c r="AV13" i="24"/>
  <c r="AE14" i="24"/>
  <c r="AM14" i="24"/>
  <c r="AD15" i="24"/>
  <c r="AL15" i="24"/>
  <c r="AT15" i="24"/>
  <c r="AC16" i="24"/>
  <c r="AK16" i="24"/>
  <c r="AS16" i="24"/>
  <c r="BA16" i="24"/>
  <c r="AB17" i="24"/>
  <c r="AJ17" i="24"/>
  <c r="AR17" i="24"/>
  <c r="AZ17" i="24"/>
  <c r="Z19" i="24"/>
  <c r="AH19" i="24"/>
  <c r="AP19" i="24"/>
  <c r="AX19" i="24"/>
  <c r="Y20" i="24"/>
  <c r="AG20" i="24"/>
  <c r="AO20" i="24"/>
  <c r="AW20" i="24"/>
  <c r="X21" i="24"/>
  <c r="AF21" i="24"/>
  <c r="AN21" i="24"/>
  <c r="AV21" i="24"/>
  <c r="AZ22" i="24"/>
  <c r="AR22" i="24"/>
  <c r="AJ22" i="24"/>
  <c r="AW22" i="24"/>
  <c r="AO22" i="24"/>
  <c r="AG22" i="24"/>
  <c r="AE22" i="24"/>
  <c r="AP22" i="24"/>
  <c r="BA22" i="24"/>
  <c r="AD23" i="24"/>
  <c r="AO23" i="24"/>
  <c r="AF25" i="24"/>
  <c r="AV25" i="24"/>
  <c r="AD26" i="24"/>
  <c r="AT26" i="24"/>
  <c r="AH28" i="24"/>
  <c r="AE31" i="24"/>
  <c r="AU39" i="24"/>
  <c r="Z17" i="24"/>
  <c r="AA10" i="24"/>
  <c r="AR11" i="24"/>
  <c r="Z12" i="24"/>
  <c r="AH12" i="24"/>
  <c r="AP12" i="24"/>
  <c r="AX12" i="24"/>
  <c r="Y13" i="24"/>
  <c r="AG13" i="24"/>
  <c r="AO13" i="24"/>
  <c r="AW13" i="24"/>
  <c r="AE15" i="24"/>
  <c r="AM15" i="24"/>
  <c r="AD16" i="24"/>
  <c r="AL16" i="24"/>
  <c r="AT16" i="24"/>
  <c r="AC17" i="24"/>
  <c r="AK17" i="24"/>
  <c r="AS17" i="24"/>
  <c r="BA17" i="24"/>
  <c r="AA19" i="24"/>
  <c r="AI19" i="24"/>
  <c r="AQ19" i="24"/>
  <c r="AY19" i="24"/>
  <c r="Z20" i="24"/>
  <c r="AH20" i="24"/>
  <c r="AP20" i="24"/>
  <c r="AX20" i="24"/>
  <c r="Y21" i="24"/>
  <c r="AG21" i="24"/>
  <c r="AO21" i="24"/>
  <c r="AE23" i="24"/>
  <c r="AP23" i="24"/>
  <c r="AH25" i="24"/>
  <c r="AX25" i="24"/>
  <c r="AE26" i="24"/>
  <c r="AU26" i="24"/>
  <c r="AK28" i="24"/>
  <c r="AM31" i="24"/>
  <c r="AU12" i="24"/>
  <c r="AC10" i="24"/>
  <c r="AX11" i="24"/>
  <c r="AA12" i="24"/>
  <c r="AI12" i="24"/>
  <c r="AQ12" i="24"/>
  <c r="Z13" i="24"/>
  <c r="AH13" i="24"/>
  <c r="AP13" i="24"/>
  <c r="AE16" i="24"/>
  <c r="AM16" i="24"/>
  <c r="AD17" i="24"/>
  <c r="AL17" i="24"/>
  <c r="AB19" i="24"/>
  <c r="AJ19" i="24"/>
  <c r="AR19" i="24"/>
  <c r="AA20" i="24"/>
  <c r="AI20" i="24"/>
  <c r="AQ20" i="24"/>
  <c r="AG23" i="24"/>
  <c r="AR23" i="24"/>
  <c r="AK25" i="24"/>
  <c r="BA25" i="24"/>
  <c r="AG26" i="24"/>
  <c r="AW26" i="24"/>
  <c r="AE24" i="24"/>
  <c r="AM24" i="24"/>
  <c r="AU24" i="24"/>
  <c r="AB27" i="24"/>
  <c r="AJ27" i="24"/>
  <c r="AR27" i="24"/>
  <c r="AZ27" i="24"/>
  <c r="Z29" i="24"/>
  <c r="AH29" i="24"/>
  <c r="AP29" i="24"/>
  <c r="AX29" i="24"/>
  <c r="Y30" i="24"/>
  <c r="AG30" i="24"/>
  <c r="AO30" i="24"/>
  <c r="AW30" i="24"/>
  <c r="AE32" i="24"/>
  <c r="AM32" i="24"/>
  <c r="AU32" i="24"/>
  <c r="AD33" i="24"/>
  <c r="AL33" i="24"/>
  <c r="AT33" i="24"/>
  <c r="AC34" i="24"/>
  <c r="AK34" i="24"/>
  <c r="AS34" i="24"/>
  <c r="BA34" i="24"/>
  <c r="AB35" i="24"/>
  <c r="AJ35" i="24"/>
  <c r="AR35" i="24"/>
  <c r="AZ35" i="24"/>
  <c r="AA36" i="24"/>
  <c r="AI36" i="24"/>
  <c r="AQ36" i="24"/>
  <c r="AY36" i="24"/>
  <c r="Z37" i="24"/>
  <c r="AH37" i="24"/>
  <c r="AP37" i="24"/>
  <c r="AX37" i="24"/>
  <c r="Y38" i="24"/>
  <c r="AG38" i="24"/>
  <c r="AO38" i="24"/>
  <c r="AW38" i="24"/>
  <c r="AE40" i="24"/>
  <c r="AM40" i="24"/>
  <c r="AU40" i="24"/>
  <c r="AD41" i="24"/>
  <c r="AL41" i="24"/>
  <c r="AT41" i="24"/>
  <c r="AC42" i="24"/>
  <c r="AK42" i="24"/>
  <c r="AS42" i="24"/>
  <c r="BA42" i="24"/>
  <c r="AB43" i="24"/>
  <c r="AJ43" i="24"/>
  <c r="AR43" i="24"/>
  <c r="AZ43" i="24"/>
  <c r="AA44" i="24"/>
  <c r="AI44" i="24"/>
  <c r="AQ44" i="24"/>
  <c r="AY44" i="24"/>
  <c r="AE33" i="24"/>
  <c r="AM33" i="24"/>
  <c r="AU33" i="24"/>
  <c r="AD34" i="24"/>
  <c r="AL34" i="24"/>
  <c r="AT34" i="24"/>
  <c r="AB36" i="24"/>
  <c r="AJ36" i="24"/>
  <c r="AR36" i="24"/>
  <c r="AZ36" i="24"/>
  <c r="AE41" i="24"/>
  <c r="AM41" i="24"/>
  <c r="AU41" i="24"/>
  <c r="AD42" i="24"/>
  <c r="AL42" i="24"/>
  <c r="AT42" i="24"/>
  <c r="AC43" i="24"/>
  <c r="AK43" i="24"/>
  <c r="AS43" i="24"/>
  <c r="BA43" i="24"/>
  <c r="AB44" i="24"/>
  <c r="AJ44" i="24"/>
  <c r="AR44" i="24"/>
  <c r="AZ44" i="24"/>
  <c r="AV33" i="24"/>
  <c r="AE34" i="24"/>
  <c r="AM34" i="24"/>
  <c r="AU34" i="24"/>
  <c r="AC36" i="24"/>
  <c r="AK36" i="24"/>
  <c r="AS36" i="24"/>
  <c r="BA36" i="24"/>
  <c r="AN41" i="24"/>
  <c r="AV41" i="24"/>
  <c r="AE42" i="24"/>
  <c r="AM42" i="24"/>
  <c r="AU42" i="24"/>
  <c r="AD43" i="24"/>
  <c r="AL43" i="24"/>
  <c r="AT43" i="24"/>
  <c r="AC44" i="24"/>
  <c r="AK44" i="24"/>
  <c r="AS44" i="24"/>
  <c r="BA44" i="24"/>
  <c r="Z24" i="24"/>
  <c r="AH24" i="24"/>
  <c r="AP24" i="24"/>
  <c r="AX24" i="24"/>
  <c r="AE27" i="24"/>
  <c r="AM27" i="24"/>
  <c r="AU27" i="24"/>
  <c r="AC29" i="24"/>
  <c r="AK29" i="24"/>
  <c r="AS29" i="24"/>
  <c r="BA29" i="24"/>
  <c r="AB30" i="24"/>
  <c r="AJ30" i="24"/>
  <c r="AR30" i="24"/>
  <c r="AZ30" i="24"/>
  <c r="Y33" i="24"/>
  <c r="AG33" i="24"/>
  <c r="AO33" i="24"/>
  <c r="AW33" i="24"/>
  <c r="X34" i="24"/>
  <c r="AF34" i="24"/>
  <c r="AN34" i="24"/>
  <c r="AV34" i="24"/>
  <c r="AE35" i="24"/>
  <c r="AM35" i="24"/>
  <c r="AU35" i="24"/>
  <c r="AD36" i="24"/>
  <c r="AL36" i="24"/>
  <c r="AT36" i="24"/>
  <c r="AX40" i="24"/>
  <c r="Y41" i="24"/>
  <c r="AG41" i="24"/>
  <c r="AO41" i="24"/>
  <c r="AW41" i="24"/>
  <c r="X42" i="24"/>
  <c r="AF42" i="24"/>
  <c r="AN42" i="24"/>
  <c r="AV42" i="24"/>
  <c r="AE43" i="24"/>
  <c r="AM43" i="24"/>
  <c r="AU43" i="24"/>
  <c r="AD44" i="24"/>
  <c r="AL44" i="24"/>
  <c r="AT44" i="24"/>
  <c r="AE36" i="24"/>
  <c r="AM36" i="24"/>
  <c r="AU36" i="24"/>
  <c r="AV43" i="24"/>
  <c r="AE44" i="24"/>
  <c r="AM44" i="24"/>
  <c r="AU44" i="24"/>
  <c r="AO27" i="24"/>
  <c r="AW27" i="24"/>
  <c r="AE29" i="24"/>
  <c r="AM29" i="24"/>
  <c r="AU29" i="24"/>
  <c r="AD30" i="24"/>
  <c r="AL30" i="24"/>
  <c r="AT30" i="24"/>
  <c r="AZ32" i="24"/>
  <c r="AA33" i="24"/>
  <c r="AI33" i="24"/>
  <c r="AQ33" i="24"/>
  <c r="AY33" i="24"/>
  <c r="Z34" i="24"/>
  <c r="AH34" i="24"/>
  <c r="AP34" i="24"/>
  <c r="AX34" i="24"/>
  <c r="Y35" i="24"/>
  <c r="AG35" i="24"/>
  <c r="AO35" i="24"/>
  <c r="AW35" i="24"/>
  <c r="X36" i="24"/>
  <c r="AF36" i="24"/>
  <c r="AN36" i="24"/>
  <c r="AV36" i="24"/>
  <c r="AE37" i="24"/>
  <c r="AM37" i="24"/>
  <c r="AU37" i="24"/>
  <c r="AD38" i="24"/>
  <c r="AL38" i="24"/>
  <c r="AT38" i="24"/>
  <c r="AB40" i="24"/>
  <c r="AJ40" i="24"/>
  <c r="AR40" i="24"/>
  <c r="AZ40" i="24"/>
  <c r="AA41" i="24"/>
  <c r="AI41" i="24"/>
  <c r="AQ41" i="24"/>
  <c r="AY41" i="24"/>
  <c r="Z42" i="24"/>
  <c r="AH42" i="24"/>
  <c r="AP42" i="24"/>
  <c r="AX42" i="24"/>
  <c r="Y43" i="24"/>
  <c r="AG43" i="24"/>
  <c r="AO43" i="24"/>
  <c r="AW43" i="24"/>
  <c r="X44" i="24"/>
  <c r="AF44" i="24"/>
  <c r="AN44" i="24"/>
  <c r="AV44" i="24"/>
  <c r="AP27" i="24"/>
  <c r="X29" i="24"/>
  <c r="AF29" i="24"/>
  <c r="AN29" i="24"/>
  <c r="AE30" i="24"/>
  <c r="AM30" i="24"/>
  <c r="AC32" i="24"/>
  <c r="AK32" i="24"/>
  <c r="AS32" i="24"/>
  <c r="AB33" i="24"/>
  <c r="AJ33" i="24"/>
  <c r="AR33" i="24"/>
  <c r="AA34" i="24"/>
  <c r="AI34" i="24"/>
  <c r="AQ34" i="24"/>
  <c r="Z35" i="24"/>
  <c r="AH35" i="24"/>
  <c r="AP35" i="24"/>
  <c r="Y36" i="24"/>
  <c r="AG36" i="24"/>
  <c r="AO36" i="24"/>
  <c r="X37" i="24"/>
  <c r="AF37" i="24"/>
  <c r="AN37" i="24"/>
  <c r="AE38" i="24"/>
  <c r="AM38" i="24"/>
  <c r="AC40" i="24"/>
  <c r="AK40" i="24"/>
  <c r="AS40" i="24"/>
  <c r="AB41" i="24"/>
  <c r="AJ41" i="24"/>
  <c r="AR41" i="24"/>
  <c r="AA42" i="24"/>
  <c r="AI42" i="24"/>
  <c r="AQ42" i="24"/>
  <c r="Z43" i="24"/>
  <c r="AH43" i="24"/>
  <c r="AP43" i="24"/>
  <c r="Y44" i="24"/>
  <c r="AG44" i="24"/>
  <c r="AO44" i="24"/>
  <c r="X10" i="23"/>
  <c r="AF10" i="23"/>
  <c r="AL10" i="23"/>
  <c r="AG10" i="22"/>
  <c r="AV10" i="22"/>
  <c r="AW10" i="22"/>
  <c r="D6" i="14"/>
  <c r="E6" i="14"/>
  <c r="C5" i="14"/>
  <c r="E5" i="14"/>
  <c r="D4" i="14"/>
  <c r="C4" i="14"/>
  <c r="AC11" i="19"/>
  <c r="AK11" i="19"/>
  <c r="AS11" i="19"/>
  <c r="BA11" i="19"/>
  <c r="AE10" i="19"/>
  <c r="AM10" i="19"/>
  <c r="AU10" i="19"/>
  <c r="AD11" i="19"/>
  <c r="AL11" i="19"/>
  <c r="AT11" i="19"/>
  <c r="Y10" i="19"/>
  <c r="AG10" i="19"/>
  <c r="AO10" i="19"/>
  <c r="AW10" i="19"/>
  <c r="X11" i="19"/>
  <c r="AF11" i="19"/>
  <c r="AN11" i="19"/>
  <c r="AV11" i="19"/>
  <c r="AM11" i="19"/>
  <c r="Z10" i="19"/>
  <c r="AH10" i="19"/>
  <c r="AP10" i="19"/>
  <c r="AX10" i="19"/>
  <c r="Y11" i="19"/>
  <c r="AG11" i="19"/>
  <c r="AO11" i="19"/>
  <c r="AW11" i="19"/>
  <c r="AE11" i="19"/>
  <c r="AA10" i="19"/>
  <c r="AI10" i="19"/>
  <c r="AQ10" i="19"/>
  <c r="Z11" i="19"/>
  <c r="AH11" i="19"/>
  <c r="AP11" i="19"/>
  <c r="AX11" i="19"/>
  <c r="AA11" i="19"/>
  <c r="AI11" i="19"/>
  <c r="AQ11" i="19"/>
  <c r="AY11" i="19"/>
  <c r="AU11" i="19"/>
  <c r="AB11" i="19"/>
  <c r="AJ11" i="19"/>
  <c r="AR11" i="19"/>
  <c r="Y11" i="10"/>
  <c r="AG11" i="10"/>
  <c r="AO11" i="10"/>
  <c r="AW11" i="10"/>
  <c r="CT45" i="10" s="1"/>
  <c r="AC22" i="17" s="1"/>
  <c r="Z11" i="10"/>
  <c r="AH11" i="10"/>
  <c r="AP11" i="10"/>
  <c r="CM45" i="10" s="1"/>
  <c r="O22" i="17" s="1"/>
  <c r="AX11" i="10"/>
  <c r="AA11" i="10"/>
  <c r="AI11" i="10"/>
  <c r="AQ11" i="10"/>
  <c r="AY11" i="10"/>
  <c r="AB11" i="10"/>
  <c r="AJ11" i="10"/>
  <c r="CG45" i="10" s="1"/>
  <c r="C22" i="17" s="1"/>
  <c r="AR11" i="10"/>
  <c r="AZ11" i="10"/>
  <c r="CW45" i="10" s="1"/>
  <c r="F22" i="17" s="1"/>
  <c r="F28" i="17" s="1"/>
  <c r="AC11" i="10"/>
  <c r="AK11" i="10"/>
  <c r="CH45" i="10" s="1"/>
  <c r="E22" i="17" s="1"/>
  <c r="AS11" i="10"/>
  <c r="CP45" i="10" s="1"/>
  <c r="U22" i="17" s="1"/>
  <c r="BA11" i="10"/>
  <c r="CX45" i="10" s="1"/>
  <c r="H22" i="17" s="1"/>
  <c r="H28" i="17" s="1"/>
  <c r="AD11" i="10"/>
  <c r="AL11" i="10"/>
  <c r="CI45" i="10" s="1"/>
  <c r="G22" i="17" s="1"/>
  <c r="AT11" i="10"/>
  <c r="CQ45" i="10" s="1"/>
  <c r="W22" i="17" s="1"/>
  <c r="AE11" i="10"/>
  <c r="AM11" i="10"/>
  <c r="CJ45" i="10" s="1"/>
  <c r="I22" i="17" s="1"/>
  <c r="AA10" i="25"/>
  <c r="AI10" i="25"/>
  <c r="AQ10" i="25"/>
  <c r="AY10" i="25"/>
  <c r="Z11" i="25"/>
  <c r="AH11" i="25"/>
  <c r="AP11" i="25"/>
  <c r="AX11" i="25"/>
  <c r="AB10" i="25"/>
  <c r="AJ10" i="25"/>
  <c r="AR10" i="25"/>
  <c r="AZ10" i="25"/>
  <c r="AA11" i="25"/>
  <c r="AI11" i="25"/>
  <c r="AQ11" i="25"/>
  <c r="AY11" i="25"/>
  <c r="AC10" i="25"/>
  <c r="AK10" i="25"/>
  <c r="AS10" i="25"/>
  <c r="BA10" i="25"/>
  <c r="AB11" i="25"/>
  <c r="AJ11" i="25"/>
  <c r="AR11" i="25"/>
  <c r="AZ11" i="25"/>
  <c r="AD10" i="25"/>
  <c r="AL10" i="25"/>
  <c r="AT10" i="25"/>
  <c r="AC11" i="25"/>
  <c r="AK11" i="25"/>
  <c r="AS11" i="25"/>
  <c r="BA11" i="25"/>
  <c r="AE10" i="25"/>
  <c r="AM10" i="25"/>
  <c r="AU10" i="25"/>
  <c r="AD11" i="25"/>
  <c r="AL11" i="25"/>
  <c r="AT11" i="25"/>
  <c r="AE11" i="25"/>
  <c r="AM11" i="25"/>
  <c r="AU11" i="25"/>
  <c r="Y10" i="25"/>
  <c r="AG10" i="25"/>
  <c r="AO10" i="25"/>
  <c r="X11" i="25"/>
  <c r="AF11" i="25"/>
  <c r="AN11" i="25"/>
  <c r="AB10" i="24"/>
  <c r="AJ10" i="24"/>
  <c r="AR10" i="24"/>
  <c r="AZ10" i="24"/>
  <c r="AA11" i="24"/>
  <c r="AI11" i="24"/>
  <c r="AQ11" i="24"/>
  <c r="AY11" i="24"/>
  <c r="AD10" i="24"/>
  <c r="AL10" i="24"/>
  <c r="AT10" i="24"/>
  <c r="AC11" i="24"/>
  <c r="AK11" i="24"/>
  <c r="AS11" i="24"/>
  <c r="BA11" i="24"/>
  <c r="AE10" i="24"/>
  <c r="AM10" i="24"/>
  <c r="AU10" i="24"/>
  <c r="AD11" i="24"/>
  <c r="AL11" i="24"/>
  <c r="AT11" i="24"/>
  <c r="AF10" i="24"/>
  <c r="AN10" i="24"/>
  <c r="AV10" i="24"/>
  <c r="AE11" i="24"/>
  <c r="AM11" i="24"/>
  <c r="AU11" i="24"/>
  <c r="Y10" i="24"/>
  <c r="AG10" i="24"/>
  <c r="AO10" i="24"/>
  <c r="AW10" i="24"/>
  <c r="X11" i="24"/>
  <c r="AF11" i="24"/>
  <c r="AN11" i="24"/>
  <c r="AV11" i="24"/>
  <c r="Z10" i="24"/>
  <c r="AH10" i="24"/>
  <c r="AP10" i="24"/>
  <c r="Y11" i="24"/>
  <c r="AG11" i="24"/>
  <c r="AO11" i="24"/>
  <c r="AE10" i="23"/>
  <c r="AM10" i="23"/>
  <c r="AU10" i="23"/>
  <c r="Y10" i="23"/>
  <c r="AG10" i="23"/>
  <c r="AO10" i="23"/>
  <c r="AW10" i="23"/>
  <c r="Z10" i="23"/>
  <c r="AH10" i="23"/>
  <c r="AP10" i="23"/>
  <c r="AX10" i="23"/>
  <c r="AA10" i="23"/>
  <c r="AI10" i="23"/>
  <c r="AQ10" i="23"/>
  <c r="AY10" i="23"/>
  <c r="AB10" i="23"/>
  <c r="AJ10" i="23"/>
  <c r="AR10" i="23"/>
  <c r="AZ10" i="23"/>
  <c r="AC10" i="23"/>
  <c r="AK10" i="23"/>
  <c r="AS10" i="23"/>
  <c r="Z10" i="22"/>
  <c r="AH10" i="22"/>
  <c r="AP10" i="22"/>
  <c r="AX10" i="22"/>
  <c r="AA10" i="22"/>
  <c r="AI10" i="22"/>
  <c r="AQ10" i="22"/>
  <c r="AY10" i="22"/>
  <c r="AB10" i="22"/>
  <c r="AJ10" i="22"/>
  <c r="AR10" i="22"/>
  <c r="AZ10" i="22"/>
  <c r="AC10" i="22"/>
  <c r="AK10" i="22"/>
  <c r="AS10" i="22"/>
  <c r="BA10" i="22"/>
  <c r="AD10" i="22"/>
  <c r="AL10" i="22"/>
  <c r="AT10" i="22"/>
  <c r="AE10" i="22"/>
  <c r="AM10" i="22"/>
  <c r="D9" i="14"/>
  <c r="C11" i="14"/>
  <c r="E9" i="14"/>
  <c r="G15" i="14"/>
  <c r="E10" i="14"/>
  <c r="C9" i="14"/>
  <c r="F10" i="14"/>
  <c r="F9" i="14"/>
  <c r="E11" i="14"/>
  <c r="C10" i="14"/>
  <c r="D10" i="14"/>
  <c r="F11" i="14"/>
  <c r="G14" i="14"/>
  <c r="D11" i="14"/>
  <c r="F4" i="14"/>
  <c r="E4" i="14"/>
  <c r="F5" i="14"/>
  <c r="C6" i="14"/>
  <c r="D5" i="14"/>
  <c r="F6" i="14"/>
  <c r="G10" i="20"/>
  <c r="F4" i="20"/>
  <c r="C6" i="20"/>
  <c r="D6" i="20"/>
  <c r="C5" i="20"/>
  <c r="E6" i="20"/>
  <c r="D5" i="20"/>
  <c r="F6" i="20"/>
  <c r="E5" i="20"/>
  <c r="G9" i="20"/>
  <c r="H6" i="20" s="1"/>
  <c r="C4" i="20"/>
  <c r="D4" i="20"/>
  <c r="F5" i="20"/>
  <c r="E4" i="20"/>
  <c r="J10" i="16"/>
  <c r="D10" i="16"/>
  <c r="M10" i="16"/>
  <c r="O10" i="16"/>
  <c r="R6" i="16"/>
  <c r="C10" i="16"/>
  <c r="R5" i="16"/>
  <c r="R9" i="16"/>
  <c r="K10" i="21" l="1"/>
  <c r="T41" i="27"/>
  <c r="CN45" i="10"/>
  <c r="Q22" i="17" s="1"/>
  <c r="CL45" i="10"/>
  <c r="M22" i="17" s="1"/>
  <c r="CV45" i="10"/>
  <c r="D22" i="17" s="1"/>
  <c r="D28" i="17" s="1"/>
  <c r="CO45" i="10"/>
  <c r="S22" i="17" s="1"/>
  <c r="CU45" i="10"/>
  <c r="AE22" i="17" s="1"/>
  <c r="CR45" i="10"/>
  <c r="Y22" i="17" s="1"/>
  <c r="CK45" i="10"/>
  <c r="K22" i="17" s="1"/>
  <c r="CS45" i="10"/>
  <c r="AA22" i="17" s="1"/>
  <c r="AV10" i="10"/>
  <c r="BO45" i="10" s="1"/>
  <c r="AA21" i="17" s="1"/>
  <c r="AD10" i="10"/>
  <c r="AD45" i="10" s="1"/>
  <c r="I25" i="15" s="1"/>
  <c r="AB10" i="10"/>
  <c r="AB45" i="10" s="1"/>
  <c r="G25" i="15" s="1"/>
  <c r="Z10" i="10"/>
  <c r="Z45" i="10" s="1"/>
  <c r="E25" i="15" s="1"/>
  <c r="AC10" i="10"/>
  <c r="AC45" i="10" s="1"/>
  <c r="H25" i="15" s="1"/>
  <c r="AM10" i="10"/>
  <c r="AM45" i="10" s="1"/>
  <c r="C26" i="15" s="1"/>
  <c r="AA10" i="10"/>
  <c r="AA45" i="10" s="1"/>
  <c r="F25" i="15" s="1"/>
  <c r="Y45" i="10"/>
  <c r="D25" i="15" s="1"/>
  <c r="AN45" i="23"/>
  <c r="D6" i="21" s="1"/>
  <c r="BA10" i="10"/>
  <c r="BA45" i="10" s="1"/>
  <c r="Q26" i="15" s="1"/>
  <c r="AZ10" i="10"/>
  <c r="AZ45" i="10" s="1"/>
  <c r="P26" i="15" s="1"/>
  <c r="AY10" i="10"/>
  <c r="AY45" i="10" s="1"/>
  <c r="O26" i="15" s="1"/>
  <c r="AX10" i="10"/>
  <c r="AX45" i="10" s="1"/>
  <c r="N26" i="15" s="1"/>
  <c r="AW10" i="10"/>
  <c r="AW45" i="10" s="1"/>
  <c r="M26" i="15" s="1"/>
  <c r="AT10" i="10"/>
  <c r="AT45" i="10" s="1"/>
  <c r="J26" i="15" s="1"/>
  <c r="AS10" i="10"/>
  <c r="AS45" i="10" s="1"/>
  <c r="I26" i="15" s="1"/>
  <c r="AR10" i="10"/>
  <c r="AR45" i="10" s="1"/>
  <c r="H26" i="15" s="1"/>
  <c r="AQ10" i="10"/>
  <c r="AQ45" i="10" s="1"/>
  <c r="G26" i="15" s="1"/>
  <c r="AP10" i="10"/>
  <c r="AP45" i="10" s="1"/>
  <c r="F26" i="15" s="1"/>
  <c r="X45" i="10"/>
  <c r="C25" i="15" s="1"/>
  <c r="AN10" i="10"/>
  <c r="AN45" i="10" s="1"/>
  <c r="D26" i="15" s="1"/>
  <c r="AU10" i="10"/>
  <c r="AU45" i="10" s="1"/>
  <c r="K26" i="15" s="1"/>
  <c r="AL10" i="10"/>
  <c r="AL45" i="10" s="1"/>
  <c r="Q25" i="15" s="1"/>
  <c r="AK10" i="10"/>
  <c r="AK45" i="10" s="1"/>
  <c r="P25" i="15" s="1"/>
  <c r="AJ10" i="10"/>
  <c r="AJ45" i="10" s="1"/>
  <c r="O25" i="15" s="1"/>
  <c r="AI10" i="10"/>
  <c r="AI45" i="10" s="1"/>
  <c r="N25" i="15" s="1"/>
  <c r="AH10" i="10"/>
  <c r="AH45" i="10" s="1"/>
  <c r="M25" i="15" s="1"/>
  <c r="AE10" i="10"/>
  <c r="AE45" i="10" s="1"/>
  <c r="J25" i="15" s="1"/>
  <c r="AQ45" i="23"/>
  <c r="G6" i="21" s="1"/>
  <c r="AH45" i="23"/>
  <c r="M5" i="21" s="1"/>
  <c r="AF45" i="23"/>
  <c r="K5" i="21" s="1"/>
  <c r="AG10" i="10"/>
  <c r="AG45" i="10" s="1"/>
  <c r="L25" i="15" s="1"/>
  <c r="AO10" i="10"/>
  <c r="AO45" i="10" s="1"/>
  <c r="E26" i="15" s="1"/>
  <c r="AF10" i="10"/>
  <c r="AF45" i="10" s="1"/>
  <c r="K25" i="15" s="1"/>
  <c r="AS45" i="23"/>
  <c r="I6" i="21" s="1"/>
  <c r="AD45" i="23"/>
  <c r="I5" i="21" s="1"/>
  <c r="Y45" i="23"/>
  <c r="D5" i="21" s="1"/>
  <c r="AV45" i="23"/>
  <c r="L6" i="21" s="1"/>
  <c r="AK45" i="23"/>
  <c r="P5" i="21" s="1"/>
  <c r="AJ45" i="23"/>
  <c r="O5" i="21" s="1"/>
  <c r="AG45" i="23"/>
  <c r="L5" i="21" s="1"/>
  <c r="Z45" i="19"/>
  <c r="E10" i="15" s="1"/>
  <c r="BA45" i="19"/>
  <c r="Q11" i="15" s="1"/>
  <c r="Z45" i="23"/>
  <c r="E5" i="21" s="1"/>
  <c r="AC45" i="23"/>
  <c r="H5" i="21" s="1"/>
  <c r="X45" i="23"/>
  <c r="C5" i="21" s="1"/>
  <c r="BA45" i="23"/>
  <c r="Q6" i="21" s="1"/>
  <c r="AH45" i="25"/>
  <c r="M5" i="15" s="1"/>
  <c r="AT45" i="23"/>
  <c r="J6" i="21" s="1"/>
  <c r="AZ45" i="23"/>
  <c r="P6" i="21" s="1"/>
  <c r="AY45" i="23"/>
  <c r="O6" i="21" s="1"/>
  <c r="AX45" i="23"/>
  <c r="N6" i="21" s="1"/>
  <c r="AW45" i="23"/>
  <c r="M6" i="21" s="1"/>
  <c r="AL45" i="23"/>
  <c r="Q5" i="21" s="1"/>
  <c r="AE45" i="25"/>
  <c r="J5" i="15" s="1"/>
  <c r="AB45" i="25"/>
  <c r="G5" i="15" s="1"/>
  <c r="AN45" i="19"/>
  <c r="D11" i="15" s="1"/>
  <c r="AP45" i="19"/>
  <c r="F11" i="15" s="1"/>
  <c r="AV45" i="19"/>
  <c r="L11" i="15" s="1"/>
  <c r="AY45" i="19"/>
  <c r="O11" i="15" s="1"/>
  <c r="AS45" i="19"/>
  <c r="I11" i="15" s="1"/>
  <c r="AG45" i="19"/>
  <c r="L10" i="15" s="1"/>
  <c r="AQ45" i="19"/>
  <c r="G11" i="15" s="1"/>
  <c r="Y45" i="19"/>
  <c r="D10" i="15" s="1"/>
  <c r="AK45" i="19"/>
  <c r="P10" i="15" s="1"/>
  <c r="AC45" i="19"/>
  <c r="H10" i="15" s="1"/>
  <c r="AT45" i="19"/>
  <c r="J11" i="15" s="1"/>
  <c r="AL45" i="19"/>
  <c r="Q10" i="15" s="1"/>
  <c r="AR45" i="19"/>
  <c r="H11" i="15" s="1"/>
  <c r="AF45" i="19"/>
  <c r="K10" i="15" s="1"/>
  <c r="AD45" i="19"/>
  <c r="I10" i="15" s="1"/>
  <c r="AJ45" i="19"/>
  <c r="O10" i="15" s="1"/>
  <c r="X45" i="19"/>
  <c r="C10" i="15" s="1"/>
  <c r="AZ45" i="19"/>
  <c r="P11" i="15" s="1"/>
  <c r="AB45" i="19"/>
  <c r="G10" i="15" s="1"/>
  <c r="AW45" i="19"/>
  <c r="M11" i="15" s="1"/>
  <c r="AM45" i="19"/>
  <c r="C11" i="15" s="1"/>
  <c r="AO45" i="19"/>
  <c r="E11" i="15" s="1"/>
  <c r="AE45" i="19"/>
  <c r="J10" i="15" s="1"/>
  <c r="AX45" i="19"/>
  <c r="N11" i="15" s="1"/>
  <c r="AN45" i="25"/>
  <c r="D6" i="15" s="1"/>
  <c r="AQ45" i="25"/>
  <c r="G6" i="15" s="1"/>
  <c r="AF45" i="25"/>
  <c r="K5" i="15" s="1"/>
  <c r="AV45" i="25"/>
  <c r="L6" i="15" s="1"/>
  <c r="AW45" i="25"/>
  <c r="M6" i="15" s="1"/>
  <c r="AO45" i="25"/>
  <c r="E6" i="15" s="1"/>
  <c r="AS45" i="25"/>
  <c r="I6" i="15" s="1"/>
  <c r="AY45" i="25"/>
  <c r="O6" i="15" s="1"/>
  <c r="AU45" i="25"/>
  <c r="K6" i="15" s="1"/>
  <c r="AX45" i="25"/>
  <c r="N6" i="15" s="1"/>
  <c r="AK45" i="25"/>
  <c r="P5" i="15" s="1"/>
  <c r="AR45" i="25"/>
  <c r="H6" i="15" s="1"/>
  <c r="AT45" i="25"/>
  <c r="J6" i="15" s="1"/>
  <c r="AD45" i="25"/>
  <c r="I5" i="15" s="1"/>
  <c r="X45" i="24"/>
  <c r="C19" i="15" s="1"/>
  <c r="AC45" i="24"/>
  <c r="H19" i="15" s="1"/>
  <c r="AS45" i="24"/>
  <c r="I20" i="15" s="1"/>
  <c r="AI45" i="24"/>
  <c r="N19" i="15" s="1"/>
  <c r="AX45" i="24"/>
  <c r="N20" i="15" s="1"/>
  <c r="AT45" i="24"/>
  <c r="J20" i="15" s="1"/>
  <c r="AQ45" i="24"/>
  <c r="G20" i="15" s="1"/>
  <c r="BA45" i="24"/>
  <c r="Q20" i="15" s="1"/>
  <c r="AW45" i="24"/>
  <c r="M20" i="15" s="1"/>
  <c r="AD45" i="24"/>
  <c r="I19" i="15" s="1"/>
  <c r="AZ45" i="24"/>
  <c r="P20" i="15" s="1"/>
  <c r="AF45" i="24"/>
  <c r="K19" i="15" s="1"/>
  <c r="AP45" i="24"/>
  <c r="F20" i="15" s="1"/>
  <c r="AU45" i="24"/>
  <c r="K20" i="15" s="1"/>
  <c r="AR45" i="24"/>
  <c r="H20" i="15" s="1"/>
  <c r="AH45" i="24"/>
  <c r="M19" i="15" s="1"/>
  <c r="AM45" i="24"/>
  <c r="C20" i="15" s="1"/>
  <c r="AJ45" i="24"/>
  <c r="O19" i="15" s="1"/>
  <c r="Z45" i="24"/>
  <c r="E19" i="15" s="1"/>
  <c r="AK45" i="24"/>
  <c r="P19" i="15" s="1"/>
  <c r="Y45" i="24"/>
  <c r="D19" i="15" s="1"/>
  <c r="AY45" i="24"/>
  <c r="O20" i="15" s="1"/>
  <c r="AM45" i="22"/>
  <c r="C14" i="21" s="1"/>
  <c r="X45" i="22"/>
  <c r="C13" i="21" s="1"/>
  <c r="AQ45" i="22"/>
  <c r="G14" i="21" s="1"/>
  <c r="AI45" i="22"/>
  <c r="N13" i="21" s="1"/>
  <c r="AB45" i="22"/>
  <c r="G13" i="21" s="1"/>
  <c r="Z45" i="22"/>
  <c r="E13" i="21" s="1"/>
  <c r="Y45" i="22"/>
  <c r="D13" i="21" s="1"/>
  <c r="AH45" i="22"/>
  <c r="M13" i="21" s="1"/>
  <c r="AY45" i="22"/>
  <c r="O14" i="21" s="1"/>
  <c r="AR45" i="22"/>
  <c r="H14" i="21" s="1"/>
  <c r="AP45" i="22"/>
  <c r="F14" i="21" s="1"/>
  <c r="AU45" i="22"/>
  <c r="K14" i="21" s="1"/>
  <c r="AF45" i="22"/>
  <c r="K13" i="21" s="1"/>
  <c r="AV45" i="22"/>
  <c r="L14" i="21" s="1"/>
  <c r="AN45" i="22"/>
  <c r="D14" i="21" s="1"/>
  <c r="AO45" i="22"/>
  <c r="E14" i="21" s="1"/>
  <c r="AW45" i="22"/>
  <c r="M14" i="21" s="1"/>
  <c r="AT45" i="22"/>
  <c r="J14" i="21" s="1"/>
  <c r="AS45" i="22"/>
  <c r="I14" i="21" s="1"/>
  <c r="AC45" i="22"/>
  <c r="H13" i="21" s="1"/>
  <c r="AA45" i="22"/>
  <c r="F13" i="21" s="1"/>
  <c r="AU45" i="19"/>
  <c r="K11" i="15" s="1"/>
  <c r="AH45" i="19"/>
  <c r="M10" i="15" s="1"/>
  <c r="AG45" i="25"/>
  <c r="L5" i="15" s="1"/>
  <c r="Y45" i="25"/>
  <c r="D5" i="15" s="1"/>
  <c r="AP45" i="25"/>
  <c r="F6" i="15" s="1"/>
  <c r="AM45" i="25"/>
  <c r="C6" i="15" s="1"/>
  <c r="Z45" i="25"/>
  <c r="E5" i="15" s="1"/>
  <c r="X45" i="25"/>
  <c r="C5" i="15" s="1"/>
  <c r="AC45" i="25"/>
  <c r="H5" i="15" s="1"/>
  <c r="AJ45" i="25"/>
  <c r="O5" i="15" s="1"/>
  <c r="AB45" i="24"/>
  <c r="G19" i="15" s="1"/>
  <c r="AO45" i="24"/>
  <c r="E20" i="15" s="1"/>
  <c r="AN45" i="24"/>
  <c r="D20" i="15" s="1"/>
  <c r="AG45" i="24"/>
  <c r="L19" i="15" s="1"/>
  <c r="AA45" i="24"/>
  <c r="F19" i="15" s="1"/>
  <c r="AV45" i="24"/>
  <c r="L20" i="15" s="1"/>
  <c r="AB45" i="23"/>
  <c r="G5" i="21" s="1"/>
  <c r="AE45" i="23"/>
  <c r="J5" i="21" s="1"/>
  <c r="AP45" i="23"/>
  <c r="F6" i="21" s="1"/>
  <c r="AO45" i="23"/>
  <c r="E6" i="21" s="1"/>
  <c r="AM45" i="23"/>
  <c r="C6" i="21" s="1"/>
  <c r="AU45" i="23"/>
  <c r="K6" i="21" s="1"/>
  <c r="AD45" i="22"/>
  <c r="I13" i="21" s="1"/>
  <c r="AL45" i="22"/>
  <c r="Q13" i="21" s="1"/>
  <c r="AK45" i="22"/>
  <c r="P13" i="21" s="1"/>
  <c r="AJ45" i="22"/>
  <c r="O13" i="21" s="1"/>
  <c r="AZ45" i="22"/>
  <c r="P14" i="21" s="1"/>
  <c r="AE45" i="22"/>
  <c r="J13" i="21" s="1"/>
  <c r="AG45" i="22"/>
  <c r="L13" i="21" s="1"/>
  <c r="BA45" i="22"/>
  <c r="Q14" i="21" s="1"/>
  <c r="AX45" i="22"/>
  <c r="N14" i="21" s="1"/>
  <c r="C7" i="14"/>
  <c r="E7" i="14"/>
  <c r="AI45" i="19"/>
  <c r="N10" i="15" s="1"/>
  <c r="AA45" i="19"/>
  <c r="F10" i="15" s="1"/>
  <c r="AI45" i="25"/>
  <c r="N5" i="15" s="1"/>
  <c r="AA45" i="25"/>
  <c r="F5" i="15" s="1"/>
  <c r="AL45" i="25"/>
  <c r="Q5" i="15" s="1"/>
  <c r="BA45" i="25"/>
  <c r="Q6" i="15" s="1"/>
  <c r="AZ45" i="25"/>
  <c r="P6" i="15" s="1"/>
  <c r="AE45" i="24"/>
  <c r="J19" i="15" s="1"/>
  <c r="AL45" i="24"/>
  <c r="Q19" i="15" s="1"/>
  <c r="AR45" i="23"/>
  <c r="H6" i="21" s="1"/>
  <c r="AI45" i="23"/>
  <c r="N5" i="21" s="1"/>
  <c r="AA45" i="23"/>
  <c r="F5" i="21" s="1"/>
  <c r="R10" i="16"/>
  <c r="D12" i="14"/>
  <c r="G16" i="14"/>
  <c r="G10" i="14"/>
  <c r="F12" i="14"/>
  <c r="G9" i="14"/>
  <c r="E12" i="14"/>
  <c r="C12" i="14"/>
  <c r="G5" i="14"/>
  <c r="G11" i="14"/>
  <c r="D7" i="14"/>
  <c r="G6" i="14"/>
  <c r="F7" i="14"/>
  <c r="G4" i="14"/>
  <c r="G11" i="20"/>
  <c r="E7" i="20"/>
  <c r="E12" i="20" s="1"/>
  <c r="D7" i="20"/>
  <c r="D12" i="20" s="1"/>
  <c r="G6" i="20"/>
  <c r="F7" i="20"/>
  <c r="F12" i="20" s="1"/>
  <c r="C7" i="20"/>
  <c r="C12" i="20" s="1"/>
  <c r="G4" i="20"/>
  <c r="G5" i="20"/>
  <c r="Q11" i="16"/>
  <c r="Q12" i="16" s="1"/>
  <c r="I11" i="16"/>
  <c r="I12" i="16" s="1"/>
  <c r="H11" i="16"/>
  <c r="H12" i="16" s="1"/>
  <c r="D11" i="16"/>
  <c r="D12" i="16" s="1"/>
  <c r="E11" i="16"/>
  <c r="E12" i="16" s="1"/>
  <c r="K11" i="16"/>
  <c r="K12" i="16" s="1"/>
  <c r="O11" i="16"/>
  <c r="O12" i="16" s="1"/>
  <c r="G11" i="16"/>
  <c r="G12" i="16" s="1"/>
  <c r="P11" i="16"/>
  <c r="P12" i="16" s="1"/>
  <c r="F11" i="16"/>
  <c r="F12" i="16" s="1"/>
  <c r="M11" i="16"/>
  <c r="M12" i="16" s="1"/>
  <c r="J11" i="16"/>
  <c r="J12" i="16" s="1"/>
  <c r="N11" i="16"/>
  <c r="N12" i="16" s="1"/>
  <c r="L11" i="16"/>
  <c r="L12" i="16" s="1"/>
  <c r="L10" i="21" l="1"/>
  <c r="AA28" i="17"/>
  <c r="AA30" i="17" s="1"/>
  <c r="AG22" i="17"/>
  <c r="BG45" i="10"/>
  <c r="K21" i="17" s="1"/>
  <c r="K28" i="17" s="1"/>
  <c r="K30" i="17" s="1"/>
  <c r="BF45" i="10"/>
  <c r="I21" i="17" s="1"/>
  <c r="I28" i="17" s="1"/>
  <c r="I30" i="17" s="1"/>
  <c r="BP45" i="10"/>
  <c r="AC21" i="17" s="1"/>
  <c r="AC28" i="17" s="1"/>
  <c r="AC30" i="17" s="1"/>
  <c r="BD45" i="10"/>
  <c r="E21" i="17" s="1"/>
  <c r="E28" i="17" s="1"/>
  <c r="E30" i="17" s="1"/>
  <c r="M18" i="21"/>
  <c r="D18" i="21"/>
  <c r="J18" i="21"/>
  <c r="G7" i="21"/>
  <c r="P17" i="21"/>
  <c r="AV45" i="10"/>
  <c r="L26" i="15" s="1"/>
  <c r="L31" i="15" s="1"/>
  <c r="BI45" i="10"/>
  <c r="O21" i="17" s="1"/>
  <c r="O28" i="17" s="1"/>
  <c r="O30" i="17" s="1"/>
  <c r="BM45" i="10"/>
  <c r="W21" i="17" s="1"/>
  <c r="W28" i="17" s="1"/>
  <c r="W30" i="17" s="1"/>
  <c r="BQ45" i="10"/>
  <c r="AE21" i="17" s="1"/>
  <c r="AE28" i="17" s="1"/>
  <c r="AE30" i="17" s="1"/>
  <c r="BN45" i="10"/>
  <c r="Y21" i="17" s="1"/>
  <c r="Y28" i="17" s="1"/>
  <c r="Y30" i="17" s="1"/>
  <c r="BJ45" i="10"/>
  <c r="Q21" i="17" s="1"/>
  <c r="Q28" i="17" s="1"/>
  <c r="Q30" i="17" s="1"/>
  <c r="BE45" i="10"/>
  <c r="G21" i="17" s="1"/>
  <c r="G28" i="17" s="1"/>
  <c r="G30" i="17" s="1"/>
  <c r="BK45" i="10"/>
  <c r="S21" i="17" s="1"/>
  <c r="S28" i="17" s="1"/>
  <c r="S30" i="17" s="1"/>
  <c r="BH45" i="10"/>
  <c r="M21" i="17" s="1"/>
  <c r="M28" i="17" s="1"/>
  <c r="M30" i="17" s="1"/>
  <c r="BL45" i="10"/>
  <c r="U21" i="17" s="1"/>
  <c r="U28" i="17" s="1"/>
  <c r="U30" i="17" s="1"/>
  <c r="L7" i="21"/>
  <c r="Q7" i="21"/>
  <c r="M7" i="21"/>
  <c r="Q18" i="21"/>
  <c r="K7" i="21"/>
  <c r="O17" i="21"/>
  <c r="M7" i="15"/>
  <c r="D7" i="21"/>
  <c r="O7" i="21"/>
  <c r="C7" i="21"/>
  <c r="K15" i="21"/>
  <c r="L18" i="21"/>
  <c r="L17" i="21"/>
  <c r="G18" i="21"/>
  <c r="J7" i="21"/>
  <c r="M17" i="21"/>
  <c r="Q12" i="15"/>
  <c r="E7" i="21"/>
  <c r="I7" i="21"/>
  <c r="N7" i="21"/>
  <c r="I18" i="21"/>
  <c r="F12" i="15"/>
  <c r="P18" i="21"/>
  <c r="O18" i="21"/>
  <c r="C18" i="21"/>
  <c r="E12" i="15"/>
  <c r="L12" i="15"/>
  <c r="E18" i="21"/>
  <c r="I27" i="15"/>
  <c r="E17" i="21"/>
  <c r="G17" i="21"/>
  <c r="H17" i="21"/>
  <c r="K18" i="21"/>
  <c r="H7" i="21"/>
  <c r="C17" i="21"/>
  <c r="I12" i="15"/>
  <c r="J7" i="15"/>
  <c r="P7" i="21"/>
  <c r="I7" i="15"/>
  <c r="G7" i="15"/>
  <c r="F7" i="15"/>
  <c r="H7" i="15"/>
  <c r="L7" i="15"/>
  <c r="K27" i="15"/>
  <c r="E27" i="15"/>
  <c r="M27" i="15"/>
  <c r="O12" i="15"/>
  <c r="D12" i="15"/>
  <c r="H12" i="15"/>
  <c r="C12" i="15"/>
  <c r="G12" i="15"/>
  <c r="P12" i="15"/>
  <c r="M12" i="15"/>
  <c r="J12" i="15"/>
  <c r="N12" i="15"/>
  <c r="F27" i="15"/>
  <c r="E31" i="15"/>
  <c r="J27" i="15"/>
  <c r="I30" i="15"/>
  <c r="C27" i="15"/>
  <c r="D27" i="15"/>
  <c r="P27" i="15"/>
  <c r="Q27" i="15"/>
  <c r="N27" i="15"/>
  <c r="N31" i="15"/>
  <c r="M31" i="15"/>
  <c r="H27" i="15"/>
  <c r="M30" i="15"/>
  <c r="D31" i="15"/>
  <c r="D7" i="15"/>
  <c r="J31" i="15"/>
  <c r="K7" i="15"/>
  <c r="O7" i="15"/>
  <c r="F31" i="15"/>
  <c r="C7" i="15"/>
  <c r="C21" i="15"/>
  <c r="F21" i="15"/>
  <c r="C31" i="15"/>
  <c r="N21" i="15"/>
  <c r="H21" i="15"/>
  <c r="Q31" i="15"/>
  <c r="M21" i="15"/>
  <c r="G21" i="15"/>
  <c r="K31" i="15"/>
  <c r="P21" i="15"/>
  <c r="K21" i="15"/>
  <c r="C15" i="21"/>
  <c r="F15" i="21"/>
  <c r="N15" i="21"/>
  <c r="I21" i="15"/>
  <c r="P31" i="15"/>
  <c r="E21" i="15"/>
  <c r="E30" i="15"/>
  <c r="D21" i="15"/>
  <c r="C17" i="14"/>
  <c r="K30" i="15"/>
  <c r="P30" i="15"/>
  <c r="G31" i="15"/>
  <c r="L21" i="15"/>
  <c r="O31" i="15"/>
  <c r="O21" i="15"/>
  <c r="R20" i="15"/>
  <c r="H31" i="15"/>
  <c r="N18" i="21"/>
  <c r="J15" i="21"/>
  <c r="D15" i="21"/>
  <c r="O15" i="21"/>
  <c r="K17" i="21"/>
  <c r="Q15" i="21"/>
  <c r="F18" i="21"/>
  <c r="E15" i="21"/>
  <c r="M15" i="21"/>
  <c r="G15" i="21"/>
  <c r="I15" i="21"/>
  <c r="D17" i="21"/>
  <c r="L15" i="21"/>
  <c r="R13" i="21"/>
  <c r="H15" i="21"/>
  <c r="K12" i="15"/>
  <c r="R11" i="15"/>
  <c r="O27" i="15"/>
  <c r="H30" i="15"/>
  <c r="E7" i="15"/>
  <c r="D30" i="15"/>
  <c r="O30" i="15"/>
  <c r="C30" i="15"/>
  <c r="L30" i="15"/>
  <c r="R5" i="21"/>
  <c r="J17" i="21"/>
  <c r="Q17" i="21"/>
  <c r="P15" i="21"/>
  <c r="I17" i="21"/>
  <c r="R14" i="21"/>
  <c r="E17" i="14"/>
  <c r="R10" i="15"/>
  <c r="G30" i="15"/>
  <c r="G27" i="15"/>
  <c r="R25" i="15"/>
  <c r="I31" i="15"/>
  <c r="Q7" i="15"/>
  <c r="F30" i="15"/>
  <c r="N30" i="15"/>
  <c r="N7" i="15"/>
  <c r="R5" i="15"/>
  <c r="P7" i="15"/>
  <c r="R6" i="15"/>
  <c r="Q21" i="15"/>
  <c r="Q30" i="15"/>
  <c r="J30" i="15"/>
  <c r="J21" i="15"/>
  <c r="R19" i="15"/>
  <c r="H18" i="21"/>
  <c r="F7" i="21"/>
  <c r="N17" i="21"/>
  <c r="F17" i="21"/>
  <c r="R6" i="21"/>
  <c r="D17" i="14"/>
  <c r="F17" i="14"/>
  <c r="G12" i="14"/>
  <c r="H14" i="14" s="1"/>
  <c r="G7" i="14"/>
  <c r="H5" i="14" s="1"/>
  <c r="G7" i="20"/>
  <c r="G12" i="20" s="1"/>
  <c r="C11" i="16"/>
  <c r="R8" i="16"/>
  <c r="M10" i="21" l="1"/>
  <c r="Q29" i="15"/>
  <c r="R26" i="15"/>
  <c r="R27" i="15" s="1"/>
  <c r="P19" i="21"/>
  <c r="D19" i="21"/>
  <c r="M19" i="21"/>
  <c r="J19" i="21"/>
  <c r="G16" i="21"/>
  <c r="K16" i="21"/>
  <c r="C16" i="21"/>
  <c r="L19" i="21"/>
  <c r="Q19" i="21"/>
  <c r="L27" i="15"/>
  <c r="L29" i="15" s="1"/>
  <c r="Q16" i="21"/>
  <c r="L16" i="21"/>
  <c r="O19" i="21"/>
  <c r="O29" i="15"/>
  <c r="I23" i="15"/>
  <c r="J16" i="21"/>
  <c r="M23" i="15"/>
  <c r="M16" i="21"/>
  <c r="O16" i="21"/>
  <c r="D16" i="21"/>
  <c r="G19" i="21"/>
  <c r="I29" i="15"/>
  <c r="E29" i="15"/>
  <c r="I16" i="21"/>
  <c r="J23" i="15"/>
  <c r="H16" i="21"/>
  <c r="E16" i="21"/>
  <c r="H23" i="15"/>
  <c r="C19" i="21"/>
  <c r="F29" i="15"/>
  <c r="N19" i="21"/>
  <c r="I19" i="21"/>
  <c r="L23" i="15"/>
  <c r="N29" i="15"/>
  <c r="N16" i="21"/>
  <c r="H29" i="15"/>
  <c r="C29" i="15"/>
  <c r="E19" i="21"/>
  <c r="M29" i="15"/>
  <c r="P16" i="21"/>
  <c r="K19" i="21"/>
  <c r="H19" i="21"/>
  <c r="K29" i="15"/>
  <c r="G23" i="15"/>
  <c r="F23" i="15"/>
  <c r="Q23" i="15"/>
  <c r="D23" i="15"/>
  <c r="J29" i="15"/>
  <c r="I32" i="15"/>
  <c r="G29" i="15"/>
  <c r="E32" i="15"/>
  <c r="D29" i="15"/>
  <c r="P29" i="15"/>
  <c r="N32" i="15"/>
  <c r="L32" i="15"/>
  <c r="M32" i="15"/>
  <c r="F32" i="15"/>
  <c r="R12" i="15"/>
  <c r="S11" i="15" s="1"/>
  <c r="J32" i="15"/>
  <c r="D32" i="15"/>
  <c r="O23" i="15"/>
  <c r="K23" i="15"/>
  <c r="E23" i="15"/>
  <c r="C23" i="15"/>
  <c r="N23" i="15"/>
  <c r="Q32" i="15"/>
  <c r="C32" i="15"/>
  <c r="P32" i="15"/>
  <c r="P23" i="15"/>
  <c r="K32" i="15"/>
  <c r="F16" i="21"/>
  <c r="G32" i="15"/>
  <c r="H32" i="15"/>
  <c r="O32" i="15"/>
  <c r="F19" i="21"/>
  <c r="R15" i="21"/>
  <c r="S14" i="21" s="1"/>
  <c r="R17" i="21"/>
  <c r="R18" i="21"/>
  <c r="R7" i="15"/>
  <c r="R30" i="15"/>
  <c r="R21" i="15"/>
  <c r="R7" i="21"/>
  <c r="S6" i="21" s="1"/>
  <c r="H10" i="14"/>
  <c r="H9" i="14"/>
  <c r="H15" i="14"/>
  <c r="H16" i="14" s="1"/>
  <c r="H11" i="14"/>
  <c r="G17" i="14"/>
  <c r="H6" i="14"/>
  <c r="H4" i="14"/>
  <c r="H4" i="20"/>
  <c r="H10" i="20"/>
  <c r="H9" i="20"/>
  <c r="R11" i="16"/>
  <c r="C12" i="16"/>
  <c r="R12" i="16" s="1"/>
  <c r="N10" i="21" l="1"/>
  <c r="S25" i="15"/>
  <c r="S26" i="15"/>
  <c r="R31" i="15"/>
  <c r="R32" i="15" s="1"/>
  <c r="S10" i="15"/>
  <c r="S12" i="15" s="1"/>
  <c r="R29" i="15"/>
  <c r="R19" i="21"/>
  <c r="S18" i="21" s="1"/>
  <c r="S13" i="21"/>
  <c r="S15" i="21" s="1"/>
  <c r="R16" i="21"/>
  <c r="H7" i="14"/>
  <c r="S6" i="15"/>
  <c r="S5" i="15"/>
  <c r="R23" i="15"/>
  <c r="S20" i="15"/>
  <c r="S19" i="15"/>
  <c r="S5" i="21"/>
  <c r="S7" i="21" s="1"/>
  <c r="H12" i="14"/>
  <c r="H11" i="20"/>
  <c r="H7" i="20"/>
  <c r="S17" i="21" l="1"/>
  <c r="S19" i="21" s="1"/>
  <c r="O10" i="21"/>
  <c r="S27" i="15"/>
  <c r="S7" i="15"/>
  <c r="S21" i="15"/>
  <c r="BC45" i="10"/>
  <c r="C21" i="17" s="1"/>
  <c r="P10" i="21" l="1"/>
  <c r="Q10" i="21"/>
  <c r="AG21" i="17"/>
  <c r="AG28" i="17" s="1"/>
  <c r="AG30" i="17" s="1"/>
  <c r="C28" i="17"/>
  <c r="C30" i="17" s="1"/>
</calcChain>
</file>

<file path=xl/sharedStrings.xml><?xml version="1.0" encoding="utf-8"?>
<sst xmlns="http://schemas.openxmlformats.org/spreadsheetml/2006/main" count="31770" uniqueCount="1775">
  <si>
    <t>Catégorie</t>
  </si>
  <si>
    <t>Rémunération</t>
  </si>
  <si>
    <t>Ressources externes</t>
  </si>
  <si>
    <t>Impartition</t>
  </si>
  <si>
    <t>Acquisition / location / autres frais</t>
  </si>
  <si>
    <t>Total k$</t>
  </si>
  <si>
    <t>%</t>
  </si>
  <si>
    <t>Étape de réalisation — phase de planification (montants réels) </t>
  </si>
  <si>
    <t>Travaux de mise en œuvre</t>
  </si>
  <si>
    <t>Gestion de projet</t>
  </si>
  <si>
    <t>Gestion des risques</t>
  </si>
  <si>
    <t xml:space="preserve">Total phase de planification </t>
  </si>
  <si>
    <t>Étape de réalisation — phase d’exécution</t>
  </si>
  <si>
    <t xml:space="preserve">Total phase d’exécution </t>
  </si>
  <si>
    <t>Réserves</t>
  </si>
  <si>
    <t>Réserve pour aléas</t>
  </si>
  <si>
    <t>Réserve pour imprévus</t>
  </si>
  <si>
    <t xml:space="preserve">Total réserves </t>
  </si>
  <si>
    <t xml:space="preserve">Grand total </t>
  </si>
  <si>
    <t>Année 1</t>
  </si>
  <si>
    <t>Année 2</t>
  </si>
  <si>
    <t>Année 3</t>
  </si>
  <si>
    <t>Total</t>
  </si>
  <si>
    <t>k$</t>
  </si>
  <si>
    <t>Étape de réalisation — phase de planification </t>
  </si>
  <si>
    <t xml:space="preserve">Total phase de planification, </t>
  </si>
  <si>
    <t xml:space="preserve">par contributeur </t>
  </si>
  <si>
    <t>Sous-total — phase de planification</t>
  </si>
  <si>
    <t xml:space="preserve">Total phase d’exécution, </t>
  </si>
  <si>
    <t>Sous-total — phase d’exécution</t>
  </si>
  <si>
    <t xml:space="preserve">Total investissements du projet </t>
  </si>
  <si>
    <t xml:space="preserve">Total dépenses du projet </t>
  </si>
  <si>
    <t>Année 4</t>
  </si>
  <si>
    <t>Année 5</t>
  </si>
  <si>
    <t>Année 6</t>
  </si>
  <si>
    <t>Amortissement</t>
  </si>
  <si>
    <t>Solution d’affaires actuelle (d’ici la mise en service de la nouvelle solution et délestage complet de la solution d’affaires actuelle)</t>
  </si>
  <si>
    <t>Nouvelle solution d’affaires (jusqu’à l’amortissement complet de l’actif)</t>
  </si>
  <si>
    <t>Récurrences</t>
  </si>
  <si>
    <t>Exploitation et maintenance de la solution d’affaires actuelle (d’ici la mise en service de la nouvelle solution et délestage complet de la solution d’affaires actuelle)</t>
  </si>
  <si>
    <t>Exploitation et maintenance de la nouvelle solution d’affaires</t>
  </si>
  <si>
    <t xml:space="preserve">Total amortissement </t>
  </si>
  <si>
    <t xml:space="preserve">Total récurrence </t>
  </si>
  <si>
    <t>Sources de financement</t>
  </si>
  <si>
    <t>2019-2020</t>
  </si>
  <si>
    <t>2020-2021</t>
  </si>
  <si>
    <t>Investissement</t>
  </si>
  <si>
    <t>Dépense</t>
  </si>
  <si>
    <t>Gouvernement du Québec</t>
  </si>
  <si>
    <t>Contributeur 1</t>
  </si>
  <si>
    <t>Fonds général</t>
  </si>
  <si>
    <t>Autres revenus</t>
  </si>
  <si>
    <t>Contributeur 2</t>
  </si>
  <si>
    <t>Autres que le gouvernement du Québec</t>
  </si>
  <si>
    <t>Fiducie</t>
  </si>
  <si>
    <t>Partenaires externes (fédéral, municipal, don, fondation)</t>
  </si>
  <si>
    <t xml:space="preserve">Total gouvernement du Québec  </t>
  </si>
  <si>
    <t xml:space="preserve">Total autre que le gouvernement du Québec </t>
  </si>
  <si>
    <t xml:space="preserve">Total par contributeur </t>
  </si>
  <si>
    <t>Total — phase de planification</t>
  </si>
  <si>
    <t>Total investissements</t>
  </si>
  <si>
    <t>Total dépenses</t>
  </si>
  <si>
    <t>Établissement</t>
  </si>
  <si>
    <t>Autres sources de financement</t>
  </si>
  <si>
    <t>Acquisition</t>
  </si>
  <si>
    <t>Dépenses</t>
  </si>
  <si>
    <t>Autres frais</t>
  </si>
  <si>
    <t>Fonctionnement</t>
  </si>
  <si>
    <t>Impartition auprès d'un autre OP</t>
  </si>
  <si>
    <t>Impartition externe</t>
  </si>
  <si>
    <t>Location</t>
  </si>
  <si>
    <t>Rémunération du personnel de l'OP</t>
  </si>
  <si>
    <t>Rémunération du personnel d'un autre OP en PS</t>
  </si>
  <si>
    <t>Immobilisation</t>
  </si>
  <si>
    <t>Autres sources</t>
  </si>
  <si>
    <t>Organisme</t>
  </si>
  <si>
    <t>Transfert - MSSS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</si>
  <si>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</si>
  <si>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</si>
  <si>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</si>
  <si>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</si>
  <si>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</si>
  <si>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</si>
  <si>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</si>
  <si>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</si>
  <si>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</si>
  <si>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Ministère</t>
  </si>
  <si>
    <t>O</t>
  </si>
  <si>
    <t>Liquidités</t>
  </si>
  <si>
    <t>COVID-19 - Non capitalisable</t>
  </si>
  <si>
    <t>5. Autre</t>
  </si>
  <si>
    <t>Héma-Québec</t>
  </si>
  <si>
    <t>SSSS-998-573</t>
  </si>
  <si>
    <t>Conversion - Dépenses réelles - 2018-2019</t>
  </si>
  <si>
    <t>SSSS-200-573</t>
  </si>
  <si>
    <t>Dépenses en RI 2019-2020</t>
  </si>
  <si>
    <t>Avance de Liquidité</t>
  </si>
  <si>
    <t>SSSS-170-573</t>
  </si>
  <si>
    <t>Dépenses en RI</t>
  </si>
  <si>
    <t>Immobilisations - SIIATH</t>
  </si>
  <si>
    <t>Budget projet spécial - SIIATH</t>
  </si>
  <si>
    <t>SSSS-160-573</t>
  </si>
  <si>
    <t>Dépenses - SIIATH</t>
  </si>
  <si>
    <t>SSSS-150-573</t>
  </si>
  <si>
    <t>Transfert de fonds du MSSS</t>
  </si>
  <si>
    <t>SSSS-140-573</t>
  </si>
  <si>
    <t>SSSS-120-573</t>
  </si>
  <si>
    <t>Investissements qui font l'objet d'une demande de rehaussement au PQI-RI</t>
  </si>
  <si>
    <t>Demande de rehaussement</t>
  </si>
  <si>
    <t>6. Demande de rehaussement</t>
  </si>
  <si>
    <t>SCT-5-10-000573</t>
  </si>
  <si>
    <t>Budget de rémunération</t>
  </si>
  <si>
    <t>SCT-30-000573</t>
  </si>
  <si>
    <t>Investissements qui ne sont pas provisionnés au PQI-RI</t>
  </si>
  <si>
    <t>NON PROVISIONNÉ</t>
  </si>
  <si>
    <t>3. Non provisionnés</t>
  </si>
  <si>
    <t>SCT-3-10-000573</t>
  </si>
  <si>
    <t>Budget de fonctionnement</t>
  </si>
  <si>
    <t>SCT-20-000573</t>
  </si>
  <si>
    <t>PQI-RI</t>
  </si>
  <si>
    <t>Budget d’immobilisation</t>
  </si>
  <si>
    <t>1. PQI-RI</t>
  </si>
  <si>
    <t>SCT-10-000573</t>
  </si>
  <si>
    <t>SCT-1-10-000573</t>
  </si>
  <si>
    <t>Corporation d'urgences-santé</t>
  </si>
  <si>
    <t>SSSS-998-571</t>
  </si>
  <si>
    <t>SSSS-200-571</t>
  </si>
  <si>
    <t>SSSS-140-571</t>
  </si>
  <si>
    <t>SSSS-120-571</t>
  </si>
  <si>
    <t>SCT-5-10-000571</t>
  </si>
  <si>
    <t>SCT-30-000571</t>
  </si>
  <si>
    <t>SCT-3-10-000571</t>
  </si>
  <si>
    <t>SCT-20-000571</t>
  </si>
  <si>
    <t>SCT-10-000571</t>
  </si>
  <si>
    <t>SCT-1-10-000571</t>
  </si>
  <si>
    <t>Office des personnes handicapées du Québec</t>
  </si>
  <si>
    <t>SSSS-998-538</t>
  </si>
  <si>
    <t>SSSS-200-538</t>
  </si>
  <si>
    <t>SSSS-140-538</t>
  </si>
  <si>
    <t>Rémunération du personnel de l'O/P</t>
  </si>
  <si>
    <t>SSSS-130-538</t>
  </si>
  <si>
    <t>SSSS-120-538</t>
  </si>
  <si>
    <t>SSSS-100-538</t>
  </si>
  <si>
    <t>SCT-5-10-000538</t>
  </si>
  <si>
    <t>SCT-3-10-000538</t>
  </si>
  <si>
    <t>SCT-10-000538</t>
  </si>
  <si>
    <t>SCT-1-10-000538</t>
  </si>
  <si>
    <t>Emprunts</t>
  </si>
  <si>
    <t>COVID-19 - Capitalisable</t>
  </si>
  <si>
    <t>Centre intégré de santé et de services sociaux de la Montérégie-Ouest</t>
  </si>
  <si>
    <t>RSSS-999-4952</t>
  </si>
  <si>
    <t>RSSS-998-4952</t>
  </si>
  <si>
    <t>Compte non provisionné - Capitalisable</t>
  </si>
  <si>
    <t>RSSS-997-4952</t>
  </si>
  <si>
    <t>Enveloppe d'investissements en RI - Capitalisable</t>
  </si>
  <si>
    <t>RSSS-996-4952</t>
  </si>
  <si>
    <t>Plan modernisation technologique - EIRI (CAP)</t>
  </si>
  <si>
    <t>RSSS-993-4952</t>
  </si>
  <si>
    <t>Plan modernisation technologique - Transfert MSSS (NON CAP)</t>
  </si>
  <si>
    <t>RSSS-992-4952</t>
  </si>
  <si>
    <t>RSSS-400-4952</t>
  </si>
  <si>
    <t>Autres - Capitalisable</t>
  </si>
  <si>
    <t>Autres sources de financement - Cap</t>
  </si>
  <si>
    <t>Autres sources de financement (CAP)</t>
  </si>
  <si>
    <t>RSSS-370-4952</t>
  </si>
  <si>
    <t>Autres - Non capitalisable</t>
  </si>
  <si>
    <t>Autres sources de financement - Non Cap</t>
  </si>
  <si>
    <t>Autres sources de financement (NON CAP)</t>
  </si>
  <si>
    <t>RSSS-360-4952</t>
  </si>
  <si>
    <t>Fédéral - Contributions à fin déterminée de partenaire</t>
  </si>
  <si>
    <t>Autres - Gouvernement fédéral - Capitalisable</t>
  </si>
  <si>
    <t>Autres - Gouvernement fédéral - Cap</t>
  </si>
  <si>
    <t>Autres financés par le gouvernement fédéral (CAP)</t>
  </si>
  <si>
    <t>RSSS-350-4952</t>
  </si>
  <si>
    <t>Autres - Gouvernement fédéral - Non capitalisable</t>
  </si>
  <si>
    <t>Autres - Gouvernement fédéral - Non Cap</t>
  </si>
  <si>
    <t>Autres financés par le gouvernement fédéral (NON CAP)</t>
  </si>
  <si>
    <t>RSSS-340-4952</t>
  </si>
  <si>
    <t>Autres - Transfert MSSS - Capitalisable</t>
  </si>
  <si>
    <t>Autres - Transfert MSSS -Cap</t>
  </si>
  <si>
    <t>Autres financés par le MSSS (CAP)</t>
  </si>
  <si>
    <t>RSSS-330-4952</t>
  </si>
  <si>
    <t>Autres - Transfert MSSS - Non capitalisable</t>
  </si>
  <si>
    <t>Autres - Transfert MSSS - Non Cap</t>
  </si>
  <si>
    <t>Autres financés par le MSSS (NON CAP)</t>
  </si>
  <si>
    <t>RSSS-320-4952</t>
  </si>
  <si>
    <t>CO/CDO - Transfert MSSS - Capitalisable</t>
  </si>
  <si>
    <t>CO/CDO - Transfert MSSS - Cap</t>
  </si>
  <si>
    <t>Activités du CO/CDO (Transfert MSSS) (CAP)</t>
  </si>
  <si>
    <t>RSSS-310-4952</t>
  </si>
  <si>
    <t>CO/CDO - Transfert MSSS - Non capitalisable</t>
  </si>
  <si>
    <t>CO/CDO - Transfert MSSS - Non Cap</t>
  </si>
  <si>
    <t>Activités du CO/CDO (Transfert MSSS) (NON CAP)</t>
  </si>
  <si>
    <t>RSSS-300-4952</t>
  </si>
  <si>
    <t>Fondation - fonds d'immobilisation - Capitalisable</t>
  </si>
  <si>
    <t>Fondation - fonds d'immobilisation - Cap</t>
  </si>
  <si>
    <t>Fondation - fonds d'immobilisation (CAP)</t>
  </si>
  <si>
    <t>RSSS-290-4952</t>
  </si>
  <si>
    <t>Fondation - fonds d'exploitation - Non Capitalisable</t>
  </si>
  <si>
    <t>Fondation - fonds d'exploitation - Non Cap</t>
  </si>
  <si>
    <t>Fondation - fonds d'exploitation ( NON CAP)</t>
  </si>
  <si>
    <t>RSSS-280-4952</t>
  </si>
  <si>
    <t>Fondation - fonds d'exploitation - Capitalisable</t>
  </si>
  <si>
    <t>Fondation - fonds d'exploitation - Cap</t>
  </si>
  <si>
    <t>Fondation - fonds d'exploitation (CAP)</t>
  </si>
  <si>
    <t>RSSS-270-4952</t>
  </si>
  <si>
    <t>Fonds d'immobilisation - PCFI - Capitalisable</t>
  </si>
  <si>
    <t>Fonds immo - PCFI - Cap</t>
  </si>
  <si>
    <t>Plan de conservation et fonctionnalité immobilière (PCFI)</t>
  </si>
  <si>
    <t>RSSS-260-4952</t>
  </si>
  <si>
    <t>Fonds d'immobilisation - PCEM - Capitalisable</t>
  </si>
  <si>
    <t>Fonds immo - PCEM - Cap</t>
  </si>
  <si>
    <t>Plan de conservation de l'équipement et du mobilier (PCEM)</t>
  </si>
  <si>
    <t>RSSS-250-4952</t>
  </si>
  <si>
    <t>Fonds d'immobilisation - AC - Capitalisable</t>
  </si>
  <si>
    <t>Fonds immo - AC - Cap</t>
  </si>
  <si>
    <t>Accélération numérique (AC)</t>
  </si>
  <si>
    <t>RSSS-240-4952</t>
  </si>
  <si>
    <t>Fonds d'immobilisation - MAI - Capitalisable</t>
  </si>
  <si>
    <t>Fonds immo - MAI - Cap</t>
  </si>
  <si>
    <t>Maintien d'actifs informationnels (MAI)</t>
  </si>
  <si>
    <t>RSSS-230-4952</t>
  </si>
  <si>
    <t>Fonds d'immobilisation - ADTI - Capitalisable</t>
  </si>
  <si>
    <t>Fonds immo - ADTI - Cap</t>
  </si>
  <si>
    <t>Autres dépenses TI de nature captalisable (ADTI)</t>
  </si>
  <si>
    <t>RSSS-220-4952</t>
  </si>
  <si>
    <t>Fonds d'immobilisation - crédits reportés - Capitalisable</t>
  </si>
  <si>
    <t>Fonds immo - Crédits reportés - Cap</t>
  </si>
  <si>
    <t>Budget d'immobilisation - Crédits reportés (CAP)</t>
  </si>
  <si>
    <t>RSSS-210-4952</t>
  </si>
  <si>
    <t>Fonds d'immobilisation - Solde de fonds - Capitalisable</t>
  </si>
  <si>
    <t>Fonds immo - Solde de fonds - Cap</t>
  </si>
  <si>
    <t>Budget d'immobilisation - Solde de fonds (CAP)</t>
  </si>
  <si>
    <t>RSSS-200-4952</t>
  </si>
  <si>
    <t>Fonds d'immobilisation - Courant - Capitalisable</t>
  </si>
  <si>
    <t>Fonds immo - Courant - Cap</t>
  </si>
  <si>
    <t>Budget d'immobilisation - Courant (CAP)</t>
  </si>
  <si>
    <t>RSSS-190-4952</t>
  </si>
  <si>
    <t>Fonds exploitation - Crédits reportés - Non Capitalisable</t>
  </si>
  <si>
    <t>Fonds exploitation - Crédits reportés - Non Cap</t>
  </si>
  <si>
    <t>Budget de fonctionnement - Crédits reportés (NON CAP)</t>
  </si>
  <si>
    <t>RSSS-180-4952</t>
  </si>
  <si>
    <t>Fonds d'exploitation - Solde de fonds - Non capitalisable</t>
  </si>
  <si>
    <t>Fonds exploitation - Solde de fonds - Non Cap</t>
  </si>
  <si>
    <t>Budget de fonctionnement - Solde de fonds (NON CAP)</t>
  </si>
  <si>
    <t>RSSS-170-4952</t>
  </si>
  <si>
    <t>Fonds d'exploitation - Dépense de l'exercice - Non capitalisable</t>
  </si>
  <si>
    <t>Fonds exploitation - Dépense de l'exercice - Non Cap</t>
  </si>
  <si>
    <t>Budget de fonctionnement - Courant ( NON CAP)</t>
  </si>
  <si>
    <t>RSSS-160-4952</t>
  </si>
  <si>
    <t>Fonds exploitation - Crédits reportés - Capitalisable</t>
  </si>
  <si>
    <t>Fonds exploitation - Crédits reportés - Cap</t>
  </si>
  <si>
    <t>Budget de fonctionnement - Crédits reportés (CAP)</t>
  </si>
  <si>
    <t>RSSS-150-4952</t>
  </si>
  <si>
    <t>Fonds d'exploitation - Solde de fonds - Capitalisable</t>
  </si>
  <si>
    <t>Fonds exploitation - Solde de fonds - Cap</t>
  </si>
  <si>
    <t>Budget de fonctionnement - Solde de fonds (CAP)</t>
  </si>
  <si>
    <t>RSSS-140-4952</t>
  </si>
  <si>
    <t>Fonds d'exploitation - Dépense de l'exercice - Capitalisable</t>
  </si>
  <si>
    <t>Fonds exploitation - Dépense de l'exercice - Cap</t>
  </si>
  <si>
    <t>Budget de fonctionnement - Courant (CAP)</t>
  </si>
  <si>
    <t>RSSS-130-4952</t>
  </si>
  <si>
    <t>Centre intégré de santé et de services sociaux de la Montérégie-Est</t>
  </si>
  <si>
    <t>RSSS-999-4951</t>
  </si>
  <si>
    <t>RSSS-998-4951</t>
  </si>
  <si>
    <t>RSSS-997-4951</t>
  </si>
  <si>
    <t>RSSS-996-4951</t>
  </si>
  <si>
    <t>RSSS-993-4951</t>
  </si>
  <si>
    <t>RSSS-992-4951</t>
  </si>
  <si>
    <t>RSSS-400-4951</t>
  </si>
  <si>
    <t>RSSS-370-4951</t>
  </si>
  <si>
    <t>RSSS-360-4951</t>
  </si>
  <si>
    <t>RSSS-350-4951</t>
  </si>
  <si>
    <t>RSSS-340-4951</t>
  </si>
  <si>
    <t>RSSS-330-4951</t>
  </si>
  <si>
    <t>RSSS-320-4951</t>
  </si>
  <si>
    <t>RSSS-310-4951</t>
  </si>
  <si>
    <t>RSSS-300-4951</t>
  </si>
  <si>
    <t>RSSS-290-4951</t>
  </si>
  <si>
    <t>RSSS-280-4951</t>
  </si>
  <si>
    <t>RSSS-270-4951</t>
  </si>
  <si>
    <t>RSSS-260-4951</t>
  </si>
  <si>
    <t>RSSS-250-4951</t>
  </si>
  <si>
    <t>RSSS-240-4951</t>
  </si>
  <si>
    <t>RSSS-230-4951</t>
  </si>
  <si>
    <t>RSSS-220-4951</t>
  </si>
  <si>
    <t>RSSS-210-4951</t>
  </si>
  <si>
    <t>RSSS-200-4951</t>
  </si>
  <si>
    <t>RSSS-190-4951</t>
  </si>
  <si>
    <t>RSSS-180-4951</t>
  </si>
  <si>
    <t>RSSS-170-4951</t>
  </si>
  <si>
    <t>RSSS-160-4951</t>
  </si>
  <si>
    <t>RSSS-150-4951</t>
  </si>
  <si>
    <t>RSSS-140-4951</t>
  </si>
  <si>
    <t>RSSS-130-4951</t>
  </si>
  <si>
    <t>Centre intégré de santé et de services sociaux de la Montérégie-Centre</t>
  </si>
  <si>
    <t>RSSS-999-4950</t>
  </si>
  <si>
    <t>RSSS-998-4950</t>
  </si>
  <si>
    <t>RSSS-997-4950</t>
  </si>
  <si>
    <t>Enveloppe d'investissements en RI - CAP - M-Centre</t>
  </si>
  <si>
    <t>RSSS-996-4950</t>
  </si>
  <si>
    <t>Enveloppe d'investissements en RI - CAP - M-Est</t>
  </si>
  <si>
    <t>RSSS-995-4950</t>
  </si>
  <si>
    <t>Enveloppe d'investissements en RI - CAP - M-Ouest</t>
  </si>
  <si>
    <t>RSSS-994-4950</t>
  </si>
  <si>
    <t>RSSS-993-4950</t>
  </si>
  <si>
    <t>RSSS-992-4950</t>
  </si>
  <si>
    <t>RSSS-400-4950</t>
  </si>
  <si>
    <t>RSSS-370-4950</t>
  </si>
  <si>
    <t>RSSS-360-4950</t>
  </si>
  <si>
    <t>RSSS-350-4950</t>
  </si>
  <si>
    <t>RSSS-340-4950</t>
  </si>
  <si>
    <t>RSSS-330-4950</t>
  </si>
  <si>
    <t>RSSS-320-4950</t>
  </si>
  <si>
    <t>RSSS-310-4950</t>
  </si>
  <si>
    <t>RSSS-300-4950</t>
  </si>
  <si>
    <t>RSSS-290-4950</t>
  </si>
  <si>
    <t>RSSS-280-4950</t>
  </si>
  <si>
    <t>RSSS-270-4950</t>
  </si>
  <si>
    <t>RSSS-260-4950</t>
  </si>
  <si>
    <t>RSSS-250-4950</t>
  </si>
  <si>
    <t>RSSS-240-4950</t>
  </si>
  <si>
    <t>RSSS-230-4950</t>
  </si>
  <si>
    <t>RSSS-220-4950</t>
  </si>
  <si>
    <t>RSSS-210-4950</t>
  </si>
  <si>
    <t>RSSS-200-4950</t>
  </si>
  <si>
    <t>RSSS-190-4950</t>
  </si>
  <si>
    <t>RSSS-180-4950</t>
  </si>
  <si>
    <t>RSSS-170-4950</t>
  </si>
  <si>
    <t>RSSS-160-4950</t>
  </si>
  <si>
    <t>RSSS-150-4950</t>
  </si>
  <si>
    <t>RSSS-140-4950</t>
  </si>
  <si>
    <t>RSSS-130-4950</t>
  </si>
  <si>
    <t>Centre local de services communautaires Naskapi</t>
  </si>
  <si>
    <t>RSSS-999-4903</t>
  </si>
  <si>
    <t>RSSS-998-4903</t>
  </si>
  <si>
    <t>RSSS-997-4903</t>
  </si>
  <si>
    <t>RSSS-996-4903</t>
  </si>
  <si>
    <t>RSSS-993-4903</t>
  </si>
  <si>
    <t>RSSS-992-4903</t>
  </si>
  <si>
    <t>RSSS-400-4903</t>
  </si>
  <si>
    <t>RSSS-370-4903</t>
  </si>
  <si>
    <t>RSSS-360-4903</t>
  </si>
  <si>
    <t>RSSS-350-4903</t>
  </si>
  <si>
    <t>RSSS-340-4903</t>
  </si>
  <si>
    <t>RSSS-330-4903</t>
  </si>
  <si>
    <t>RSSS-320-4903</t>
  </si>
  <si>
    <t>RSSS-310-4903</t>
  </si>
  <si>
    <t>RSSS-300-4903</t>
  </si>
  <si>
    <t>RSSS-290-4903</t>
  </si>
  <si>
    <t>RSSS-280-4903</t>
  </si>
  <si>
    <t>RSSS-270-4903</t>
  </si>
  <si>
    <t>RSSS-260-4903</t>
  </si>
  <si>
    <t>RSSS-250-4903</t>
  </si>
  <si>
    <t>RSSS-240-4903</t>
  </si>
  <si>
    <t>RSSS-230-4903</t>
  </si>
  <si>
    <t>RSSS-220-4903</t>
  </si>
  <si>
    <t>RSSS-210-4903</t>
  </si>
  <si>
    <t>RSSS-200-4903</t>
  </si>
  <si>
    <t>RSSS-190-4903</t>
  </si>
  <si>
    <t>RSSS-180-4903</t>
  </si>
  <si>
    <t>RSSS-170-4903</t>
  </si>
  <si>
    <t>RSSS-160-4903</t>
  </si>
  <si>
    <t>RSSS-150-4903</t>
  </si>
  <si>
    <t>RSSS-140-4903</t>
  </si>
  <si>
    <t>RSSS-130-4903</t>
  </si>
  <si>
    <t>Centre intégré de santé et de services sociaux de la Côte-Nord</t>
  </si>
  <si>
    <t>RSSS-999-4900</t>
  </si>
  <si>
    <t>RSSS-998-4900</t>
  </si>
  <si>
    <t>RSSS-997-4900</t>
  </si>
  <si>
    <t>RSSS-996-4900</t>
  </si>
  <si>
    <t>RSSS-993-4900</t>
  </si>
  <si>
    <t>RSSS-992-4900</t>
  </si>
  <si>
    <t>RSSS-400-4900</t>
  </si>
  <si>
    <t>RSSS-370-4900</t>
  </si>
  <si>
    <t>RSSS-360-4900</t>
  </si>
  <si>
    <t>RSSS-350-4900</t>
  </si>
  <si>
    <t>RSSS-340-4900</t>
  </si>
  <si>
    <t>RSSS-330-4900</t>
  </si>
  <si>
    <t>RSSS-320-4900</t>
  </si>
  <si>
    <t>RSSS-310-4900</t>
  </si>
  <si>
    <t>RSSS-300-4900</t>
  </si>
  <si>
    <t>RSSS-290-4900</t>
  </si>
  <si>
    <t>RSSS-280-4900</t>
  </si>
  <si>
    <t>RSSS-270-4900</t>
  </si>
  <si>
    <t>RSSS-260-4900</t>
  </si>
  <si>
    <t>RSSS-250-4900</t>
  </si>
  <si>
    <t>RSSS-240-4900</t>
  </si>
  <si>
    <t>RSSS-230-4900</t>
  </si>
  <si>
    <t>RSSS-220-4900</t>
  </si>
  <si>
    <t>RSSS-210-4900</t>
  </si>
  <si>
    <t>RSSS-200-4900</t>
  </si>
  <si>
    <t>RSSS-190-4900</t>
  </si>
  <si>
    <t>RSSS-180-4900</t>
  </si>
  <si>
    <t>RSSS-170-4900</t>
  </si>
  <si>
    <t>RSSS-160-4900</t>
  </si>
  <si>
    <t>RSSS-150-4900</t>
  </si>
  <si>
    <t>RSSS-140-4900</t>
  </si>
  <si>
    <t>RSSS-130-4900</t>
  </si>
  <si>
    <t>Conseil Cri de la santé et des services sociaux de la Baie James</t>
  </si>
  <si>
    <t>RSSS-999-4851</t>
  </si>
  <si>
    <t>RSSS-998-4851</t>
  </si>
  <si>
    <t>RSSS-997-4851</t>
  </si>
  <si>
    <t>RSSS-993-4851</t>
  </si>
  <si>
    <t>RSSS-992-4851</t>
  </si>
  <si>
    <t>RSSS-400-4851</t>
  </si>
  <si>
    <t>RSSS-370-4851</t>
  </si>
  <si>
    <t>RSSS-360-4851</t>
  </si>
  <si>
    <t>RSSS-350-4851</t>
  </si>
  <si>
    <t>RSSS-340-4851</t>
  </si>
  <si>
    <t>RSSS-330-4851</t>
  </si>
  <si>
    <t>RSSS-320-4851</t>
  </si>
  <si>
    <t>RSSS-310-4851</t>
  </si>
  <si>
    <t>RSSS-300-4851</t>
  </si>
  <si>
    <t>RSSS-290-4851</t>
  </si>
  <si>
    <t>RSSS-280-4851</t>
  </si>
  <si>
    <t>RSSS-270-4851</t>
  </si>
  <si>
    <t>RSSS-260-4851</t>
  </si>
  <si>
    <t>RSSS-250-4851</t>
  </si>
  <si>
    <t>RSSS-240-4851</t>
  </si>
  <si>
    <t>RSSS-230-4851</t>
  </si>
  <si>
    <t>RSSS-220-4851</t>
  </si>
  <si>
    <t>RSSS-210-4851</t>
  </si>
  <si>
    <t>RSSS-200-4851</t>
  </si>
  <si>
    <t>RSSS-190-4851</t>
  </si>
  <si>
    <t>RSSS-180-4851</t>
  </si>
  <si>
    <t>RSSS-170-4851</t>
  </si>
  <si>
    <t>RSSS-160-4851</t>
  </si>
  <si>
    <t>RSSS-150-4851</t>
  </si>
  <si>
    <t>RSSS-140-4851</t>
  </si>
  <si>
    <t>RSSS-130-4851</t>
  </si>
  <si>
    <t>Centre intégré de santé et de services sociaux de l'Abitibi-Témiscamingue</t>
  </si>
  <si>
    <t>RSSS-999-4800</t>
  </si>
  <si>
    <t>RSSS-998-4800</t>
  </si>
  <si>
    <t>RSSS-997-4800</t>
  </si>
  <si>
    <t>RSSS-996-4800</t>
  </si>
  <si>
    <t>RSSS-993-4800</t>
  </si>
  <si>
    <t>RSSS-992-4800</t>
  </si>
  <si>
    <t>RSSS-400-4800</t>
  </si>
  <si>
    <t>RSSS-370-4800</t>
  </si>
  <si>
    <t>RSSS-360-4800</t>
  </si>
  <si>
    <t>RSSS-350-4800</t>
  </si>
  <si>
    <t>RSSS-340-4800</t>
  </si>
  <si>
    <t>RSSS-330-4800</t>
  </si>
  <si>
    <t>RSSS-320-4800</t>
  </si>
  <si>
    <t>RSSS-310-4800</t>
  </si>
  <si>
    <t>RSSS-300-4800</t>
  </si>
  <si>
    <t>RSSS-290-4800</t>
  </si>
  <si>
    <t>RSSS-280-4800</t>
  </si>
  <si>
    <t>RSSS-270-4800</t>
  </si>
  <si>
    <t>RSSS-260-4800</t>
  </si>
  <si>
    <t>RSSS-250-4800</t>
  </si>
  <si>
    <t>RSSS-240-4800</t>
  </si>
  <si>
    <t>RSSS-230-4800</t>
  </si>
  <si>
    <t>RSSS-220-4800</t>
  </si>
  <si>
    <t>RSSS-210-4800</t>
  </si>
  <si>
    <t>RSSS-200-4800</t>
  </si>
  <si>
    <t>RSSS-190-4800</t>
  </si>
  <si>
    <t>RSSS-180-4800</t>
  </si>
  <si>
    <t>RSSS-170-4800</t>
  </si>
  <si>
    <t>RSSS-160-4800</t>
  </si>
  <si>
    <t>RSSS-150-4800</t>
  </si>
  <si>
    <t>RSSS-140-4800</t>
  </si>
  <si>
    <t>RSSS-130-4800</t>
  </si>
  <si>
    <t>Centre de Santé Tulattavik de l'Ungava (Baie d'Ungava)</t>
  </si>
  <si>
    <t>RSSS-999-4752</t>
  </si>
  <si>
    <t>RSSS-998-4752</t>
  </si>
  <si>
    <t>RSSS-400-4752</t>
  </si>
  <si>
    <t>RSSS-370-4752</t>
  </si>
  <si>
    <t>RSSS-360-4752</t>
  </si>
  <si>
    <t>RSSS-350-4752</t>
  </si>
  <si>
    <t>RSSS-340-4752</t>
  </si>
  <si>
    <t>RSSS-330-4752</t>
  </si>
  <si>
    <t>RSSS-320-4752</t>
  </si>
  <si>
    <t>RSSS-310-4752</t>
  </si>
  <si>
    <t>RSSS-300-4752</t>
  </si>
  <si>
    <t>RSSS-290-4752</t>
  </si>
  <si>
    <t>RSSS-280-4752</t>
  </si>
  <si>
    <t>RSSS-270-4752</t>
  </si>
  <si>
    <t>RSSS-260-4752</t>
  </si>
  <si>
    <t>RSSS-250-4752</t>
  </si>
  <si>
    <t>RSSS-240-4752</t>
  </si>
  <si>
    <t>RSSS-230-4752</t>
  </si>
  <si>
    <t>RSSS-220-4752</t>
  </si>
  <si>
    <t>RSSS-210-4752</t>
  </si>
  <si>
    <t>RSSS-200-4752</t>
  </si>
  <si>
    <t>RSSS-190-4752</t>
  </si>
  <si>
    <t>RSSS-180-4752</t>
  </si>
  <si>
    <t>RSSS-170-4752</t>
  </si>
  <si>
    <t>RSSS-160-4752</t>
  </si>
  <si>
    <t>RSSS-150-4752</t>
  </si>
  <si>
    <t>RSSS-140-4752</t>
  </si>
  <si>
    <t>RSSS-130-4752</t>
  </si>
  <si>
    <t>Centre de santé Inuulitsivik (Baie d'Hudson)</t>
  </si>
  <si>
    <t>RSSS-999-4751</t>
  </si>
  <si>
    <t>RSSS-998-4751</t>
  </si>
  <si>
    <t>RSSS-400-4751</t>
  </si>
  <si>
    <t>RSSS-370-4751</t>
  </si>
  <si>
    <t>RSSS-360-4751</t>
  </si>
  <si>
    <t>RSSS-350-4751</t>
  </si>
  <si>
    <t>RSSS-340-4751</t>
  </si>
  <si>
    <t>RSSS-330-4751</t>
  </si>
  <si>
    <t>RSSS-320-4751</t>
  </si>
  <si>
    <t>RSSS-310-4751</t>
  </si>
  <si>
    <t>RSSS-300-4751</t>
  </si>
  <si>
    <t>RSSS-290-4751</t>
  </si>
  <si>
    <t>RSSS-280-4751</t>
  </si>
  <si>
    <t>RSSS-270-4751</t>
  </si>
  <si>
    <t>RSSS-260-4751</t>
  </si>
  <si>
    <t>RSSS-250-4751</t>
  </si>
  <si>
    <t>RSSS-240-4751</t>
  </si>
  <si>
    <t>RSSS-230-4751</t>
  </si>
  <si>
    <t>RSSS-220-4751</t>
  </si>
  <si>
    <t>RSSS-210-4751</t>
  </si>
  <si>
    <t>RSSS-200-4751</t>
  </si>
  <si>
    <t>RSSS-190-4751</t>
  </si>
  <si>
    <t>RSSS-180-4751</t>
  </si>
  <si>
    <t>RSSS-170-4751</t>
  </si>
  <si>
    <t>RSSS-160-4751</t>
  </si>
  <si>
    <t>RSSS-150-4751</t>
  </si>
  <si>
    <t>RSSS-140-4751</t>
  </si>
  <si>
    <t>RSSS-130-4751</t>
  </si>
  <si>
    <t>Centre intégré de santé et de services sociaux de l'Outaouais</t>
  </si>
  <si>
    <t>RSSS-999-4700</t>
  </si>
  <si>
    <t>RSSS-998-4700</t>
  </si>
  <si>
    <t>RSSS-997-4700</t>
  </si>
  <si>
    <t>RSSS-996-4700</t>
  </si>
  <si>
    <t>RSSS-993-4700</t>
  </si>
  <si>
    <t>RSSS-992-4700</t>
  </si>
  <si>
    <t>RSSS-400-4700</t>
  </si>
  <si>
    <t>RSSS-370-4700</t>
  </si>
  <si>
    <t>RSSS-360-4700</t>
  </si>
  <si>
    <t>RSSS-350-4700</t>
  </si>
  <si>
    <t>RSSS-340-4700</t>
  </si>
  <si>
    <t>RSSS-330-4700</t>
  </si>
  <si>
    <t>RSSS-320-4700</t>
  </si>
  <si>
    <t>RSSS-310-4700</t>
  </si>
  <si>
    <t>RSSS-300-4700</t>
  </si>
  <si>
    <t>RSSS-290-4700</t>
  </si>
  <si>
    <t>RSSS-280-4700</t>
  </si>
  <si>
    <t>RSSS-270-4700</t>
  </si>
  <si>
    <t>RSSS-260-4700</t>
  </si>
  <si>
    <t>RSSS-250-4700</t>
  </si>
  <si>
    <t>RSSS-240-4700</t>
  </si>
  <si>
    <t>RSSS-230-4700</t>
  </si>
  <si>
    <t>RSSS-220-4700</t>
  </si>
  <si>
    <t>RSSS-210-4700</t>
  </si>
  <si>
    <t>RSSS-200-4700</t>
  </si>
  <si>
    <t>RSSS-190-4700</t>
  </si>
  <si>
    <t>RSSS-180-4700</t>
  </si>
  <si>
    <t>RSSS-170-4700</t>
  </si>
  <si>
    <t>RSSS-160-4700</t>
  </si>
  <si>
    <t>RSSS-150-4700</t>
  </si>
  <si>
    <t>RSSS-140-4700</t>
  </si>
  <si>
    <t>RSSS-130-4700</t>
  </si>
  <si>
    <t>Institut national de psychiatrie légale Philippe-Pinel</t>
  </si>
  <si>
    <t>RSSS-999-4665</t>
  </si>
  <si>
    <t>RSSS-998-4665</t>
  </si>
  <si>
    <t>RSSS-997-4665</t>
  </si>
  <si>
    <t>RSSS-996-4665</t>
  </si>
  <si>
    <t>RSSS-993-4665</t>
  </si>
  <si>
    <t>RSSS-992-4665</t>
  </si>
  <si>
    <t>RSSS-400-4665</t>
  </si>
  <si>
    <t>RSSS-370-4665</t>
  </si>
  <si>
    <t>RSSS-360-4665</t>
  </si>
  <si>
    <t>RSSS-350-4665</t>
  </si>
  <si>
    <t>RSSS-340-4665</t>
  </si>
  <si>
    <t>RSSS-330-4665</t>
  </si>
  <si>
    <t>RSSS-320-4665</t>
  </si>
  <si>
    <t>RSSS-310-4665</t>
  </si>
  <si>
    <t>RSSS-300-4665</t>
  </si>
  <si>
    <t>RSSS-290-4665</t>
  </si>
  <si>
    <t>RSSS-280-4665</t>
  </si>
  <si>
    <t>RSSS-270-4665</t>
  </si>
  <si>
    <t>RSSS-260-4665</t>
  </si>
  <si>
    <t>RSSS-250-4665</t>
  </si>
  <si>
    <t>RSSS-240-4665</t>
  </si>
  <si>
    <t>RSSS-230-4665</t>
  </si>
  <si>
    <t>RSSS-220-4665</t>
  </si>
  <si>
    <t>RSSS-210-4665</t>
  </si>
  <si>
    <t>RSSS-200-4665</t>
  </si>
  <si>
    <t>RSSS-190-4665</t>
  </si>
  <si>
    <t>RSSS-180-4665</t>
  </si>
  <si>
    <t>RSSS-170-4665</t>
  </si>
  <si>
    <t>RSSS-160-4665</t>
  </si>
  <si>
    <t>RSSS-150-4665</t>
  </si>
  <si>
    <t>RSSS-140-4665</t>
  </si>
  <si>
    <t>RSSS-130-4665</t>
  </si>
  <si>
    <t>Institut de Cardiologie de Montréal</t>
  </si>
  <si>
    <t>RSSS-999-4664</t>
  </si>
  <si>
    <t>RSSS-998-4664</t>
  </si>
  <si>
    <t>RSSS-997-4664</t>
  </si>
  <si>
    <t>RSSS-996-4664</t>
  </si>
  <si>
    <t>RSSS-993-4664</t>
  </si>
  <si>
    <t>RSSS-992-4664</t>
  </si>
  <si>
    <t>RSSS-400-4664</t>
  </si>
  <si>
    <t>RSSS-370-4664</t>
  </si>
  <si>
    <t>RSSS-360-4664</t>
  </si>
  <si>
    <t>RSSS-350-4664</t>
  </si>
  <si>
    <t>RSSS-340-4664</t>
  </si>
  <si>
    <t>RSSS-330-4664</t>
  </si>
  <si>
    <t>RSSS-320-4664</t>
  </si>
  <si>
    <t>RSSS-310-4664</t>
  </si>
  <si>
    <t>RSSS-300-4664</t>
  </si>
  <si>
    <t>RSSS-290-4664</t>
  </si>
  <si>
    <t>RSSS-280-4664</t>
  </si>
  <si>
    <t>RSSS-270-4664</t>
  </si>
  <si>
    <t>RSSS-260-4664</t>
  </si>
  <si>
    <t>RSSS-250-4664</t>
  </si>
  <si>
    <t>RSSS-240-4664</t>
  </si>
  <si>
    <t>RSSS-230-4664</t>
  </si>
  <si>
    <t>RSSS-220-4664</t>
  </si>
  <si>
    <t>RSSS-210-4664</t>
  </si>
  <si>
    <t>RSSS-200-4664</t>
  </si>
  <si>
    <t>RSSS-190-4664</t>
  </si>
  <si>
    <t>RSSS-180-4664</t>
  </si>
  <si>
    <t>RSSS-170-4664</t>
  </si>
  <si>
    <t>RSSS-160-4664</t>
  </si>
  <si>
    <t>RSSS-150-4664</t>
  </si>
  <si>
    <t>RSSS-140-4664</t>
  </si>
  <si>
    <t>RSSS-130-4664</t>
  </si>
  <si>
    <t>Centre universitaire de santé McGill</t>
  </si>
  <si>
    <t>RSSS-999-4624</t>
  </si>
  <si>
    <t>RSSS-998-4624</t>
  </si>
  <si>
    <t>RSSS-997-4624</t>
  </si>
  <si>
    <t>RSSS-996-4624</t>
  </si>
  <si>
    <t>RSSS-993-4624</t>
  </si>
  <si>
    <t>RSSS-992-4624</t>
  </si>
  <si>
    <t>RSSS-400-4624</t>
  </si>
  <si>
    <t>RSSS-370-4624</t>
  </si>
  <si>
    <t>RSSS-360-4624</t>
  </si>
  <si>
    <t>RSSS-350-4624</t>
  </si>
  <si>
    <t>RSSS-340-4624</t>
  </si>
  <si>
    <t>RSSS-330-4624</t>
  </si>
  <si>
    <t>RSSS-320-4624</t>
  </si>
  <si>
    <t>RSSS-310-4624</t>
  </si>
  <si>
    <t>RSSS-300-4624</t>
  </si>
  <si>
    <t>RSSS-290-4624</t>
  </si>
  <si>
    <t>RSSS-280-4624</t>
  </si>
  <si>
    <t>RSSS-270-4624</t>
  </si>
  <si>
    <t>RSSS-260-4624</t>
  </si>
  <si>
    <t>RSSS-250-4624</t>
  </si>
  <si>
    <t>RSSS-240-4624</t>
  </si>
  <si>
    <t>RSSS-230-4624</t>
  </si>
  <si>
    <t>RSSS-220-4624</t>
  </si>
  <si>
    <t>RSSS-210-4624</t>
  </si>
  <si>
    <t>RSSS-200-4624</t>
  </si>
  <si>
    <t>RSSS-190-4624</t>
  </si>
  <si>
    <t>RSSS-180-4624</t>
  </si>
  <si>
    <t>RSSS-170-4624</t>
  </si>
  <si>
    <t>RSSS-160-4624</t>
  </si>
  <si>
    <t>RSSS-150-4624</t>
  </si>
  <si>
    <t>RSSS-140-4624</t>
  </si>
  <si>
    <t>RSSS-130-4624</t>
  </si>
  <si>
    <t>Centre hospitalier universitaire Sainte-Justine</t>
  </si>
  <si>
    <t>RSSS-999-4620</t>
  </si>
  <si>
    <t>RSSS-998-4620</t>
  </si>
  <si>
    <t>RSSS-997-4620</t>
  </si>
  <si>
    <t>RSSS-996-4620</t>
  </si>
  <si>
    <t>RSSS-993-4620</t>
  </si>
  <si>
    <t>RSSS-992-4620</t>
  </si>
  <si>
    <t>RSSS-400-4620</t>
  </si>
  <si>
    <t>RSSS-370-4620</t>
  </si>
  <si>
    <t>RSSS-360-4620</t>
  </si>
  <si>
    <t>RSSS-350-4620</t>
  </si>
  <si>
    <t>RSSS-340-4620</t>
  </si>
  <si>
    <t>RSSS-330-4620</t>
  </si>
  <si>
    <t>RSSS-320-4620</t>
  </si>
  <si>
    <t>RSSS-310-4620</t>
  </si>
  <si>
    <t>RSSS-300-4620</t>
  </si>
  <si>
    <t>RSSS-290-4620</t>
  </si>
  <si>
    <t>RSSS-280-4620</t>
  </si>
  <si>
    <t>RSSS-270-4620</t>
  </si>
  <si>
    <t>RSSS-260-4620</t>
  </si>
  <si>
    <t>RSSS-250-4620</t>
  </si>
  <si>
    <t>RSSS-240-4620</t>
  </si>
  <si>
    <t>RSSS-230-4620</t>
  </si>
  <si>
    <t>RSSS-220-4620</t>
  </si>
  <si>
    <t>RSSS-210-4620</t>
  </si>
  <si>
    <t>RSSS-200-4620</t>
  </si>
  <si>
    <t>RSSS-190-4620</t>
  </si>
  <si>
    <t>RSSS-180-4620</t>
  </si>
  <si>
    <t>RSSS-170-4620</t>
  </si>
  <si>
    <t>RSSS-160-4620</t>
  </si>
  <si>
    <t>RSSS-150-4620</t>
  </si>
  <si>
    <t>RSSS-140-4620</t>
  </si>
  <si>
    <t>RSSS-130-4620</t>
  </si>
  <si>
    <t>Centre hospitalier de l'Université de Montréal</t>
  </si>
  <si>
    <t>RSSS-999-4618</t>
  </si>
  <si>
    <t>RSSS-998-4618</t>
  </si>
  <si>
    <t>RSSS-997-4618</t>
  </si>
  <si>
    <t>RSSS-996-4618</t>
  </si>
  <si>
    <t>RSSS-993-4618</t>
  </si>
  <si>
    <t>RSSS-992-4618</t>
  </si>
  <si>
    <t>RSSS-400-4618</t>
  </si>
  <si>
    <t>RSSS-370-4618</t>
  </si>
  <si>
    <t>RSSS-360-4618</t>
  </si>
  <si>
    <t>RSSS-350-4618</t>
  </si>
  <si>
    <t>RSSS-340-4618</t>
  </si>
  <si>
    <t>RSSS-330-4618</t>
  </si>
  <si>
    <t>RSSS-320-4618</t>
  </si>
  <si>
    <t>RSSS-310-4618</t>
  </si>
  <si>
    <t>RSSS-300-4618</t>
  </si>
  <si>
    <t>RSSS-290-4618</t>
  </si>
  <si>
    <t>RSSS-280-4618</t>
  </si>
  <si>
    <t>RSSS-270-4618</t>
  </si>
  <si>
    <t>RSSS-260-4618</t>
  </si>
  <si>
    <t>RSSS-250-4618</t>
  </si>
  <si>
    <t>RSSS-240-4618</t>
  </si>
  <si>
    <t>RSSS-230-4618</t>
  </si>
  <si>
    <t>RSSS-220-4618</t>
  </si>
  <si>
    <t>RSSS-210-4618</t>
  </si>
  <si>
    <t>RSSS-200-4618</t>
  </si>
  <si>
    <t>RSSS-190-4618</t>
  </si>
  <si>
    <t>RSSS-180-4618</t>
  </si>
  <si>
    <t>RSSS-170-4618</t>
  </si>
  <si>
    <t>RSSS-160-4618</t>
  </si>
  <si>
    <t>RSSS-150-4618</t>
  </si>
  <si>
    <t>RSSS-140-4618</t>
  </si>
  <si>
    <t>RSSS-130-4618</t>
  </si>
  <si>
    <t>Centre intégré universitaire de santé et de services sociaux de l'Est-de-l'Île-de-Montréal</t>
  </si>
  <si>
    <t>RSSS-999-4604</t>
  </si>
  <si>
    <t>RSSS-998-4604</t>
  </si>
  <si>
    <t>RSSS-997-4604</t>
  </si>
  <si>
    <t>RSSS-996-4604</t>
  </si>
  <si>
    <t>RSSS-993-4604</t>
  </si>
  <si>
    <t>RSSS-992-4604</t>
  </si>
  <si>
    <t>RSSS-400-4604</t>
  </si>
  <si>
    <t>RSSS-370-4604</t>
  </si>
  <si>
    <t>RSSS-360-4604</t>
  </si>
  <si>
    <t>RSSS-350-4604</t>
  </si>
  <si>
    <t>RSSS-340-4604</t>
  </si>
  <si>
    <t>RSSS-330-4604</t>
  </si>
  <si>
    <t>RSSS-320-4604</t>
  </si>
  <si>
    <t>RSSS-310-4604</t>
  </si>
  <si>
    <t>RSSS-300-4604</t>
  </si>
  <si>
    <t>RSSS-290-4604</t>
  </si>
  <si>
    <t>RSSS-280-4604</t>
  </si>
  <si>
    <t>RSSS-270-4604</t>
  </si>
  <si>
    <t>RSSS-260-4604</t>
  </si>
  <si>
    <t>RSSS-250-4604</t>
  </si>
  <si>
    <t>RSSS-240-4604</t>
  </si>
  <si>
    <t>RSSS-230-4604</t>
  </si>
  <si>
    <t>RSSS-220-4604</t>
  </si>
  <si>
    <t>RSSS-210-4604</t>
  </si>
  <si>
    <t>RSSS-200-4604</t>
  </si>
  <si>
    <t>RSSS-190-4604</t>
  </si>
  <si>
    <t>RSSS-180-4604</t>
  </si>
  <si>
    <t>RSSS-170-4604</t>
  </si>
  <si>
    <t>RSSS-160-4604</t>
  </si>
  <si>
    <t>RSSS-150-4604</t>
  </si>
  <si>
    <t>RSSS-140-4604</t>
  </si>
  <si>
    <t>RSSS-130-4604</t>
  </si>
  <si>
    <t>Centre intégré universitaire de santé et de services sociaux du Nord-de-l'Île-de-Montréal</t>
  </si>
  <si>
    <t>RSSS-999-4603</t>
  </si>
  <si>
    <t>RSSS-998-4603</t>
  </si>
  <si>
    <t>RSSS-997-4603</t>
  </si>
  <si>
    <t>RSSS-996-4603</t>
  </si>
  <si>
    <t>RSSS-993-4603</t>
  </si>
  <si>
    <t>RSSS-992-4603</t>
  </si>
  <si>
    <t>RSSS-400-4603</t>
  </si>
  <si>
    <t>RSSS-370-4603</t>
  </si>
  <si>
    <t>RSSS-360-4603</t>
  </si>
  <si>
    <t>RSSS-350-4603</t>
  </si>
  <si>
    <t>RSSS-340-4603</t>
  </si>
  <si>
    <t>RSSS-330-4603</t>
  </si>
  <si>
    <t>RSSS-320-4603</t>
  </si>
  <si>
    <t>RSSS-310-4603</t>
  </si>
  <si>
    <t>RSSS-300-4603</t>
  </si>
  <si>
    <t>RSSS-290-4603</t>
  </si>
  <si>
    <t>RSSS-280-4603</t>
  </si>
  <si>
    <t>RSSS-270-4603</t>
  </si>
  <si>
    <t>RSSS-260-4603</t>
  </si>
  <si>
    <t>RSSS-250-4603</t>
  </si>
  <si>
    <t>RSSS-240-4603</t>
  </si>
  <si>
    <t>RSSS-230-4603</t>
  </si>
  <si>
    <t>RSSS-220-4603</t>
  </si>
  <si>
    <t>RSSS-210-4603</t>
  </si>
  <si>
    <t>RSSS-200-4603</t>
  </si>
  <si>
    <t>RSSS-190-4603</t>
  </si>
  <si>
    <t>RSSS-180-4603</t>
  </si>
  <si>
    <t>RSSS-170-4603</t>
  </si>
  <si>
    <t>RSSS-160-4603</t>
  </si>
  <si>
    <t>RSSS-150-4603</t>
  </si>
  <si>
    <t>RSSS-140-4603</t>
  </si>
  <si>
    <t>RSSS-130-4603</t>
  </si>
  <si>
    <t>Centre intégré universitaire de santé et de services sociaux du Centre-Sud-de-l'Île-de-Montréal</t>
  </si>
  <si>
    <t>RSSS-999-4602</t>
  </si>
  <si>
    <t>RSSS-998-4602</t>
  </si>
  <si>
    <t>RSSS-997-4602</t>
  </si>
  <si>
    <t>RSSS-996-4602</t>
  </si>
  <si>
    <t>RSSS-993-4602</t>
  </si>
  <si>
    <t>RSSS-992-4602</t>
  </si>
  <si>
    <t>RSSS-400-4602</t>
  </si>
  <si>
    <t>RSSS-370-4602</t>
  </si>
  <si>
    <t>RSSS-360-4602</t>
  </si>
  <si>
    <t>RSSS-350-4602</t>
  </si>
  <si>
    <t>RSSS-340-4602</t>
  </si>
  <si>
    <t>RSSS-330-4602</t>
  </si>
  <si>
    <t>RSSS-320-4602</t>
  </si>
  <si>
    <t>RSSS-310-4602</t>
  </si>
  <si>
    <t>RSSS-300-4602</t>
  </si>
  <si>
    <t>RSSS-290-4602</t>
  </si>
  <si>
    <t>RSSS-280-4602</t>
  </si>
  <si>
    <t>RSSS-270-4602</t>
  </si>
  <si>
    <t>RSSS-260-4602</t>
  </si>
  <si>
    <t>RSSS-250-4602</t>
  </si>
  <si>
    <t>RSSS-240-4602</t>
  </si>
  <si>
    <t>RSSS-230-4602</t>
  </si>
  <si>
    <t>RSSS-220-4602</t>
  </si>
  <si>
    <t>RSSS-210-4602</t>
  </si>
  <si>
    <t>RSSS-200-4602</t>
  </si>
  <si>
    <t>RSSS-190-4602</t>
  </si>
  <si>
    <t>RSSS-180-4602</t>
  </si>
  <si>
    <t>RSSS-170-4602</t>
  </si>
  <si>
    <t>RSSS-160-4602</t>
  </si>
  <si>
    <t>RSSS-150-4602</t>
  </si>
  <si>
    <t>RSSS-140-4602</t>
  </si>
  <si>
    <t>RSSS-130-4602</t>
  </si>
  <si>
    <t>Centre intégré universitaire de santé et de services sociaux du Centre-Ouest-de-l'Île-de-Montréal</t>
  </si>
  <si>
    <t>RSSS-999-4601</t>
  </si>
  <si>
    <t>RSSS-998-4601</t>
  </si>
  <si>
    <t>RSSS-997-4601</t>
  </si>
  <si>
    <t>RSSS-996-4601</t>
  </si>
  <si>
    <t>RSSS-993-4601</t>
  </si>
  <si>
    <t>RSSS-992-4601</t>
  </si>
  <si>
    <t>RSSS-400-4601</t>
  </si>
  <si>
    <t>RSSS-370-4601</t>
  </si>
  <si>
    <t>RSSS-360-4601</t>
  </si>
  <si>
    <t>RSSS-350-4601</t>
  </si>
  <si>
    <t>RSSS-340-4601</t>
  </si>
  <si>
    <t>RSSS-330-4601</t>
  </si>
  <si>
    <t>RSSS-320-4601</t>
  </si>
  <si>
    <t>RSSS-310-4601</t>
  </si>
  <si>
    <t>RSSS-300-4601</t>
  </si>
  <si>
    <t>RSSS-290-4601</t>
  </si>
  <si>
    <t>RSSS-280-4601</t>
  </si>
  <si>
    <t>RSSS-270-4601</t>
  </si>
  <si>
    <t>RSSS-260-4601</t>
  </si>
  <si>
    <t>RSSS-250-4601</t>
  </si>
  <si>
    <t>RSSS-240-4601</t>
  </si>
  <si>
    <t>RSSS-230-4601</t>
  </si>
  <si>
    <t>RSSS-220-4601</t>
  </si>
  <si>
    <t>RSSS-210-4601</t>
  </si>
  <si>
    <t>RSSS-200-4601</t>
  </si>
  <si>
    <t>RSSS-190-4601</t>
  </si>
  <si>
    <t>RSSS-180-4601</t>
  </si>
  <si>
    <t>RSSS-170-4601</t>
  </si>
  <si>
    <t>RSSS-160-4601</t>
  </si>
  <si>
    <t>RSSS-150-4601</t>
  </si>
  <si>
    <t>RSSS-140-4601</t>
  </si>
  <si>
    <t>RSSS-130-4601</t>
  </si>
  <si>
    <t>Centre intégré universitaire de santé et de services sociaux de l'Ouest-de-l'Île-de-Montréal</t>
  </si>
  <si>
    <t>RSSS-999-4600</t>
  </si>
  <si>
    <t>RSSS-998-4600</t>
  </si>
  <si>
    <t>RSSS-997-4600</t>
  </si>
  <si>
    <t>RSSS-996-4600</t>
  </si>
  <si>
    <t>RSSS-993-4600</t>
  </si>
  <si>
    <t>RSSS-992-4600</t>
  </si>
  <si>
    <t>RSSS-400-4600</t>
  </si>
  <si>
    <t>RSSS-370-4600</t>
  </si>
  <si>
    <t>RSSS-360-4600</t>
  </si>
  <si>
    <t>RSSS-350-4600</t>
  </si>
  <si>
    <t>RSSS-340-4600</t>
  </si>
  <si>
    <t>RSSS-330-4600</t>
  </si>
  <si>
    <t>RSSS-320-4600</t>
  </si>
  <si>
    <t>RSSS-310-4600</t>
  </si>
  <si>
    <t>RSSS-300-4600</t>
  </si>
  <si>
    <t>RSSS-290-4600</t>
  </si>
  <si>
    <t>RSSS-280-4600</t>
  </si>
  <si>
    <t>RSSS-270-4600</t>
  </si>
  <si>
    <t>RSSS-260-4600</t>
  </si>
  <si>
    <t>RSSS-250-4600</t>
  </si>
  <si>
    <t>RSSS-240-4600</t>
  </si>
  <si>
    <t>RSSS-230-4600</t>
  </si>
  <si>
    <t>RSSS-220-4600</t>
  </si>
  <si>
    <t>RSSS-210-4600</t>
  </si>
  <si>
    <t>RSSS-200-4600</t>
  </si>
  <si>
    <t>RSSS-190-4600</t>
  </si>
  <si>
    <t>RSSS-180-4600</t>
  </si>
  <si>
    <t>RSSS-170-4600</t>
  </si>
  <si>
    <t>RSSS-160-4600</t>
  </si>
  <si>
    <t>RSSS-150-4600</t>
  </si>
  <si>
    <t>RSSS-140-4600</t>
  </si>
  <si>
    <t>RSSS-130-4600</t>
  </si>
  <si>
    <t>Centre intégré de santé et de services sociaux des Laurentides</t>
  </si>
  <si>
    <t>RSSS-999-4550</t>
  </si>
  <si>
    <t>RSSS-998-4550</t>
  </si>
  <si>
    <t>RSSS-997-4550</t>
  </si>
  <si>
    <t>RSSS-996-4550</t>
  </si>
  <si>
    <t>RSSS-993-4550</t>
  </si>
  <si>
    <t>RSSS-992-4550</t>
  </si>
  <si>
    <t>RSSS-400-4550</t>
  </si>
  <si>
    <t>RSSS-370-4550</t>
  </si>
  <si>
    <t>RSSS-360-4550</t>
  </si>
  <si>
    <t>RSSS-350-4550</t>
  </si>
  <si>
    <t>RSSS-340-4550</t>
  </si>
  <si>
    <t>RSSS-330-4550</t>
  </si>
  <si>
    <t>RSSS-320-4550</t>
  </si>
  <si>
    <t>RSSS-310-4550</t>
  </si>
  <si>
    <t>RSSS-300-4550</t>
  </si>
  <si>
    <t>RSSS-290-4550</t>
  </si>
  <si>
    <t>RSSS-280-4550</t>
  </si>
  <si>
    <t>RSSS-270-4550</t>
  </si>
  <si>
    <t>RSSS-260-4550</t>
  </si>
  <si>
    <t>RSSS-250-4550</t>
  </si>
  <si>
    <t>RSSS-240-4550</t>
  </si>
  <si>
    <t>RSSS-230-4550</t>
  </si>
  <si>
    <t>RSSS-220-4550</t>
  </si>
  <si>
    <t>RSSS-210-4550</t>
  </si>
  <si>
    <t>RSSS-200-4550</t>
  </si>
  <si>
    <t>RSSS-190-4550</t>
  </si>
  <si>
    <t>RSSS-180-4550</t>
  </si>
  <si>
    <t>RSSS-170-4550</t>
  </si>
  <si>
    <t>RSSS-160-4550</t>
  </si>
  <si>
    <t>RSSS-150-4550</t>
  </si>
  <si>
    <t>RSSS-140-4550</t>
  </si>
  <si>
    <t>RSSS-130-4550</t>
  </si>
  <si>
    <t>Centre intégré universitaire de santé et de services sociaux de l'Estrie - Centre hospitalier universitaire de Sherbrooke</t>
  </si>
  <si>
    <t>RSSS-999-4500</t>
  </si>
  <si>
    <t>RSSS-998-4500</t>
  </si>
  <si>
    <t>RSSS-997-4500</t>
  </si>
  <si>
    <t>RSSS-996-4500</t>
  </si>
  <si>
    <t>RSSS-993-4500</t>
  </si>
  <si>
    <t>RSSS-992-4500</t>
  </si>
  <si>
    <t>RSSS-400-4500</t>
  </si>
  <si>
    <t>RSSS-370-4500</t>
  </si>
  <si>
    <t>RSSS-360-4500</t>
  </si>
  <si>
    <t>RSSS-350-4500</t>
  </si>
  <si>
    <t>RSSS-340-4500</t>
  </si>
  <si>
    <t>RSSS-330-4500</t>
  </si>
  <si>
    <t>RSSS-320-4500</t>
  </si>
  <si>
    <t>RSSS-310-4500</t>
  </si>
  <si>
    <t>RSSS-300-4500</t>
  </si>
  <si>
    <t>RSSS-290-4500</t>
  </si>
  <si>
    <t>RSSS-280-4500</t>
  </si>
  <si>
    <t>RSSS-270-4500</t>
  </si>
  <si>
    <t>RSSS-260-4500</t>
  </si>
  <si>
    <t>RSSS-250-4500</t>
  </si>
  <si>
    <t>RSSS-240-4500</t>
  </si>
  <si>
    <t>RSSS-230-4500</t>
  </si>
  <si>
    <t>RSSS-220-4500</t>
  </si>
  <si>
    <t>RSSS-210-4500</t>
  </si>
  <si>
    <t>RSSS-200-4500</t>
  </si>
  <si>
    <t>RSSS-190-4500</t>
  </si>
  <si>
    <t>RSSS-180-4500</t>
  </si>
  <si>
    <t>RSSS-170-4500</t>
  </si>
  <si>
    <t>RSSS-160-4500</t>
  </si>
  <si>
    <t>RSSS-150-4500</t>
  </si>
  <si>
    <t>RSSS-140-4500</t>
  </si>
  <si>
    <t>RSSS-130-4500</t>
  </si>
  <si>
    <t>Centre intégré de santé et de services sociaux de Lanaudière</t>
  </si>
  <si>
    <t>RSSS-999-4450</t>
  </si>
  <si>
    <t>RSSS-998-4450</t>
  </si>
  <si>
    <t>RSSS-997-4450</t>
  </si>
  <si>
    <t>RSSS-996-4450</t>
  </si>
  <si>
    <t>RSSS-993-4450</t>
  </si>
  <si>
    <t>RSSS-992-4450</t>
  </si>
  <si>
    <t>RSSS-400-4450</t>
  </si>
  <si>
    <t>RSSS-370-4450</t>
  </si>
  <si>
    <t>RSSS-360-4450</t>
  </si>
  <si>
    <t>RSSS-350-4450</t>
  </si>
  <si>
    <t>RSSS-340-4450</t>
  </si>
  <si>
    <t>RSSS-330-4450</t>
  </si>
  <si>
    <t>RSSS-320-4450</t>
  </si>
  <si>
    <t>RSSS-310-4450</t>
  </si>
  <si>
    <t>RSSS-300-4450</t>
  </si>
  <si>
    <t>RSSS-290-4450</t>
  </si>
  <si>
    <t>RSSS-280-4450</t>
  </si>
  <si>
    <t>RSSS-270-4450</t>
  </si>
  <si>
    <t>RSSS-260-4450</t>
  </si>
  <si>
    <t>RSSS-250-4450</t>
  </si>
  <si>
    <t>RSSS-240-4450</t>
  </si>
  <si>
    <t>RSSS-230-4450</t>
  </si>
  <si>
    <t>RSSS-220-4450</t>
  </si>
  <si>
    <t>RSSS-210-4450</t>
  </si>
  <si>
    <t>RSSS-200-4450</t>
  </si>
  <si>
    <t>RSSS-190-4450</t>
  </si>
  <si>
    <t>RSSS-180-4450</t>
  </si>
  <si>
    <t>RSSS-170-4450</t>
  </si>
  <si>
    <t>RSSS-160-4450</t>
  </si>
  <si>
    <t>RSSS-150-4450</t>
  </si>
  <si>
    <t>RSSS-140-4450</t>
  </si>
  <si>
    <t>RSSS-130-4450</t>
  </si>
  <si>
    <t>Centre intégré universitaire de santé et de services sociaux de la Mauricie-et-du-Centre-du-Québec</t>
  </si>
  <si>
    <t>RSSS-999-4400</t>
  </si>
  <si>
    <t>RSSS-998-4400</t>
  </si>
  <si>
    <t>RSSS-997-4400</t>
  </si>
  <si>
    <t>RSSS-996-4400</t>
  </si>
  <si>
    <t>RSSS-993-4400</t>
  </si>
  <si>
    <t>RSSS-992-4400</t>
  </si>
  <si>
    <t>RSSS-400-4400</t>
  </si>
  <si>
    <t>RSSS-370-4400</t>
  </si>
  <si>
    <t>RSSS-360-4400</t>
  </si>
  <si>
    <t>RSSS-350-4400</t>
  </si>
  <si>
    <t>RSSS-340-4400</t>
  </si>
  <si>
    <t>RSSS-330-4400</t>
  </si>
  <si>
    <t>RSSS-320-4400</t>
  </si>
  <si>
    <t>RSSS-310-4400</t>
  </si>
  <si>
    <t>RSSS-300-4400</t>
  </si>
  <si>
    <t>RSSS-290-4400</t>
  </si>
  <si>
    <t>RSSS-280-4400</t>
  </si>
  <si>
    <t>RSSS-270-4400</t>
  </si>
  <si>
    <t>RSSS-260-4400</t>
  </si>
  <si>
    <t>RSSS-250-4400</t>
  </si>
  <si>
    <t>RSSS-240-4400</t>
  </si>
  <si>
    <t>RSSS-230-4400</t>
  </si>
  <si>
    <t>RSSS-220-4400</t>
  </si>
  <si>
    <t>RSSS-210-4400</t>
  </si>
  <si>
    <t>RSSS-200-4400</t>
  </si>
  <si>
    <t>RSSS-190-4400</t>
  </si>
  <si>
    <t>RSSS-180-4400</t>
  </si>
  <si>
    <t>RSSS-170-4400</t>
  </si>
  <si>
    <t>RSSS-160-4400</t>
  </si>
  <si>
    <t>RSSS-150-4400</t>
  </si>
  <si>
    <t>RSSS-140-4400</t>
  </si>
  <si>
    <t>RSSS-130-4400</t>
  </si>
  <si>
    <t>Centre intégré de santé et de services sociaux de Laval</t>
  </si>
  <si>
    <t>RSSS-999-4350</t>
  </si>
  <si>
    <t>RSSS-998-4350</t>
  </si>
  <si>
    <t>RSSS-997-4350</t>
  </si>
  <si>
    <t>RSSS-996-4350</t>
  </si>
  <si>
    <t>RSSS-993-4350</t>
  </si>
  <si>
    <t>RSSS-992-4350</t>
  </si>
  <si>
    <t>RSSS-400-4350</t>
  </si>
  <si>
    <t>RSSS-370-4350</t>
  </si>
  <si>
    <t>RSSS-360-4350</t>
  </si>
  <si>
    <t>RSSS-350-4350</t>
  </si>
  <si>
    <t>RSSS-340-4350</t>
  </si>
  <si>
    <t>RSSS-330-4350</t>
  </si>
  <si>
    <t>RSSS-320-4350</t>
  </si>
  <si>
    <t>RSSS-310-4350</t>
  </si>
  <si>
    <t>RSSS-300-4350</t>
  </si>
  <si>
    <t>RSSS-290-4350</t>
  </si>
  <si>
    <t>RSSS-280-4350</t>
  </si>
  <si>
    <t>RSSS-270-4350</t>
  </si>
  <si>
    <t>RSSS-260-4350</t>
  </si>
  <si>
    <t>RSSS-250-4350</t>
  </si>
  <si>
    <t>RSSS-240-4350</t>
  </si>
  <si>
    <t>RSSS-230-4350</t>
  </si>
  <si>
    <t>RSSS-220-4350</t>
  </si>
  <si>
    <t>RSSS-210-4350</t>
  </si>
  <si>
    <t>RSSS-200-4350</t>
  </si>
  <si>
    <t>RSSS-190-4350</t>
  </si>
  <si>
    <t>RSSS-180-4350</t>
  </si>
  <si>
    <t>RSSS-170-4350</t>
  </si>
  <si>
    <t>RSSS-160-4350</t>
  </si>
  <si>
    <t>RSSS-150-4350</t>
  </si>
  <si>
    <t>RSSS-140-4350</t>
  </si>
  <si>
    <t>RSSS-130-4350</t>
  </si>
  <si>
    <t>CHU de Québec - Université Laval</t>
  </si>
  <si>
    <t>RSSS-999-4327</t>
  </si>
  <si>
    <t>RSSS-998-4327</t>
  </si>
  <si>
    <t>RSSS-997-4327</t>
  </si>
  <si>
    <t>RSSS-996-4327</t>
  </si>
  <si>
    <t>RSSS-993-4327</t>
  </si>
  <si>
    <t>RSSS-992-4327</t>
  </si>
  <si>
    <t>RSSS-400-4327</t>
  </si>
  <si>
    <t>RSSS-370-4327</t>
  </si>
  <si>
    <t>RSSS-360-4327</t>
  </si>
  <si>
    <t>RSSS-350-4327</t>
  </si>
  <si>
    <t>RSSS-340-4327</t>
  </si>
  <si>
    <t>RSSS-330-4327</t>
  </si>
  <si>
    <t>RSSS-320-4327</t>
  </si>
  <si>
    <t>RSSS-310-4327</t>
  </si>
  <si>
    <t>RSSS-300-4327</t>
  </si>
  <si>
    <t>RSSS-290-4327</t>
  </si>
  <si>
    <t>RSSS-280-4327</t>
  </si>
  <si>
    <t>RSSS-270-4327</t>
  </si>
  <si>
    <t>RSSS-260-4327</t>
  </si>
  <si>
    <t>RSSS-250-4327</t>
  </si>
  <si>
    <t>RSSS-240-4327</t>
  </si>
  <si>
    <t>RSSS-230-4327</t>
  </si>
  <si>
    <t>RSSS-220-4327</t>
  </si>
  <si>
    <t>RSSS-210-4327</t>
  </si>
  <si>
    <t>RSSS-200-4327</t>
  </si>
  <si>
    <t>RSSS-190-4327</t>
  </si>
  <si>
    <t>RSSS-180-4327</t>
  </si>
  <si>
    <t>RSSS-170-4327</t>
  </si>
  <si>
    <t>RSSS-160-4327</t>
  </si>
  <si>
    <t>RSSS-150-4327</t>
  </si>
  <si>
    <t>RSSS-140-4327</t>
  </si>
  <si>
    <t>RSSS-130-4327</t>
  </si>
  <si>
    <t>Institut universitaire de cardiologie et de pneumologie de Québec - Université Laval</t>
  </si>
  <si>
    <t>RSSS-999-4326</t>
  </si>
  <si>
    <t>RSSS-998-4326</t>
  </si>
  <si>
    <t>RSSS-997-4326</t>
  </si>
  <si>
    <t>RSSS-996-4326</t>
  </si>
  <si>
    <t>RSSS-993-4326</t>
  </si>
  <si>
    <t>RSSS-992-4326</t>
  </si>
  <si>
    <t>RSSS-400-4326</t>
  </si>
  <si>
    <t>RSSS-370-4326</t>
  </si>
  <si>
    <t>RSSS-360-4326</t>
  </si>
  <si>
    <t>RSSS-350-4326</t>
  </si>
  <si>
    <t>RSSS-340-4326</t>
  </si>
  <si>
    <t>RSSS-330-4326</t>
  </si>
  <si>
    <t>RSSS-320-4326</t>
  </si>
  <si>
    <t>RSSS-310-4326</t>
  </si>
  <si>
    <t>RSSS-300-4326</t>
  </si>
  <si>
    <t>RSSS-290-4326</t>
  </si>
  <si>
    <t>RSSS-280-4326</t>
  </si>
  <si>
    <t>RSSS-270-4326</t>
  </si>
  <si>
    <t>RSSS-260-4326</t>
  </si>
  <si>
    <t>RSSS-250-4326</t>
  </si>
  <si>
    <t>RSSS-240-4326</t>
  </si>
  <si>
    <t>RSSS-230-4326</t>
  </si>
  <si>
    <t>RSSS-220-4326</t>
  </si>
  <si>
    <t>RSSS-210-4326</t>
  </si>
  <si>
    <t>RSSS-200-4326</t>
  </si>
  <si>
    <t>RSSS-190-4326</t>
  </si>
  <si>
    <t>RSSS-180-4326</t>
  </si>
  <si>
    <t>RSSS-170-4326</t>
  </si>
  <si>
    <t>RSSS-160-4326</t>
  </si>
  <si>
    <t>RSSS-150-4326</t>
  </si>
  <si>
    <t>RSSS-140-4326</t>
  </si>
  <si>
    <t>RSSS-130-4326</t>
  </si>
  <si>
    <t>Centre intégré universitaire de santé et de services sociaux de la Capitale-Nationale</t>
  </si>
  <si>
    <t>RSSS-999-4300</t>
  </si>
  <si>
    <t>RSSS-998-4300</t>
  </si>
  <si>
    <t>RSSS-997-4300</t>
  </si>
  <si>
    <t>RSSS-996-4300</t>
  </si>
  <si>
    <t>RSSS-993-4300</t>
  </si>
  <si>
    <t>RSSS-992-4300</t>
  </si>
  <si>
    <t>RSSS-400-4300</t>
  </si>
  <si>
    <t>RSSS-370-4300</t>
  </si>
  <si>
    <t>RSSS-360-4300</t>
  </si>
  <si>
    <t>RSSS-350-4300</t>
  </si>
  <si>
    <t>RSSS-340-4300</t>
  </si>
  <si>
    <t>RSSS-330-4300</t>
  </si>
  <si>
    <t>RSSS-320-4300</t>
  </si>
  <si>
    <t>RSSS-310-4300</t>
  </si>
  <si>
    <t>RSSS-300-4300</t>
  </si>
  <si>
    <t>RSSS-290-4300</t>
  </si>
  <si>
    <t>RSSS-280-4300</t>
  </si>
  <si>
    <t>RSSS-270-4300</t>
  </si>
  <si>
    <t>RSSS-260-4300</t>
  </si>
  <si>
    <t>RSSS-250-4300</t>
  </si>
  <si>
    <t>RSSS-240-4300</t>
  </si>
  <si>
    <t>RSSS-230-4300</t>
  </si>
  <si>
    <t>RSSS-220-4300</t>
  </si>
  <si>
    <t>RSSS-210-4300</t>
  </si>
  <si>
    <t>RSSS-200-4300</t>
  </si>
  <si>
    <t>RSSS-190-4300</t>
  </si>
  <si>
    <t>RSSS-180-4300</t>
  </si>
  <si>
    <t>RSSS-170-4300</t>
  </si>
  <si>
    <t>RSSS-160-4300</t>
  </si>
  <si>
    <t>RSSS-150-4300</t>
  </si>
  <si>
    <t>RSSS-140-4300</t>
  </si>
  <si>
    <t>RSSS-130-4300</t>
  </si>
  <si>
    <t>Centre intégré de santé et de services sociaux de Chaudière-Appalaches</t>
  </si>
  <si>
    <t>RSSS-999-4250</t>
  </si>
  <si>
    <t>RSSS-998-4250</t>
  </si>
  <si>
    <t>RSSS-997-4250</t>
  </si>
  <si>
    <t>RSSS-996-4250</t>
  </si>
  <si>
    <t>RSSS-993-4250</t>
  </si>
  <si>
    <t>RSSS-992-4250</t>
  </si>
  <si>
    <t>RSSS-400-4250</t>
  </si>
  <si>
    <t>RSSS-370-4250</t>
  </si>
  <si>
    <t>RSSS-360-4250</t>
  </si>
  <si>
    <t>RSSS-350-4250</t>
  </si>
  <si>
    <t>RSSS-340-4250</t>
  </si>
  <si>
    <t>RSSS-330-4250</t>
  </si>
  <si>
    <t>RSSS-320-4250</t>
  </si>
  <si>
    <t>RSSS-310-4250</t>
  </si>
  <si>
    <t>RSSS-300-4250</t>
  </si>
  <si>
    <t>RSSS-290-4250</t>
  </si>
  <si>
    <t>RSSS-280-4250</t>
  </si>
  <si>
    <t>RSSS-270-4250</t>
  </si>
  <si>
    <t>RSSS-260-4250</t>
  </si>
  <si>
    <t>RSSS-250-4250</t>
  </si>
  <si>
    <t>RSSS-240-4250</t>
  </si>
  <si>
    <t>RSSS-230-4250</t>
  </si>
  <si>
    <t>RSSS-220-4250</t>
  </si>
  <si>
    <t>RSSS-210-4250</t>
  </si>
  <si>
    <t>RSSS-200-4250</t>
  </si>
  <si>
    <t>RSSS-190-4250</t>
  </si>
  <si>
    <t>RSSS-180-4250</t>
  </si>
  <si>
    <t>RSSS-170-4250</t>
  </si>
  <si>
    <t>RSSS-160-4250</t>
  </si>
  <si>
    <t>RSSS-150-4250</t>
  </si>
  <si>
    <t>RSSS-140-4250</t>
  </si>
  <si>
    <t>RSSS-130-4250</t>
  </si>
  <si>
    <t>Centre intégré universitaire de santé et de services sociaux du Saguenay-Lac-Saint-Jean</t>
  </si>
  <si>
    <t>RSSS-999-4200</t>
  </si>
  <si>
    <t>RSSS-998-4200</t>
  </si>
  <si>
    <t>RSSS-997-4200</t>
  </si>
  <si>
    <t>RSSS-996-4200</t>
  </si>
  <si>
    <t>RSSS-993-4200</t>
  </si>
  <si>
    <t>RSSS-992-4200</t>
  </si>
  <si>
    <t>RSSS-400-4200</t>
  </si>
  <si>
    <t>RSSS-370-4200</t>
  </si>
  <si>
    <t>RSSS-360-4200</t>
  </si>
  <si>
    <t>RSSS-350-4200</t>
  </si>
  <si>
    <t>RSSS-340-4200</t>
  </si>
  <si>
    <t>RSSS-330-4200</t>
  </si>
  <si>
    <t>RSSS-320-4200</t>
  </si>
  <si>
    <t>RSSS-310-4200</t>
  </si>
  <si>
    <t>RSSS-300-4200</t>
  </si>
  <si>
    <t>RSSS-290-4200</t>
  </si>
  <si>
    <t>RSSS-280-4200</t>
  </si>
  <si>
    <t>RSSS-270-4200</t>
  </si>
  <si>
    <t>RSSS-260-4200</t>
  </si>
  <si>
    <t>RSSS-250-4200</t>
  </si>
  <si>
    <t>RSSS-240-4200</t>
  </si>
  <si>
    <t>RSSS-230-4200</t>
  </si>
  <si>
    <t>RSSS-220-4200</t>
  </si>
  <si>
    <t>RSSS-210-4200</t>
  </si>
  <si>
    <t>RSSS-200-4200</t>
  </si>
  <si>
    <t>RSSS-190-4200</t>
  </si>
  <si>
    <t>RSSS-180-4200</t>
  </si>
  <si>
    <t>RSSS-170-4200</t>
  </si>
  <si>
    <t>RSSS-160-4200</t>
  </si>
  <si>
    <t>RSSS-150-4200</t>
  </si>
  <si>
    <t>RSSS-140-4200</t>
  </si>
  <si>
    <t>RSSS-130-4200</t>
  </si>
  <si>
    <t>Centre intégré de santé et de services sociaux des Îles</t>
  </si>
  <si>
    <t>RSSS-999-4155</t>
  </si>
  <si>
    <t>RSSS-998-4155</t>
  </si>
  <si>
    <t>RSSS-997-4155</t>
  </si>
  <si>
    <t>RSSS-996-4155</t>
  </si>
  <si>
    <t>RSSS-993-4155</t>
  </si>
  <si>
    <t>RSSS-992-4155</t>
  </si>
  <si>
    <t>RSSS-400-4155</t>
  </si>
  <si>
    <t>RSSS-370-4155</t>
  </si>
  <si>
    <t>RSSS-360-4155</t>
  </si>
  <si>
    <t>RSSS-350-4155</t>
  </si>
  <si>
    <t>RSSS-340-4155</t>
  </si>
  <si>
    <t>RSSS-330-4155</t>
  </si>
  <si>
    <t>RSSS-320-4155</t>
  </si>
  <si>
    <t>RSSS-310-4155</t>
  </si>
  <si>
    <t>RSSS-300-4155</t>
  </si>
  <si>
    <t>RSSS-290-4155</t>
  </si>
  <si>
    <t>RSSS-280-4155</t>
  </si>
  <si>
    <t>RSSS-270-4155</t>
  </si>
  <si>
    <t>RSSS-260-4155</t>
  </si>
  <si>
    <t>RSSS-250-4155</t>
  </si>
  <si>
    <t>RSSS-240-4155</t>
  </si>
  <si>
    <t>RSSS-230-4155</t>
  </si>
  <si>
    <t>RSSS-220-4155</t>
  </si>
  <si>
    <t>RSSS-210-4155</t>
  </si>
  <si>
    <t>RSSS-200-4155</t>
  </si>
  <si>
    <t>RSSS-190-4155</t>
  </si>
  <si>
    <t>RSSS-180-4155</t>
  </si>
  <si>
    <t>RSSS-170-4155</t>
  </si>
  <si>
    <t>RSSS-160-4155</t>
  </si>
  <si>
    <t>RSSS-150-4155</t>
  </si>
  <si>
    <t>RSSS-140-4155</t>
  </si>
  <si>
    <t>RSSS-130-4155</t>
  </si>
  <si>
    <t>Centre intégré de santé et de services sociaux de la Gaspésie</t>
  </si>
  <si>
    <t>RSSS-999-4150</t>
  </si>
  <si>
    <t>RSSS-998-4150</t>
  </si>
  <si>
    <t>RSSS-997-4150</t>
  </si>
  <si>
    <t>RSSS-996-4150</t>
  </si>
  <si>
    <t>RSSS-993-4150</t>
  </si>
  <si>
    <t>RSSS-992-4150</t>
  </si>
  <si>
    <t>RSSS-400-4150</t>
  </si>
  <si>
    <t>RSSS-370-4150</t>
  </si>
  <si>
    <t>RSSS-360-4150</t>
  </si>
  <si>
    <t>RSSS-350-4150</t>
  </si>
  <si>
    <t>RSSS-340-4150</t>
  </si>
  <si>
    <t>RSSS-330-4150</t>
  </si>
  <si>
    <t>RSSS-320-4150</t>
  </si>
  <si>
    <t>RSSS-310-4150</t>
  </si>
  <si>
    <t>RSSS-300-4150</t>
  </si>
  <si>
    <t>RSSS-290-4150</t>
  </si>
  <si>
    <t>RSSS-280-4150</t>
  </si>
  <si>
    <t>RSSS-270-4150</t>
  </si>
  <si>
    <t>RSSS-260-4150</t>
  </si>
  <si>
    <t>RSSS-250-4150</t>
  </si>
  <si>
    <t>RSSS-240-4150</t>
  </si>
  <si>
    <t>RSSS-230-4150</t>
  </si>
  <si>
    <t>RSSS-220-4150</t>
  </si>
  <si>
    <t>RSSS-210-4150</t>
  </si>
  <si>
    <t>RSSS-200-4150</t>
  </si>
  <si>
    <t>RSSS-190-4150</t>
  </si>
  <si>
    <t>RSSS-180-4150</t>
  </si>
  <si>
    <t>RSSS-170-4150</t>
  </si>
  <si>
    <t>RSSS-160-4150</t>
  </si>
  <si>
    <t>RSSS-150-4150</t>
  </si>
  <si>
    <t>RSSS-140-4150</t>
  </si>
  <si>
    <t>RSSS-130-4150</t>
  </si>
  <si>
    <t>Centre intégré de santé et de services sociaux du Bas-Saint-Laurent</t>
  </si>
  <si>
    <t>RSSS-999-4100</t>
  </si>
  <si>
    <t>RSSS-998-4100</t>
  </si>
  <si>
    <t>RSSS-997-4100</t>
  </si>
  <si>
    <t>RSSS-996-4100</t>
  </si>
  <si>
    <t>RSSS-993-4100</t>
  </si>
  <si>
    <t>RSSS-992-4100</t>
  </si>
  <si>
    <t>RSSS-400-4100</t>
  </si>
  <si>
    <t>RSSS-370-4100</t>
  </si>
  <si>
    <t>RSSS-360-4100</t>
  </si>
  <si>
    <t>RSSS-350-4100</t>
  </si>
  <si>
    <t>RSSS-340-4100</t>
  </si>
  <si>
    <t>RSSS-330-4100</t>
  </si>
  <si>
    <t>RSSS-320-4100</t>
  </si>
  <si>
    <t>RSSS-310-4100</t>
  </si>
  <si>
    <t>RSSS-300-4100</t>
  </si>
  <si>
    <t>RSSS-290-4100</t>
  </si>
  <si>
    <t>RSSS-280-4100</t>
  </si>
  <si>
    <t>RSSS-270-4100</t>
  </si>
  <si>
    <t>RSSS-260-4100</t>
  </si>
  <si>
    <t>RSSS-250-4100</t>
  </si>
  <si>
    <t>RSSS-240-4100</t>
  </si>
  <si>
    <t>RSSS-230-4100</t>
  </si>
  <si>
    <t>RSSS-220-4100</t>
  </si>
  <si>
    <t>RSSS-210-4100</t>
  </si>
  <si>
    <t>RSSS-200-4100</t>
  </si>
  <si>
    <t>RSSS-190-4100</t>
  </si>
  <si>
    <t>RSSS-180-4100</t>
  </si>
  <si>
    <t>RSSS-170-4100</t>
  </si>
  <si>
    <t>RSSS-160-4100</t>
  </si>
  <si>
    <t>RSSS-150-4100</t>
  </si>
  <si>
    <t>RSSS-140-4100</t>
  </si>
  <si>
    <t>RSSS-130-4100</t>
  </si>
  <si>
    <t>Centre régional de santé et de services sociaux de la Baie-James</t>
  </si>
  <si>
    <t>RSSS-999-4051</t>
  </si>
  <si>
    <t>RSSS-998-4051</t>
  </si>
  <si>
    <t>RSSS-997-4051</t>
  </si>
  <si>
    <t>RSSS-996-4051</t>
  </si>
  <si>
    <t>RSSS-993-4051</t>
  </si>
  <si>
    <t>RSSS-992-4051</t>
  </si>
  <si>
    <t>RSSS-400-4051</t>
  </si>
  <si>
    <t>RSSS-370-4051</t>
  </si>
  <si>
    <t>RSSS-360-4051</t>
  </si>
  <si>
    <t>RSSS-350-4051</t>
  </si>
  <si>
    <t>RSSS-340-4051</t>
  </si>
  <si>
    <t>RSSS-330-4051</t>
  </si>
  <si>
    <t>RSSS-320-4051</t>
  </si>
  <si>
    <t>RSSS-310-4051</t>
  </si>
  <si>
    <t>RSSS-300-4051</t>
  </si>
  <si>
    <t>RSSS-290-4051</t>
  </si>
  <si>
    <t>RSSS-280-4051</t>
  </si>
  <si>
    <t>RSSS-270-4051</t>
  </si>
  <si>
    <t>RSSS-260-4051</t>
  </si>
  <si>
    <t>RSSS-250-4051</t>
  </si>
  <si>
    <t>RSSS-240-4051</t>
  </si>
  <si>
    <t>RSSS-230-4051</t>
  </si>
  <si>
    <t>RSSS-220-4051</t>
  </si>
  <si>
    <t>RSSS-210-4051</t>
  </si>
  <si>
    <t>RSSS-200-4051</t>
  </si>
  <si>
    <t>RSSS-190-4051</t>
  </si>
  <si>
    <t>RSSS-180-4051</t>
  </si>
  <si>
    <t>RSSS-170-4051</t>
  </si>
  <si>
    <t>RSSS-160-4051</t>
  </si>
  <si>
    <t>RSSS-150-4051</t>
  </si>
  <si>
    <t>RSSS-140-4051</t>
  </si>
  <si>
    <t>RSSS-130-4051</t>
  </si>
  <si>
    <t>Régie régionale de la santé et des services sociaux du Nunavik</t>
  </si>
  <si>
    <t>RSSS-999-4017</t>
  </si>
  <si>
    <t>RSSS-998-4017</t>
  </si>
  <si>
    <t>RSSS-997-4017</t>
  </si>
  <si>
    <t>RSSS-996-4017</t>
  </si>
  <si>
    <t>RSSS-993-4017</t>
  </si>
  <si>
    <t>RSSS-992-4017</t>
  </si>
  <si>
    <t>RSSS-400-4017</t>
  </si>
  <si>
    <t>RSSS-370-4017</t>
  </si>
  <si>
    <t>RSSS-360-4017</t>
  </si>
  <si>
    <t>RSSS-350-4017</t>
  </si>
  <si>
    <t>RSSS-340-4017</t>
  </si>
  <si>
    <t>RSSS-330-4017</t>
  </si>
  <si>
    <t>RSSS-320-4017</t>
  </si>
  <si>
    <t>RSSS-310-4017</t>
  </si>
  <si>
    <t>RSSS-300-4017</t>
  </si>
  <si>
    <t>RSSS-290-4017</t>
  </si>
  <si>
    <t>RSSS-280-4017</t>
  </si>
  <si>
    <t>RSSS-270-4017</t>
  </si>
  <si>
    <t>RSSS-260-4017</t>
  </si>
  <si>
    <t>RSSS-250-4017</t>
  </si>
  <si>
    <t>RSSS-240-4017</t>
  </si>
  <si>
    <t>RSSS-230-4017</t>
  </si>
  <si>
    <t>RSSS-220-4017</t>
  </si>
  <si>
    <t>RSSS-210-4017</t>
  </si>
  <si>
    <t>RSSS-200-4017</t>
  </si>
  <si>
    <t>RSSS-190-4017</t>
  </si>
  <si>
    <t>RSSS-180-4017</t>
  </si>
  <si>
    <t>RSSS-170-4017</t>
  </si>
  <si>
    <t>RSSS-160-4017</t>
  </si>
  <si>
    <t>RSSS-150-4017</t>
  </si>
  <si>
    <t>RSSS-140-4017</t>
  </si>
  <si>
    <t>RSSS-130-4017</t>
  </si>
  <si>
    <t>Institut national d'excellence en santé et en services sociaux</t>
  </si>
  <si>
    <t>SSSS-998-357</t>
  </si>
  <si>
    <t>SSSS-200-357</t>
  </si>
  <si>
    <t>SSSS-140-357</t>
  </si>
  <si>
    <t>SSSS-120-357</t>
  </si>
  <si>
    <t>SCT-5-10-000357</t>
  </si>
  <si>
    <t>SCT-30-000357</t>
  </si>
  <si>
    <t>SCT-3-10-000357</t>
  </si>
  <si>
    <t>SCT-20-000357</t>
  </si>
  <si>
    <t>SCT-10-000357</t>
  </si>
  <si>
    <t>SCT-1-10-000357</t>
  </si>
  <si>
    <t>Institut national de santé publique du Québec</t>
  </si>
  <si>
    <t>SSSS-998-332</t>
  </si>
  <si>
    <t>SSSS-200-332</t>
  </si>
  <si>
    <t>SSSS-140-332</t>
  </si>
  <si>
    <t>SSSS-120-332</t>
  </si>
  <si>
    <t>SCT-5-10-000332</t>
  </si>
  <si>
    <t>SCT-30-000332</t>
  </si>
  <si>
    <t>SCT-3-10-000332</t>
  </si>
  <si>
    <t>SCT-20-000332</t>
  </si>
  <si>
    <t>SCT-10-000332</t>
  </si>
  <si>
    <t>SCT-1-10-000332</t>
  </si>
  <si>
    <t>Commissaire à la santé et au bien-être</t>
  </si>
  <si>
    <t>SSSS-200-245</t>
  </si>
  <si>
    <t>SSSS-140-245</t>
  </si>
  <si>
    <t>SSSS-130-245</t>
  </si>
  <si>
    <t>SSSS-120-245</t>
  </si>
  <si>
    <t>Budget d'immobilisation</t>
  </si>
  <si>
    <t>SSSS-110-245</t>
  </si>
  <si>
    <t>SSSS-100-245</t>
  </si>
  <si>
    <t>Réseau de la santé et des services sociaux</t>
  </si>
  <si>
    <t>SCT-5-10-001953</t>
  </si>
  <si>
    <t>SCT-1-10-001953</t>
  </si>
  <si>
    <t>Groupe d'approvisionnement en commun de l'Ouest du Québec</t>
  </si>
  <si>
    <t>SSSS-200-1170179726</t>
  </si>
  <si>
    <t>SSSS-140-1170179726</t>
  </si>
  <si>
    <t>SSSS-130-1170179726</t>
  </si>
  <si>
    <t>SSSS-120-1170179726</t>
  </si>
  <si>
    <t>SSSS-110-1170179726</t>
  </si>
  <si>
    <t>SSSS-100-1170179726</t>
  </si>
  <si>
    <t>Groupe d'approvisionnement en commun de l'Est du Québec</t>
  </si>
  <si>
    <t>SSSS-200-1168143635</t>
  </si>
  <si>
    <t>SSSS-140-1168143635</t>
  </si>
  <si>
    <t>SSSS-130-1168143635</t>
  </si>
  <si>
    <t>SSSS-120-1168143635</t>
  </si>
  <si>
    <t>SSSS-110-1168143635</t>
  </si>
  <si>
    <t>SSSS-100-1168143635</t>
  </si>
  <si>
    <t>Centre de communication santé de l'Outaouais</t>
  </si>
  <si>
    <t>SSSS-200-1164600190</t>
  </si>
  <si>
    <t>SSSS-140-1164600190</t>
  </si>
  <si>
    <t>SSSS-130-1164600190</t>
  </si>
  <si>
    <t>SSSS-120-1164600190</t>
  </si>
  <si>
    <t>SSSS-110-1164600190</t>
  </si>
  <si>
    <t>SSSS-100-1164600190</t>
  </si>
  <si>
    <t>Centre de communication santé de l'Abitibi-Témiscamingue</t>
  </si>
  <si>
    <t>SSSS-200-1164286164</t>
  </si>
  <si>
    <t>SSSS-140-1164286164</t>
  </si>
  <si>
    <t>SSSS-130-1164286164</t>
  </si>
  <si>
    <t>SSSS-120-1164286164</t>
  </si>
  <si>
    <t>SSSS-110-1164286164</t>
  </si>
  <si>
    <t>SSSS-100-1164286164</t>
  </si>
  <si>
    <t>Centre de communication santé de la Mauricie et du Centre-du-Québec</t>
  </si>
  <si>
    <t>SSSS-200-1163398390</t>
  </si>
  <si>
    <t>SSSS-140-1163398390</t>
  </si>
  <si>
    <t>SSSS-130-1163398390</t>
  </si>
  <si>
    <t>SSSS-120-1163398390</t>
  </si>
  <si>
    <t>SSSS-110-1163398390</t>
  </si>
  <si>
    <t>SSSS-100-1163398390</t>
  </si>
  <si>
    <t>Centre de communication santé Estrie</t>
  </si>
  <si>
    <t>SSSS-200-1162668116</t>
  </si>
  <si>
    <t>SSSS-140-1162668116</t>
  </si>
  <si>
    <t>SSSS-130-1162668116</t>
  </si>
  <si>
    <t>SSSS-120-1162668116</t>
  </si>
  <si>
    <t>SSSS-110-1162668116</t>
  </si>
  <si>
    <t>SSSS-100-1162668116</t>
  </si>
  <si>
    <t>Groupe Alerte Santé inc.</t>
  </si>
  <si>
    <t>SSSS-200-1161404356</t>
  </si>
  <si>
    <t>SSSS-140-1161404356</t>
  </si>
  <si>
    <t>SSSS-130-1161404356</t>
  </si>
  <si>
    <t>SSSS-120-1161404356</t>
  </si>
  <si>
    <t>SSSS-110-1161404356</t>
  </si>
  <si>
    <t>SSSS-100-1161404356</t>
  </si>
  <si>
    <t>Corporation des partenaires pour les communications santé Laurentides et de Lanaudière</t>
  </si>
  <si>
    <t>SSSS-200-1160181682</t>
  </si>
  <si>
    <t>SSSS-140-1160181682</t>
  </si>
  <si>
    <t>SSSS-130-1160181682</t>
  </si>
  <si>
    <t>SSSS-120-1160181682</t>
  </si>
  <si>
    <t>SSSS-110-1160181682</t>
  </si>
  <si>
    <t>SSSS-100-1160181682</t>
  </si>
  <si>
    <t>Centre d'appel d'urgence des régions de l'Est du Québec (CAUREQ)</t>
  </si>
  <si>
    <t>SSSS-200-1145565249</t>
  </si>
  <si>
    <t>SSSS-140-1145565249</t>
  </si>
  <si>
    <t>SSSS-130-1145565249</t>
  </si>
  <si>
    <t>SSSS-120-1145565249</t>
  </si>
  <si>
    <t>SSSS-110-1145565249</t>
  </si>
  <si>
    <t>SSSS-100-1145565249</t>
  </si>
  <si>
    <t>Centre de communication santé des Capitales</t>
  </si>
  <si>
    <t>SSSS-200-1145329836</t>
  </si>
  <si>
    <t>SSSS-140-1145329836</t>
  </si>
  <si>
    <t>SSSS-130-1145329836</t>
  </si>
  <si>
    <t>SSSS-120-1145329836</t>
  </si>
  <si>
    <t>SSSS-110-1145329836</t>
  </si>
  <si>
    <t>SSSS-100-1145329836</t>
  </si>
  <si>
    <t>Centrale d'appels d'urgence Chaudière-Appalaches (CAUCA)</t>
  </si>
  <si>
    <t>SSSS-200-1140502452</t>
  </si>
  <si>
    <t>SSSS-140-1140502452</t>
  </si>
  <si>
    <t>SSSS-130-1140502452</t>
  </si>
  <si>
    <t>SSSS-120-1140502452</t>
  </si>
  <si>
    <t>SSSS-110-1140502452</t>
  </si>
  <si>
    <t>SSSS-100-1140502452</t>
  </si>
  <si>
    <t>SigmaSanté</t>
  </si>
  <si>
    <t>SSSS-998-1140477762</t>
  </si>
  <si>
    <t>SSSS-200-1140477762</t>
  </si>
  <si>
    <t>SSSS-140-1140477762</t>
  </si>
  <si>
    <t>SSSS-130-1140477762</t>
  </si>
  <si>
    <t>SSSS-120-1140477762</t>
  </si>
  <si>
    <t>SSSS-110-1140477762</t>
  </si>
  <si>
    <t>SSSS-100-1140477762</t>
  </si>
  <si>
    <t>Régie de l'assurance maladie du Québec</t>
  </si>
  <si>
    <t>SSSS-140-064</t>
  </si>
  <si>
    <t>SSSS-120-064</t>
  </si>
  <si>
    <t>SCT-5-10-000064</t>
  </si>
  <si>
    <t>CAT 521</t>
  </si>
  <si>
    <t>SCT-30-000064</t>
  </si>
  <si>
    <t>SCT-3-10-000064</t>
  </si>
  <si>
    <t>AUTRES</t>
  </si>
  <si>
    <t>SCT-20-000064</t>
  </si>
  <si>
    <t>SCT-10-000064</t>
  </si>
  <si>
    <t>SCT-1-10-000064</t>
  </si>
  <si>
    <t>Investissements du FRISSSS qui font l'objet d'une demande de rehaussement au PQI-RI</t>
  </si>
  <si>
    <t>Demande de rehaussement - FRISSSS</t>
  </si>
  <si>
    <t>Fonds des ressources informationnelles du secteur de la santé et des services sociaux</t>
  </si>
  <si>
    <t>Ministère de la Santé et des Services sociaux</t>
  </si>
  <si>
    <t>SCT-5-10-000773</t>
  </si>
  <si>
    <t>Investissements du FRISSSS qui ne sont pas provisionnés au PQI-RI</t>
  </si>
  <si>
    <t>NON PROVISIONNÉ - FRISSSS</t>
  </si>
  <si>
    <t>SCT-3-10-000773</t>
  </si>
  <si>
    <t>N</t>
  </si>
  <si>
    <t>Immobilisations en lien avec des projets du réseau pour lesquels le MSSS n'est pas propriétaire (en phasing out).</t>
  </si>
  <si>
    <t>Non propriétaires</t>
  </si>
  <si>
    <t>Immobilisations - projets non propriétaires</t>
  </si>
  <si>
    <t>SCT-11-000060</t>
  </si>
  <si>
    <t>Investissements financées par l'affection à fonds spécial du FRISSSS</t>
  </si>
  <si>
    <t>FRISSSS - Investisements - Affectation</t>
  </si>
  <si>
    <t>FRISSSS - Inv.financés par l'Affectation en lien avec PQI RI</t>
  </si>
  <si>
    <t>773-200-01</t>
  </si>
  <si>
    <t>SCT-1-11-000773</t>
  </si>
  <si>
    <t>773-100-01</t>
  </si>
  <si>
    <t>SCT-1-10-000773</t>
  </si>
  <si>
    <t>Dépenses financées par les autres revenus du FRISSSS</t>
  </si>
  <si>
    <t>FRISSSS - Dépenses - autres revenus</t>
  </si>
  <si>
    <t>FRISSSS - Dépenses financées par les autres revenus</t>
  </si>
  <si>
    <t>773-300-02</t>
  </si>
  <si>
    <t>Investissements financés par les autres revenus du FRISSSS</t>
  </si>
  <si>
    <t>FRISSSS- Investissements - Autres revenus</t>
  </si>
  <si>
    <t>FRISSSS - Inv.financés par les autres revenus</t>
  </si>
  <si>
    <t>773-300-01</t>
  </si>
  <si>
    <t>Dépenses financées par l'affection à fonds spécial du FRISSSS</t>
  </si>
  <si>
    <t>FRISSSS - Dépenses - Affectation</t>
  </si>
  <si>
    <t>FRISSSS - Dépenses financées par l'Affectation</t>
  </si>
  <si>
    <t>773-200-02</t>
  </si>
  <si>
    <t>SCT-5-10-000060</t>
  </si>
  <si>
    <t>MSSS - Rémunération</t>
  </si>
  <si>
    <t>SCT-30-000060</t>
  </si>
  <si>
    <t>SCT-3-10-000060</t>
  </si>
  <si>
    <t>MSSS - Fonctionnement</t>
  </si>
  <si>
    <t>SCT-20-000060</t>
  </si>
  <si>
    <t>Immobilisation tangible</t>
  </si>
  <si>
    <t>immobilisation tangible</t>
  </si>
  <si>
    <t>2. PQI tangible</t>
  </si>
  <si>
    <t>SCT-2-10-000060</t>
  </si>
  <si>
    <t>SCT-10-000060</t>
  </si>
  <si>
    <t>SCT-1-10-000060</t>
  </si>
  <si>
    <t>Institut de la pertinence des actes médicaux-IPAM (NON CAP)</t>
  </si>
  <si>
    <t>MSSS-101-060</t>
  </si>
  <si>
    <t>Institut de la pertinence des actes médicaux-IPAM (CAP)</t>
  </si>
  <si>
    <t>MSSS-100-060</t>
  </si>
  <si>
    <t>Nombre compte distinct</t>
  </si>
  <si>
    <t>Indicateur compte standard</t>
  </si>
  <si>
    <t>Source financement</t>
  </si>
  <si>
    <t>Type compte</t>
  </si>
  <si>
    <t>Type déboursé</t>
  </si>
  <si>
    <t>Description compte</t>
  </si>
  <si>
    <t>Nom abrégé compte</t>
  </si>
  <si>
    <t>Nom compte</t>
  </si>
  <si>
    <t>Filtre compte</t>
  </si>
  <si>
    <t>Nom fonds</t>
  </si>
  <si>
    <t>Nom organisme</t>
  </si>
  <si>
    <t>Numéro compte OP</t>
  </si>
  <si>
    <t>Numéro compte</t>
  </si>
  <si>
    <t xml:space="preserve"> =&gt; </t>
  </si>
  <si>
    <t>Type :</t>
  </si>
  <si>
    <t>Nom de l'organisation :</t>
  </si>
  <si>
    <t>Types génériques</t>
  </si>
  <si>
    <t>Noms d'établissements des comptes</t>
  </si>
  <si>
    <t>Noms d'organismes des comptes</t>
  </si>
  <si>
    <t>Catégories de coût dans SIGRI sauf pour réserves</t>
  </si>
  <si>
    <t>Catégories des travaux phase d’exécution</t>
  </si>
  <si>
    <t>Année 7</t>
  </si>
  <si>
    <t>Année 8</t>
  </si>
  <si>
    <t>Année 9</t>
  </si>
  <si>
    <t>Année 10</t>
  </si>
  <si>
    <t>Année 11</t>
  </si>
  <si>
    <t>Année 12</t>
  </si>
  <si>
    <t>2030-2031</t>
  </si>
  <si>
    <t>2031-2032</t>
  </si>
  <si>
    <t>Année 13</t>
  </si>
  <si>
    <t>Année 14</t>
  </si>
  <si>
    <t>Année 15</t>
  </si>
  <si>
    <t>2032-2033</t>
  </si>
  <si>
    <t>2033-2034</t>
  </si>
  <si>
    <t>Catégories De Coûts :</t>
  </si>
  <si>
    <t>Catégories des travaux :</t>
  </si>
  <si>
    <t>Comptes :</t>
  </si>
  <si>
    <t>Adresse début comptes organismes</t>
  </si>
  <si>
    <t>Adresse fin comptes organismes</t>
  </si>
  <si>
    <t>Adresse début comptes établissements</t>
  </si>
  <si>
    <t>Adresse fin comptes établissements</t>
  </si>
  <si>
    <t>Adresse début comptes ministère</t>
  </si>
  <si>
    <t>Adresse fin comptes ministère</t>
  </si>
  <si>
    <t>Comptes!$N$1194</t>
  </si>
  <si>
    <t>:$N$1209</t>
  </si>
  <si>
    <t>Comptes!$N$44</t>
  </si>
  <si>
    <t>:$N$71</t>
  </si>
  <si>
    <t>Comptes!$N$72</t>
  </si>
  <si>
    <t>:$N$99</t>
  </si>
  <si>
    <t>Comptes!$N$100</t>
  </si>
  <si>
    <t>:$N$131</t>
  </si>
  <si>
    <t>Comptes!$N$132</t>
  </si>
  <si>
    <t>:$N$163</t>
  </si>
  <si>
    <t>Comptes!$N$164</t>
  </si>
  <si>
    <t>:$N$195</t>
  </si>
  <si>
    <t>Comptes!$N$196</t>
  </si>
  <si>
    <t>:$N$227</t>
  </si>
  <si>
    <t>Comptes!$N$228</t>
  </si>
  <si>
    <t>:$N$259</t>
  </si>
  <si>
    <t>Comptes!$N$260</t>
  </si>
  <si>
    <t>:$N$293</t>
  </si>
  <si>
    <t>Comptes!$N$294</t>
  </si>
  <si>
    <t>:$N$325</t>
  </si>
  <si>
    <t>Comptes!$N$326</t>
  </si>
  <si>
    <t>:$N$357</t>
  </si>
  <si>
    <t>Comptes!$N$358</t>
  </si>
  <si>
    <t>:$N$389</t>
  </si>
  <si>
    <t>Comptes!$N$390</t>
  </si>
  <si>
    <t>:$N$421</t>
  </si>
  <si>
    <t>Comptes!$N$422</t>
  </si>
  <si>
    <t>:$N$453</t>
  </si>
  <si>
    <t>Comptes!$N$454</t>
  </si>
  <si>
    <t>:$N$485</t>
  </si>
  <si>
    <t>Comptes!$N$486</t>
  </si>
  <si>
    <t>:$N$517</t>
  </si>
  <si>
    <t>Comptes!$N$518</t>
  </si>
  <si>
    <t>:$N$549</t>
  </si>
  <si>
    <t>Comptes!$N$550</t>
  </si>
  <si>
    <t>:$N$581</t>
  </si>
  <si>
    <t>Comptes!$N$582</t>
  </si>
  <si>
    <t>:$N$613</t>
  </si>
  <si>
    <t>Comptes!$N$614</t>
  </si>
  <si>
    <t>:$N$645</t>
  </si>
  <si>
    <t>Comptes!$N$646</t>
  </si>
  <si>
    <t>:$N$677</t>
  </si>
  <si>
    <t>Comptes!$N$678</t>
  </si>
  <si>
    <t>:$N$709</t>
  </si>
  <si>
    <t>Comptes!$N$710</t>
  </si>
  <si>
    <t>:$N$741</t>
  </si>
  <si>
    <t>Comptes!$N$742</t>
  </si>
  <si>
    <t>:$N$773</t>
  </si>
  <si>
    <t>Comptes!$N$774</t>
  </si>
  <si>
    <t>:$N$805</t>
  </si>
  <si>
    <t>Comptes!$N$806</t>
  </si>
  <si>
    <t>:$N$837</t>
  </si>
  <si>
    <t>Comptes!$N$838</t>
  </si>
  <si>
    <t>:$N$869</t>
  </si>
  <si>
    <t>Comptes!$N$870</t>
  </si>
  <si>
    <t>:$N$901</t>
  </si>
  <si>
    <t>Comptes!$N$902</t>
  </si>
  <si>
    <t>:$N$933</t>
  </si>
  <si>
    <t>Comptes!$N$934</t>
  </si>
  <si>
    <t>:$N$965</t>
  </si>
  <si>
    <t>Comptes!$N$966</t>
  </si>
  <si>
    <t>:$N$997</t>
  </si>
  <si>
    <t>Comptes!$N$1004</t>
  </si>
  <si>
    <t>:$N$1034</t>
  </si>
  <si>
    <t>Comptes!$N$1080</t>
  </si>
  <si>
    <t>:$N$1111</t>
  </si>
  <si>
    <t>Comptes!$N$1112</t>
  </si>
  <si>
    <t>:$N$1143</t>
  </si>
  <si>
    <t>Comptes!$N$1162</t>
  </si>
  <si>
    <t>:$N$1193</t>
  </si>
  <si>
    <t>Comptes!$N$1226</t>
  </si>
  <si>
    <t>:$N$1257</t>
  </si>
  <si>
    <t>Comptes!$N$2</t>
  </si>
  <si>
    <t>:$N$7</t>
  </si>
  <si>
    <t>Comptes!$N$8</t>
  </si>
  <si>
    <t>:$N$13</t>
  </si>
  <si>
    <t>Comptes!$N$14</t>
  </si>
  <si>
    <t>:$N$19</t>
  </si>
  <si>
    <t>Comptes!$N$20</t>
  </si>
  <si>
    <t>:$N$25</t>
  </si>
  <si>
    <t>Comptes!$N$26</t>
  </si>
  <si>
    <t>:$N$31</t>
  </si>
  <si>
    <t>Comptes!$N$32</t>
  </si>
  <si>
    <t>:$N$37</t>
  </si>
  <si>
    <t>Comptes!$N$38</t>
  </si>
  <si>
    <t>:$N$43</t>
  </si>
  <si>
    <t>Comptes!$N$998</t>
  </si>
  <si>
    <t>:$N$1003</t>
  </si>
  <si>
    <t>Comptes!$N$1035</t>
  </si>
  <si>
    <t>:$N$1040</t>
  </si>
  <si>
    <t>Comptes!$N$1041</t>
  </si>
  <si>
    <t>:$N$1049</t>
  </si>
  <si>
    <t>Comptes!$N$1050</t>
  </si>
  <si>
    <t>:$N$1055</t>
  </si>
  <si>
    <t>Comptes!$N$1068</t>
  </si>
  <si>
    <t>:$N$1079</t>
  </si>
  <si>
    <t>Comptes!$N$1144</t>
  </si>
  <si>
    <t>:$N$1152</t>
  </si>
  <si>
    <t>Comptes!$N$1153</t>
  </si>
  <si>
    <t>:$N$1161</t>
  </si>
  <si>
    <t>Comptes!$N$1210</t>
  </si>
  <si>
    <t>:$N$1218</t>
  </si>
  <si>
    <t>Comptes!$N$1219</t>
  </si>
  <si>
    <t>:$N$1225</t>
  </si>
  <si>
    <t>Comptes!$N$1260</t>
  </si>
  <si>
    <t>:$N$1266</t>
  </si>
  <si>
    <t>Colonne de calcul</t>
  </si>
  <si>
    <t>Réalisation - exécution</t>
  </si>
  <si>
    <t>Année 1</t>
  </si>
  <si>
    <t>Année 2</t>
  </si>
  <si>
    <t>Année 4</t>
  </si>
  <si>
    <t>Année 5</t>
  </si>
  <si>
    <t>Année 7</t>
  </si>
  <si>
    <t>Année 8</t>
  </si>
  <si>
    <t>Année 9</t>
  </si>
  <si>
    <t>Année 10</t>
  </si>
  <si>
    <t>Année 11</t>
  </si>
  <si>
    <t>Année 12</t>
  </si>
  <si>
    <t>SVP sélectionnez un nom d'organisation...</t>
  </si>
  <si>
    <t>Catégorie/Contributeur 1</t>
  </si>
  <si>
    <t>Catégorie/Contributeur 2</t>
  </si>
  <si>
    <t>Contributeur 1 — Investissements en ressources informationnelles</t>
  </si>
  <si>
    <t>Contributeur 1 — Dépenses en ressources informationnelles</t>
  </si>
  <si>
    <t>Contributeur 2 — Investissements en ressources informationnelles</t>
  </si>
  <si>
    <t>Contributeur 2 — Dépenses en ressources informationnelles</t>
  </si>
  <si>
    <t>Partenaires externes</t>
  </si>
  <si>
    <t>Partenaire interne</t>
  </si>
  <si>
    <t>FRISSSS</t>
  </si>
  <si>
    <t>Année 3</t>
  </si>
  <si>
    <t>2019-2020
(k$)</t>
  </si>
  <si>
    <t xml:space="preserve">
Compte</t>
  </si>
  <si>
    <t xml:space="preserve">
Catégorie De Coûts</t>
  </si>
  <si>
    <t>2020-2021
(k$)</t>
  </si>
  <si>
    <t>2021-2022
(k$)</t>
  </si>
  <si>
    <t>2022-2023
(k$)</t>
  </si>
  <si>
    <t>2023-2024
(k$)</t>
  </si>
  <si>
    <t>2024-2025
(k$)</t>
  </si>
  <si>
    <t>2025-2026
(k$)</t>
  </si>
  <si>
    <t>2026-2027
(k$)</t>
  </si>
  <si>
    <t>2027-2028
(k$)</t>
  </si>
  <si>
    <t>2028-2029
(k$)</t>
  </si>
  <si>
    <t>2029-2030
(k$)</t>
  </si>
  <si>
    <t>2030-2031
(k$)</t>
  </si>
  <si>
    <t>2031-2032
(k$)</t>
  </si>
  <si>
    <t>2032-2033
(k$)</t>
  </si>
  <si>
    <t>2033-2034
(k$)</t>
  </si>
  <si>
    <t>Réalisation - planification</t>
  </si>
  <si>
    <t>Année 6</t>
  </si>
  <si>
    <t>Année 14</t>
  </si>
  <si>
    <t>Cet onglet ne peut être automatisé, il doit être rempli à la main.</t>
  </si>
  <si>
    <t>Total
(k$)</t>
  </si>
  <si>
    <t>TOTAL :</t>
  </si>
  <si>
    <t>Année 13</t>
  </si>
  <si>
    <t>Récurrence actuelle (RA)</t>
  </si>
  <si>
    <t>Après-projet (RP)</t>
  </si>
  <si>
    <t>Écart (RP-RA)</t>
  </si>
  <si>
    <t>Année 15</t>
  </si>
  <si>
    <t>Compte</t>
  </si>
  <si>
    <t>Catégorie de coûts / Contributeur 2</t>
  </si>
  <si>
    <t>Sous total de la phase de Réalisation - Planification</t>
  </si>
  <si>
    <t>(k$)</t>
  </si>
  <si>
    <t>Réalisation exécution</t>
  </si>
  <si>
    <t>Sous total de la phase de Réalisation - Exécution</t>
  </si>
  <si>
    <t>Total de la phase de Réalisation - Exécution</t>
  </si>
  <si>
    <t>Catégorie de coûts / Contributeur 1</t>
  </si>
  <si>
    <t>Réalisation planification (coûts réels)</t>
  </si>
  <si>
    <t>Catégorie / Contributeur 2</t>
  </si>
  <si>
    <t>Catégorie / Contributeur 1</t>
  </si>
  <si>
    <t>DO - Coûts prévus de planification - Contributeur 2</t>
  </si>
  <si>
    <t>DO - Coûts prévus de planification - Contributeur 1</t>
  </si>
  <si>
    <t>DA - Coûts réels de planification - Contributeur 1</t>
  </si>
  <si>
    <t>DA - Coûts réels de planification - Contributeur 2</t>
  </si>
  <si>
    <t>DA - Coûts prévu d'exécution - Contributeur 1</t>
  </si>
  <si>
    <t>DA - Coûts prévu d'exécution - Contributeur 2</t>
  </si>
  <si>
    <t>Les lignes en rouges sont des doublons, vous devrez les additionner manuellement afin de les saisir dans SIGRI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</si>
</sst>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\k&quot;$&quot;"/>
    <numFmt numFmtId="166" formatCode="#,##0.0\ &quot;$&quot;"/>
    <numFmt numFmtId="167" formatCode="#,##0.0\ _$"/>
    <numFmt numFmtId="168" formatCode="#,##0.0"/>
  </numFmts>
  <fonts count="30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ourier New"/>
      <family val="3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002060"/>
      <name val="Arial"/>
      <family val="2"/>
    </font>
    <font>
      <u/>
      <sz val="10"/>
      <color theme="1"/>
      <name val="Arial"/>
      <family val="2"/>
    </font>
    <font>
      <b/>
      <u/>
      <sz val="10"/>
      <color rgb="FF0070C0"/>
      <name val="Arial"/>
      <family val="2"/>
    </font>
    <font>
      <b/>
      <sz val="11"/>
      <color theme="4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262626"/>
      <name val="Calibri"/>
      <family val="2"/>
    </font>
    <font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F0F4FA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rgb="FF757171"/>
      </left>
      <right style="medium">
        <color rgb="FF757171"/>
      </right>
      <top style="medium">
        <color rgb="FF757171"/>
      </top>
      <bottom style="medium">
        <color rgb="FF757171"/>
      </bottom>
      <diagonal/>
    </border>
    <border>
      <left/>
      <right style="medium">
        <color rgb="FF757171"/>
      </right>
      <top style="medium">
        <color rgb="FF757171"/>
      </top>
      <bottom style="medium">
        <color rgb="FF757171"/>
      </bottom>
      <diagonal/>
    </border>
    <border>
      <left style="medium">
        <color rgb="FF757171"/>
      </left>
      <right style="medium">
        <color rgb="FF757171"/>
      </right>
      <top/>
      <bottom style="medium">
        <color rgb="FF757171"/>
      </bottom>
      <diagonal/>
    </border>
    <border>
      <left style="medium">
        <color rgb="FF757171"/>
      </left>
      <right/>
      <top/>
      <bottom style="medium">
        <color rgb="FF757171"/>
      </bottom>
      <diagonal/>
    </border>
    <border>
      <left/>
      <right/>
      <top/>
      <bottom style="medium">
        <color rgb="FF757171"/>
      </bottom>
      <diagonal/>
    </border>
    <border>
      <left/>
      <right style="medium">
        <color rgb="FF757171"/>
      </right>
      <top/>
      <bottom style="medium">
        <color rgb="FF757171"/>
      </bottom>
      <diagonal/>
    </border>
    <border>
      <left style="medium">
        <color rgb="FF757171"/>
      </left>
      <right style="medium">
        <color rgb="FF757171"/>
      </right>
      <top/>
      <bottom/>
      <diagonal/>
    </border>
    <border>
      <left/>
      <right style="medium">
        <color rgb="FF757171"/>
      </right>
      <top/>
      <bottom/>
      <diagonal/>
    </border>
    <border>
      <left style="medium">
        <color rgb="FF757171"/>
      </left>
      <right style="medium">
        <color rgb="FF757171"/>
      </right>
      <top style="medium">
        <color rgb="FF757171"/>
      </top>
      <bottom style="thick">
        <color rgb="FF757171"/>
      </bottom>
      <diagonal/>
    </border>
    <border>
      <left/>
      <right style="medium">
        <color rgb="FF757171"/>
      </right>
      <top style="medium">
        <color rgb="FF757171"/>
      </top>
      <bottom style="thick">
        <color rgb="FF757171"/>
      </bottom>
      <diagonal/>
    </border>
    <border>
      <left style="medium">
        <color rgb="FF757171"/>
      </left>
      <right/>
      <top style="medium">
        <color rgb="FF757171"/>
      </top>
      <bottom style="medium">
        <color rgb="FF757171"/>
      </bottom>
      <diagonal/>
    </border>
    <border>
      <left/>
      <right/>
      <top style="medium">
        <color rgb="FF757171"/>
      </top>
      <bottom style="medium">
        <color rgb="FF75717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57171"/>
      </left>
      <right/>
      <top style="medium">
        <color rgb="FF757171"/>
      </top>
      <bottom style="thick">
        <color rgb="FF757171"/>
      </bottom>
      <diagonal/>
    </border>
    <border>
      <left/>
      <right/>
      <top style="medium">
        <color rgb="FF757171"/>
      </top>
      <bottom style="thick">
        <color rgb="FF75717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57171"/>
      </left>
      <right style="medium">
        <color rgb="FF757171"/>
      </right>
      <top style="medium">
        <color rgb="FF757171"/>
      </top>
      <bottom/>
      <diagonal/>
    </border>
    <border>
      <left/>
      <right style="medium">
        <color rgb="FF757171"/>
      </right>
      <top style="medium">
        <color rgb="FF757171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1">
    <xf numFmtId="0" fontId="0" fillId="0" borderId="0" xfId="0"/>
    <xf numFmtId="0" fontId="7" fillId="0" borderId="0" xfId="1"/>
    <xf numFmtId="0" fontId="8" fillId="11" borderId="23" xfId="1" applyFont="1" applyFill="1" applyBorder="1" applyAlignment="1">
      <alignment horizontal="left" vertical="top" wrapText="1"/>
    </xf>
    <xf numFmtId="0" fontId="9" fillId="12" borderId="22" xfId="1" applyFont="1" applyFill="1" applyBorder="1" applyAlignment="1">
      <alignment horizontal="left" vertical="top" wrapText="1"/>
    </xf>
    <xf numFmtId="0" fontId="9" fillId="12" borderId="24" xfId="1" applyFont="1" applyFill="1" applyBorder="1" applyAlignment="1">
      <alignment horizontal="left" vertical="top" wrapText="1"/>
    </xf>
    <xf numFmtId="0" fontId="11" fillId="0" borderId="0" xfId="0" applyFont="1"/>
    <xf numFmtId="0" fontId="12" fillId="14" borderId="0" xfId="0" applyFont="1" applyFill="1"/>
    <xf numFmtId="0" fontId="13" fillId="14" borderId="0" xfId="0" applyFont="1" applyFill="1"/>
    <xf numFmtId="2" fontId="8" fillId="10" borderId="23" xfId="1" applyNumberFormat="1" applyFont="1" applyFill="1" applyBorder="1" applyAlignment="1">
      <alignment horizontal="right" vertical="top" wrapText="1"/>
    </xf>
    <xf numFmtId="2" fontId="8" fillId="10" borderId="0" xfId="1" applyNumberFormat="1" applyFont="1" applyFill="1" applyBorder="1" applyAlignment="1">
      <alignment horizontal="left" vertical="top"/>
    </xf>
    <xf numFmtId="2" fontId="0" fillId="0" borderId="0" xfId="0" applyNumberFormat="1"/>
    <xf numFmtId="0" fontId="0" fillId="13" borderId="0" xfId="0" applyFill="1" applyProtection="1"/>
    <xf numFmtId="0" fontId="11" fillId="13" borderId="0" xfId="0" applyFont="1" applyFill="1" applyAlignment="1" applyProtection="1">
      <alignment horizontal="center"/>
    </xf>
    <xf numFmtId="0" fontId="0" fillId="0" borderId="0" xfId="0" applyProtection="1"/>
    <xf numFmtId="9" fontId="5" fillId="13" borderId="6" xfId="0" applyNumberFormat="1" applyFont="1" applyFill="1" applyBorder="1" applyAlignment="1" applyProtection="1">
      <alignment horizontal="right" vertical="center" indent="1"/>
    </xf>
    <xf numFmtId="164" fontId="3" fillId="6" borderId="17" xfId="0" applyNumberFormat="1" applyFont="1" applyFill="1" applyBorder="1" applyAlignment="1" applyProtection="1">
      <alignment horizontal="right" vertical="center" indent="1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center" indent="1"/>
    </xf>
    <xf numFmtId="0" fontId="4" fillId="4" borderId="7" xfId="0" applyFont="1" applyFill="1" applyBorder="1" applyAlignment="1" applyProtection="1">
      <alignment horizontal="left" vertical="center" indent="1"/>
    </xf>
    <xf numFmtId="0" fontId="3" fillId="5" borderId="1" xfId="0" applyFont="1" applyFill="1" applyBorder="1" applyAlignment="1" applyProtection="1">
      <alignment horizontal="right" vertical="center"/>
    </xf>
    <xf numFmtId="9" fontId="1" fillId="8" borderId="6" xfId="0" applyNumberFormat="1" applyFont="1" applyFill="1" applyBorder="1" applyAlignment="1" applyProtection="1">
      <alignment horizontal="right" vertical="center" indent="1"/>
    </xf>
    <xf numFmtId="0" fontId="4" fillId="3" borderId="4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horizontal="right" vertical="center" indent="1"/>
    </xf>
    <xf numFmtId="0" fontId="5" fillId="3" borderId="5" xfId="0" applyFont="1" applyFill="1" applyBorder="1" applyAlignment="1" applyProtection="1">
      <alignment horizontal="right" vertical="center" wrapText="1" indent="1"/>
    </xf>
    <xf numFmtId="0" fontId="1" fillId="3" borderId="5" xfId="0" applyFont="1" applyFill="1" applyBorder="1" applyAlignment="1" applyProtection="1">
      <alignment horizontal="right" vertical="center" indent="1"/>
    </xf>
    <xf numFmtId="0" fontId="5" fillId="3" borderId="6" xfId="0" applyFont="1" applyFill="1" applyBorder="1" applyAlignment="1" applyProtection="1">
      <alignment horizontal="right" vertical="center"/>
    </xf>
    <xf numFmtId="0" fontId="5" fillId="3" borderId="2" xfId="0" applyFont="1" applyFill="1" applyBorder="1" applyAlignment="1" applyProtection="1">
      <alignment horizontal="right" vertical="center" wrapText="1" indent="1"/>
    </xf>
    <xf numFmtId="0" fontId="3" fillId="5" borderId="9" xfId="0" applyFont="1" applyFill="1" applyBorder="1" applyAlignment="1" applyProtection="1">
      <alignment horizontal="right" vertical="center"/>
    </xf>
    <xf numFmtId="164" fontId="3" fillId="5" borderId="10" xfId="0" applyNumberFormat="1" applyFont="1" applyFill="1" applyBorder="1" applyAlignment="1" applyProtection="1">
      <alignment horizontal="right" vertical="center" indent="1"/>
    </xf>
    <xf numFmtId="0" fontId="3" fillId="6" borderId="3" xfId="0" applyFont="1" applyFill="1" applyBorder="1" applyAlignment="1" applyProtection="1">
      <alignment horizontal="right" vertical="center"/>
    </xf>
    <xf numFmtId="164" fontId="3" fillId="6" borderId="6" xfId="0" applyNumberFormat="1" applyFont="1" applyFill="1" applyBorder="1" applyAlignment="1" applyProtection="1">
      <alignment horizontal="right" vertical="center" indent="1"/>
    </xf>
    <xf numFmtId="0" fontId="3" fillId="5" borderId="3" xfId="0" applyFont="1" applyFill="1" applyBorder="1" applyAlignment="1" applyProtection="1">
      <alignment horizontal="right" vertical="center"/>
    </xf>
    <xf numFmtId="164" fontId="4" fillId="3" borderId="11" xfId="0" applyNumberFormat="1" applyFont="1" applyFill="1" applyBorder="1" applyAlignment="1" applyProtection="1">
      <alignment horizontal="right" vertical="center" indent="1"/>
    </xf>
    <xf numFmtId="164" fontId="4" fillId="3" borderId="12" xfId="0" applyNumberFormat="1" applyFont="1" applyFill="1" applyBorder="1" applyAlignment="1" applyProtection="1">
      <alignment horizontal="right" vertical="center" indent="1"/>
    </xf>
    <xf numFmtId="164" fontId="4" fillId="3" borderId="2" xfId="0" applyNumberFormat="1" applyFont="1" applyFill="1" applyBorder="1" applyAlignment="1" applyProtection="1">
      <alignment horizontal="right" vertical="center" wrapText="1" indent="1"/>
    </xf>
    <xf numFmtId="164" fontId="4" fillId="3" borderId="5" xfId="0" applyNumberFormat="1" applyFont="1" applyFill="1" applyBorder="1" applyAlignment="1" applyProtection="1">
      <alignment horizontal="right" vertical="center" indent="1"/>
    </xf>
    <xf numFmtId="164" fontId="4" fillId="3" borderId="6" xfId="0" applyNumberFormat="1" applyFont="1" applyFill="1" applyBorder="1" applyAlignment="1" applyProtection="1">
      <alignment horizontal="right" vertical="center" wrapText="1" indent="1"/>
    </xf>
    <xf numFmtId="164" fontId="3" fillId="5" borderId="27" xfId="0" applyNumberFormat="1" applyFont="1" applyFill="1" applyBorder="1" applyAlignment="1" applyProtection="1">
      <alignment horizontal="right" vertical="center" indent="1"/>
    </xf>
    <xf numFmtId="164" fontId="3" fillId="5" borderId="28" xfId="0" applyNumberFormat="1" applyFont="1" applyFill="1" applyBorder="1" applyAlignment="1" applyProtection="1">
      <alignment horizontal="right" vertical="center" indent="1"/>
    </xf>
    <xf numFmtId="0" fontId="15" fillId="0" borderId="0" xfId="0" applyFont="1" applyProtection="1"/>
    <xf numFmtId="0" fontId="0" fillId="13" borderId="0" xfId="0" applyFill="1" applyProtection="1">
      <protection locked="0"/>
    </xf>
    <xf numFmtId="0" fontId="11" fillId="13" borderId="0" xfId="0" applyFont="1" applyFill="1" applyProtection="1"/>
    <xf numFmtId="165" fontId="14" fillId="17" borderId="26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0" fontId="13" fillId="13" borderId="0" xfId="0" applyFont="1" applyFill="1" applyProtection="1"/>
    <xf numFmtId="0" fontId="11" fillId="13" borderId="0" xfId="0" applyFont="1" applyFill="1" applyAlignment="1" applyProtection="1">
      <alignment horizontal="right"/>
    </xf>
    <xf numFmtId="2" fontId="11" fillId="13" borderId="0" xfId="0" applyNumberFormat="1" applyFont="1" applyFill="1" applyProtection="1"/>
    <xf numFmtId="0" fontId="11" fillId="13" borderId="0" xfId="0" applyFont="1" applyFill="1" applyBorder="1" applyAlignment="1" applyProtection="1">
      <alignment horizontal="left"/>
    </xf>
    <xf numFmtId="0" fontId="13" fillId="13" borderId="0" xfId="0" applyFont="1" applyFill="1" applyBorder="1" applyAlignment="1" applyProtection="1">
      <alignment horizontal="center"/>
    </xf>
    <xf numFmtId="0" fontId="13" fillId="13" borderId="20" xfId="0" applyFont="1" applyFill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165" fontId="14" fillId="17" borderId="26" xfId="0" applyNumberFormat="1" applyFont="1" applyFill="1" applyBorder="1" applyAlignment="1" applyProtection="1">
      <alignment horizontal="center"/>
    </xf>
    <xf numFmtId="166" fontId="11" fillId="13" borderId="0" xfId="0" applyNumberFormat="1" applyFont="1" applyFill="1" applyAlignment="1" applyProtection="1">
      <alignment horizontal="center"/>
    </xf>
    <xf numFmtId="0" fontId="11" fillId="0" borderId="0" xfId="0" applyFont="1" applyFill="1" applyProtection="1"/>
    <xf numFmtId="0" fontId="11" fillId="15" borderId="25" xfId="0" applyFont="1" applyFill="1" applyBorder="1" applyProtection="1">
      <protection locked="0"/>
    </xf>
    <xf numFmtId="165" fontId="11" fillId="16" borderId="19" xfId="0" applyNumberFormat="1" applyFont="1" applyFill="1" applyBorder="1" applyAlignment="1" applyProtection="1">
      <alignment horizontal="center"/>
      <protection locked="0"/>
    </xf>
    <xf numFmtId="0" fontId="11" fillId="18" borderId="25" xfId="0" applyFont="1" applyFill="1" applyBorder="1" applyProtection="1">
      <protection locked="0"/>
    </xf>
    <xf numFmtId="0" fontId="11" fillId="13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 indent="1"/>
      <protection locked="0"/>
    </xf>
    <xf numFmtId="0" fontId="3" fillId="6" borderId="14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165" fontId="14" fillId="17" borderId="0" xfId="0" applyNumberFormat="1" applyFont="1" applyFill="1" applyBorder="1" applyAlignment="1" applyProtection="1">
      <alignment horizontal="left"/>
    </xf>
    <xf numFmtId="0" fontId="16" fillId="0" borderId="0" xfId="0" applyFont="1" applyProtection="1"/>
    <xf numFmtId="0" fontId="17" fillId="0" borderId="0" xfId="0" applyFont="1" applyAlignment="1" applyProtection="1">
      <alignment horizontal="center"/>
    </xf>
    <xf numFmtId="0" fontId="19" fillId="0" borderId="0" xfId="0" applyFont="1" applyProtection="1"/>
    <xf numFmtId="0" fontId="19" fillId="13" borderId="0" xfId="0" applyFont="1" applyFill="1" applyProtection="1"/>
    <xf numFmtId="0" fontId="16" fillId="13" borderId="0" xfId="0" applyFont="1" applyFill="1" applyProtection="1"/>
    <xf numFmtId="0" fontId="17" fillId="13" borderId="0" xfId="0" applyFont="1" applyFill="1" applyAlignment="1" applyProtection="1">
      <alignment horizontal="center"/>
    </xf>
    <xf numFmtId="0" fontId="18" fillId="13" borderId="0" xfId="0" applyFont="1" applyFill="1" applyAlignment="1" applyProtection="1">
      <alignment vertical="center" textRotation="180"/>
    </xf>
    <xf numFmtId="0" fontId="20" fillId="14" borderId="29" xfId="0" applyFont="1" applyFill="1" applyBorder="1" applyAlignment="1" applyProtection="1">
      <alignment horizontal="center" vertical="center" wrapText="1"/>
    </xf>
    <xf numFmtId="0" fontId="23" fillId="13" borderId="0" xfId="0" applyFont="1" applyFill="1" applyAlignment="1" applyProtection="1">
      <alignment vertical="center" textRotation="180"/>
    </xf>
    <xf numFmtId="0" fontId="21" fillId="13" borderId="33" xfId="0" applyFont="1" applyFill="1" applyBorder="1" applyProtection="1"/>
    <xf numFmtId="0" fontId="16" fillId="13" borderId="33" xfId="0" applyFont="1" applyFill="1" applyBorder="1" applyProtection="1"/>
    <xf numFmtId="0" fontId="17" fillId="13" borderId="33" xfId="0" applyFont="1" applyFill="1" applyBorder="1" applyAlignment="1" applyProtection="1">
      <alignment horizontal="center"/>
    </xf>
    <xf numFmtId="0" fontId="17" fillId="13" borderId="0" xfId="0" applyFont="1" applyFill="1" applyBorder="1" applyAlignment="1" applyProtection="1">
      <alignment horizontal="center"/>
    </xf>
    <xf numFmtId="0" fontId="16" fillId="20" borderId="0" xfId="0" applyFont="1" applyFill="1" applyProtection="1"/>
    <xf numFmtId="0" fontId="17" fillId="20" borderId="0" xfId="0" applyFont="1" applyFill="1" applyAlignment="1" applyProtection="1">
      <alignment horizontal="center"/>
    </xf>
    <xf numFmtId="0" fontId="22" fillId="20" borderId="0" xfId="0" applyFont="1" applyFill="1" applyProtection="1"/>
    <xf numFmtId="0" fontId="18" fillId="20" borderId="0" xfId="0" applyFont="1" applyFill="1" applyAlignment="1" applyProtection="1">
      <alignment vertical="center" textRotation="180"/>
    </xf>
    <xf numFmtId="0" fontId="19" fillId="20" borderId="0" xfId="0" applyFont="1" applyFill="1" applyProtection="1"/>
    <xf numFmtId="0" fontId="23" fillId="20" borderId="0" xfId="0" applyFont="1" applyFill="1" applyAlignment="1" applyProtection="1">
      <alignment vertical="center" textRotation="180"/>
    </xf>
    <xf numFmtId="0" fontId="18" fillId="20" borderId="0" xfId="0" applyFont="1" applyFill="1" applyAlignment="1" applyProtection="1">
      <alignment horizontal="center" vertical="center" textRotation="180"/>
    </xf>
    <xf numFmtId="0" fontId="23" fillId="13" borderId="21" xfId="0" applyFont="1" applyFill="1" applyBorder="1" applyAlignment="1" applyProtection="1">
      <alignment vertical="center" textRotation="180"/>
    </xf>
    <xf numFmtId="0" fontId="16" fillId="19" borderId="0" xfId="0" applyFont="1" applyFill="1" applyBorder="1" applyAlignment="1" applyProtection="1">
      <alignment horizontal="right"/>
    </xf>
    <xf numFmtId="0" fontId="16" fillId="19" borderId="0" xfId="0" applyFont="1" applyFill="1" applyBorder="1" applyAlignment="1" applyProtection="1">
      <alignment horizontal="left"/>
    </xf>
    <xf numFmtId="0" fontId="22" fillId="20" borderId="0" xfId="0" applyFont="1" applyFill="1" applyAlignment="1" applyProtection="1">
      <alignment horizontal="left" vertical="center"/>
    </xf>
    <xf numFmtId="0" fontId="18" fillId="20" borderId="0" xfId="0" applyFont="1" applyFill="1" applyAlignment="1" applyProtection="1">
      <alignment horizontal="left" vertical="center"/>
    </xf>
    <xf numFmtId="0" fontId="16" fillId="20" borderId="0" xfId="0" applyFont="1" applyFill="1" applyAlignment="1" applyProtection="1">
      <alignment horizontal="left" vertical="center"/>
    </xf>
    <xf numFmtId="0" fontId="19" fillId="20" borderId="0" xfId="0" applyFont="1" applyFill="1" applyAlignment="1" applyProtection="1">
      <alignment horizontal="left" vertical="center"/>
    </xf>
    <xf numFmtId="0" fontId="23" fillId="20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20" borderId="0" xfId="0" applyFont="1" applyFill="1" applyAlignment="1" applyProtection="1">
      <alignment horizontal="left" vertical="center" wrapText="1"/>
    </xf>
    <xf numFmtId="0" fontId="24" fillId="0" borderId="0" xfId="0" applyFont="1" applyProtection="1">
      <protection locked="0"/>
    </xf>
    <xf numFmtId="0" fontId="25" fillId="13" borderId="0" xfId="0" applyFont="1" applyFill="1" applyProtection="1"/>
    <xf numFmtId="168" fontId="16" fillId="19" borderId="30" xfId="0" applyNumberFormat="1" applyFont="1" applyFill="1" applyBorder="1" applyAlignment="1" applyProtection="1">
      <alignment horizontal="right"/>
    </xf>
    <xf numFmtId="168" fontId="19" fillId="19" borderId="30" xfId="0" applyNumberFormat="1" applyFont="1" applyFill="1" applyBorder="1" applyAlignment="1" applyProtection="1">
      <alignment horizontal="right"/>
    </xf>
    <xf numFmtId="168" fontId="16" fillId="19" borderId="31" xfId="0" applyNumberFormat="1" applyFont="1" applyFill="1" applyBorder="1" applyAlignment="1" applyProtection="1">
      <alignment horizontal="right"/>
    </xf>
    <xf numFmtId="168" fontId="19" fillId="19" borderId="31" xfId="0" applyNumberFormat="1" applyFont="1" applyFill="1" applyBorder="1" applyAlignment="1" applyProtection="1">
      <alignment horizontal="right"/>
    </xf>
    <xf numFmtId="0" fontId="16" fillId="13" borderId="0" xfId="0" applyFont="1" applyFill="1"/>
    <xf numFmtId="0" fontId="18" fillId="13" borderId="0" xfId="0" applyFont="1" applyFill="1" applyAlignment="1">
      <alignment vertical="center" textRotation="180"/>
    </xf>
    <xf numFmtId="0" fontId="18" fillId="13" borderId="0" xfId="0" applyFont="1" applyFill="1" applyAlignment="1">
      <alignment vertical="center"/>
    </xf>
    <xf numFmtId="0" fontId="16" fillId="19" borderId="32" xfId="0" applyFont="1" applyFill="1" applyBorder="1" applyAlignment="1" applyProtection="1">
      <alignment horizontal="left"/>
    </xf>
    <xf numFmtId="0" fontId="19" fillId="19" borderId="32" xfId="0" applyFont="1" applyFill="1" applyBorder="1" applyAlignment="1" applyProtection="1">
      <alignment horizontal="left"/>
    </xf>
    <xf numFmtId="168" fontId="19" fillId="19" borderId="32" xfId="0" applyNumberFormat="1" applyFont="1" applyFill="1" applyBorder="1" applyAlignment="1" applyProtection="1">
      <alignment horizontal="right"/>
    </xf>
    <xf numFmtId="0" fontId="16" fillId="0" borderId="0" xfId="0" applyFont="1" applyFill="1"/>
    <xf numFmtId="0" fontId="26" fillId="19" borderId="30" xfId="0" applyFont="1" applyFill="1" applyBorder="1" applyAlignment="1" applyProtection="1">
      <alignment horizontal="left"/>
    </xf>
    <xf numFmtId="168" fontId="26" fillId="19" borderId="30" xfId="0" applyNumberFormat="1" applyFont="1" applyFill="1" applyBorder="1" applyAlignment="1" applyProtection="1">
      <alignment horizontal="right"/>
    </xf>
    <xf numFmtId="168" fontId="27" fillId="19" borderId="30" xfId="0" applyNumberFormat="1" applyFont="1" applyFill="1" applyBorder="1" applyAlignment="1" applyProtection="1">
      <alignment horizontal="right"/>
    </xf>
    <xf numFmtId="0" fontId="26" fillId="19" borderId="31" xfId="0" applyFont="1" applyFill="1" applyBorder="1" applyAlignment="1" applyProtection="1">
      <alignment horizontal="left"/>
    </xf>
    <xf numFmtId="0" fontId="28" fillId="20" borderId="0" xfId="0" applyFont="1" applyFill="1" applyBorder="1" applyAlignment="1" applyProtection="1">
      <alignment horizontal="left" vertical="center"/>
    </xf>
    <xf numFmtId="0" fontId="26" fillId="0" borderId="0" xfId="0" applyFont="1" applyProtection="1"/>
    <xf numFmtId="164" fontId="4" fillId="13" borderId="17" xfId="0" applyNumberFormat="1" applyFont="1" applyFill="1" applyBorder="1" applyAlignment="1" applyProtection="1">
      <alignment horizontal="right" vertical="center" indent="1"/>
    </xf>
    <xf numFmtId="164" fontId="4" fillId="13" borderId="17" xfId="0" applyNumberFormat="1" applyFont="1" applyFill="1" applyBorder="1" applyAlignment="1" applyProtection="1">
      <alignment horizontal="right" vertical="center" wrapText="1" indent="1"/>
    </xf>
    <xf numFmtId="0" fontId="4" fillId="13" borderId="19" xfId="0" applyFont="1" applyFill="1" applyBorder="1" applyAlignment="1" applyProtection="1">
      <alignment horizontal="left"/>
    </xf>
    <xf numFmtId="168" fontId="5" fillId="13" borderId="19" xfId="0" applyNumberFormat="1" applyFont="1" applyFill="1" applyBorder="1" applyAlignment="1" applyProtection="1">
      <alignment horizontal="right"/>
    </xf>
    <xf numFmtId="168" fontId="1" fillId="14" borderId="19" xfId="0" applyNumberFormat="1" applyFont="1" applyFill="1" applyBorder="1" applyAlignment="1" applyProtection="1">
      <alignment horizontal="right"/>
    </xf>
    <xf numFmtId="0" fontId="5" fillId="13" borderId="0" xfId="0" applyFont="1" applyFill="1" applyProtection="1"/>
    <xf numFmtId="0" fontId="29" fillId="13" borderId="0" xfId="0" applyFont="1" applyFill="1" applyAlignment="1" applyProtection="1">
      <alignment horizontal="center"/>
    </xf>
    <xf numFmtId="0" fontId="3" fillId="5" borderId="36" xfId="0" applyFont="1" applyFill="1" applyBorder="1" applyAlignment="1" applyProtection="1">
      <alignment horizontal="right" vertical="center"/>
    </xf>
    <xf numFmtId="0" fontId="1" fillId="5" borderId="0" xfId="0" applyFont="1" applyFill="1" applyBorder="1" applyAlignment="1" applyProtection="1">
      <alignment horizontal="right" vertical="center" indent="1"/>
    </xf>
    <xf numFmtId="0" fontId="3" fillId="6" borderId="38" xfId="0" applyFont="1" applyFill="1" applyBorder="1" applyAlignment="1" applyProtection="1">
      <alignment horizontal="right" vertical="center"/>
    </xf>
    <xf numFmtId="0" fontId="1" fillId="2" borderId="38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left" vertical="center" indent="1"/>
    </xf>
    <xf numFmtId="9" fontId="5" fillId="13" borderId="38" xfId="0" applyNumberFormat="1" applyFont="1" applyFill="1" applyBorder="1" applyAlignment="1" applyProtection="1">
      <alignment horizontal="right" vertical="center" indent="1"/>
    </xf>
    <xf numFmtId="0" fontId="4" fillId="4" borderId="38" xfId="0" applyFont="1" applyFill="1" applyBorder="1" applyAlignment="1" applyProtection="1">
      <alignment horizontal="left" vertical="center" wrapText="1" indent="1"/>
    </xf>
    <xf numFmtId="0" fontId="3" fillId="7" borderId="38" xfId="0" applyFont="1" applyFill="1" applyBorder="1" applyAlignment="1" applyProtection="1">
      <alignment horizontal="right" vertical="center"/>
    </xf>
    <xf numFmtId="9" fontId="3" fillId="7" borderId="38" xfId="0" applyNumberFormat="1" applyFont="1" applyFill="1" applyBorder="1" applyAlignment="1" applyProtection="1">
      <alignment horizontal="right" vertical="center" indent="1"/>
    </xf>
    <xf numFmtId="0" fontId="3" fillId="5" borderId="38" xfId="0" applyFont="1" applyFill="1" applyBorder="1" applyAlignment="1" applyProtection="1">
      <alignment horizontal="right" vertical="center"/>
    </xf>
    <xf numFmtId="164" fontId="3" fillId="5" borderId="38" xfId="0" applyNumberFormat="1" applyFont="1" applyFill="1" applyBorder="1" applyAlignment="1" applyProtection="1">
      <alignment horizontal="right" vertical="center" indent="1"/>
    </xf>
    <xf numFmtId="0" fontId="3" fillId="6" borderId="38" xfId="0" applyFont="1" applyFill="1" applyBorder="1" applyAlignment="1" applyProtection="1">
      <alignment horizontal="right" vertical="center" wrapText="1"/>
    </xf>
    <xf numFmtId="0" fontId="3" fillId="5" borderId="38" xfId="0" applyFont="1" applyFill="1" applyBorder="1" applyAlignment="1" applyProtection="1">
      <alignment horizontal="right" vertical="center" wrapText="1"/>
    </xf>
    <xf numFmtId="167" fontId="3" fillId="8" borderId="38" xfId="0" applyNumberFormat="1" applyFont="1" applyFill="1" applyBorder="1" applyAlignment="1" applyProtection="1">
      <alignment horizontal="right" vertical="center" indent="1"/>
    </xf>
    <xf numFmtId="0" fontId="3" fillId="5" borderId="43" xfId="0" applyFont="1" applyFill="1" applyBorder="1" applyAlignment="1" applyProtection="1">
      <alignment horizontal="right" vertical="top"/>
    </xf>
    <xf numFmtId="0" fontId="3" fillId="5" borderId="42" xfId="0" applyFont="1" applyFill="1" applyBorder="1" applyAlignment="1" applyProtection="1">
      <alignment horizontal="right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4" fillId="4" borderId="38" xfId="0" applyFont="1" applyFill="1" applyBorder="1" applyAlignment="1" applyProtection="1">
      <alignment horizontal="left" vertical="center" wrapText="1" indent="1"/>
      <protection locked="0"/>
    </xf>
    <xf numFmtId="0" fontId="3" fillId="5" borderId="38" xfId="0" applyFont="1" applyFill="1" applyBorder="1" applyAlignment="1" applyProtection="1">
      <alignment horizontal="right" vertical="center" wrapText="1"/>
      <protection locked="0"/>
    </xf>
    <xf numFmtId="0" fontId="3" fillId="6" borderId="38" xfId="0" applyFont="1" applyFill="1" applyBorder="1" applyAlignment="1" applyProtection="1">
      <alignment horizontal="right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textRotation="90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4" fillId="19" borderId="19" xfId="0" applyFont="1" applyFill="1" applyBorder="1" applyAlignment="1" applyProtection="1">
      <alignment horizontal="left"/>
    </xf>
    <xf numFmtId="168" fontId="5" fillId="19" borderId="19" xfId="0" applyNumberFormat="1" applyFont="1" applyFill="1" applyBorder="1" applyAlignment="1" applyProtection="1">
      <alignment horizontal="right"/>
    </xf>
    <xf numFmtId="168" fontId="5" fillId="0" borderId="38" xfId="0" applyNumberFormat="1" applyFont="1" applyBorder="1" applyAlignment="1" applyProtection="1">
      <alignment horizontal="right" vertical="center" indent="1"/>
    </xf>
    <xf numFmtId="168" fontId="5" fillId="0" borderId="38" xfId="0" applyNumberFormat="1" applyFont="1" applyBorder="1" applyAlignment="1" applyProtection="1">
      <alignment horizontal="right" vertical="center" wrapText="1" indent="1"/>
    </xf>
    <xf numFmtId="168" fontId="5" fillId="0" borderId="6" xfId="0" applyNumberFormat="1" applyFont="1" applyBorder="1" applyAlignment="1" applyProtection="1">
      <alignment horizontal="right" vertical="center" indent="1"/>
    </xf>
    <xf numFmtId="168" fontId="5" fillId="0" borderId="6" xfId="0" applyNumberFormat="1" applyFont="1" applyBorder="1" applyAlignment="1" applyProtection="1">
      <alignment horizontal="right" vertical="center" wrapText="1" indent="1"/>
    </xf>
    <xf numFmtId="168" fontId="5" fillId="0" borderId="8" xfId="0" applyNumberFormat="1" applyFont="1" applyBorder="1" applyAlignment="1" applyProtection="1">
      <alignment horizontal="right" vertical="center" indent="1"/>
    </xf>
    <xf numFmtId="168" fontId="5" fillId="0" borderId="8" xfId="0" applyNumberFormat="1" applyFont="1" applyBorder="1" applyAlignment="1" applyProtection="1">
      <alignment horizontal="right" vertical="center" wrapText="1" indent="1"/>
    </xf>
    <xf numFmtId="168" fontId="3" fillId="5" borderId="2" xfId="0" applyNumberFormat="1" applyFont="1" applyFill="1" applyBorder="1" applyAlignment="1" applyProtection="1">
      <alignment horizontal="right" vertical="center" indent="1"/>
    </xf>
    <xf numFmtId="168" fontId="3" fillId="5" borderId="37" xfId="0" applyNumberFormat="1" applyFont="1" applyFill="1" applyBorder="1" applyAlignment="1" applyProtection="1">
      <alignment horizontal="right" vertical="center" indent="1"/>
    </xf>
    <xf numFmtId="168" fontId="3" fillId="6" borderId="2" xfId="0" applyNumberFormat="1" applyFont="1" applyFill="1" applyBorder="1" applyAlignment="1" applyProtection="1">
      <alignment horizontal="right" vertical="center" indent="1"/>
    </xf>
    <xf numFmtId="168" fontId="3" fillId="7" borderId="38" xfId="0" applyNumberFormat="1" applyFont="1" applyFill="1" applyBorder="1" applyAlignment="1" applyProtection="1">
      <alignment horizontal="right" vertical="center" indent="1"/>
    </xf>
    <xf numFmtId="168" fontId="5" fillId="13" borderId="38" xfId="0" applyNumberFormat="1" applyFont="1" applyFill="1" applyBorder="1" applyAlignment="1" applyProtection="1">
      <alignment horizontal="right" vertical="center" indent="1"/>
    </xf>
    <xf numFmtId="168" fontId="3" fillId="5" borderId="38" xfId="0" applyNumberFormat="1" applyFont="1" applyFill="1" applyBorder="1" applyAlignment="1" applyProtection="1">
      <alignment horizontal="right" vertical="center" indent="1"/>
    </xf>
    <xf numFmtId="168" fontId="3" fillId="6" borderId="38" xfId="0" applyNumberFormat="1" applyFont="1" applyFill="1" applyBorder="1" applyAlignment="1" applyProtection="1">
      <alignment horizontal="right" vertical="center" indent="1"/>
    </xf>
    <xf numFmtId="168" fontId="3" fillId="5" borderId="6" xfId="0" applyNumberFormat="1" applyFont="1" applyFill="1" applyBorder="1" applyAlignment="1" applyProtection="1">
      <alignment horizontal="right" vertical="center" indent="1"/>
    </xf>
    <xf numFmtId="168" fontId="3" fillId="5" borderId="10" xfId="0" applyNumberFormat="1" applyFont="1" applyFill="1" applyBorder="1" applyAlignment="1" applyProtection="1">
      <alignment horizontal="right" vertical="center" indent="1"/>
    </xf>
    <xf numFmtId="168" fontId="3" fillId="6" borderId="6" xfId="0" applyNumberFormat="1" applyFont="1" applyFill="1" applyBorder="1" applyAlignment="1" applyProtection="1">
      <alignment horizontal="right" vertical="center" indent="1"/>
    </xf>
    <xf numFmtId="168" fontId="4" fillId="0" borderId="38" xfId="0" applyNumberFormat="1" applyFont="1" applyFill="1" applyBorder="1" applyAlignment="1" applyProtection="1">
      <alignment horizontal="right" vertical="center" indent="1"/>
    </xf>
    <xf numFmtId="168" fontId="3" fillId="8" borderId="38" xfId="0" applyNumberFormat="1" applyFont="1" applyFill="1" applyBorder="1" applyAlignment="1" applyProtection="1">
      <alignment horizontal="right" vertical="center" indent="1"/>
    </xf>
    <xf numFmtId="168" fontId="3" fillId="9" borderId="38" xfId="0" applyNumberFormat="1" applyFont="1" applyFill="1" applyBorder="1" applyAlignment="1" applyProtection="1">
      <alignment horizontal="right" vertical="center" indent="1"/>
    </xf>
    <xf numFmtId="168" fontId="4" fillId="0" borderId="38" xfId="0" applyNumberFormat="1" applyFont="1" applyFill="1" applyBorder="1" applyAlignment="1" applyProtection="1">
      <alignment horizontal="right" vertical="center" wrapText="1" indent="1"/>
    </xf>
    <xf numFmtId="168" fontId="5" fillId="0" borderId="38" xfId="0" applyNumberFormat="1" applyFont="1" applyFill="1" applyBorder="1" applyAlignment="1" applyProtection="1">
      <alignment horizontal="right" vertical="center" wrapText="1" indent="1"/>
    </xf>
    <xf numFmtId="168" fontId="5" fillId="0" borderId="38" xfId="0" applyNumberFormat="1" applyFont="1" applyFill="1" applyBorder="1" applyAlignment="1" applyProtection="1">
      <alignment horizontal="right" vertical="center" indent="1"/>
    </xf>
    <xf numFmtId="168" fontId="5" fillId="13" borderId="38" xfId="0" applyNumberFormat="1" applyFont="1" applyFill="1" applyBorder="1" applyAlignment="1" applyProtection="1">
      <alignment horizontal="right" vertical="center" wrapText="1" indent="1"/>
    </xf>
    <xf numFmtId="168" fontId="3" fillId="5" borderId="38" xfId="0" applyNumberFormat="1" applyFont="1" applyFill="1" applyBorder="1" applyAlignment="1" applyProtection="1">
      <alignment horizontal="right" vertical="center" wrapText="1" indent="1"/>
    </xf>
    <xf numFmtId="168" fontId="4" fillId="13" borderId="38" xfId="0" applyNumberFormat="1" applyFont="1" applyFill="1" applyBorder="1" applyAlignment="1" applyProtection="1">
      <alignment horizontal="right" vertical="center" wrapText="1" indent="1"/>
      <protection locked="0"/>
    </xf>
    <xf numFmtId="168" fontId="4" fillId="13" borderId="38" xfId="0" applyNumberFormat="1" applyFont="1" applyFill="1" applyBorder="1" applyAlignment="1" applyProtection="1">
      <alignment horizontal="right" vertical="center" indent="1"/>
      <protection locked="0"/>
    </xf>
    <xf numFmtId="168" fontId="3" fillId="5" borderId="38" xfId="0" applyNumberFormat="1" applyFont="1" applyFill="1" applyBorder="1" applyAlignment="1" applyProtection="1">
      <alignment horizontal="right" vertical="center" indent="1"/>
      <protection locked="0"/>
    </xf>
    <xf numFmtId="168" fontId="3" fillId="6" borderId="38" xfId="0" applyNumberFormat="1" applyFont="1" applyFill="1" applyBorder="1" applyAlignment="1" applyProtection="1">
      <alignment horizontal="right" vertical="center" indent="1"/>
      <protection locked="0"/>
    </xf>
    <xf numFmtId="168" fontId="3" fillId="6" borderId="38" xfId="0" applyNumberFormat="1" applyFont="1" applyFill="1" applyBorder="1" applyAlignment="1" applyProtection="1">
      <alignment horizontal="right" vertical="center" wrapText="1" indent="1"/>
      <protection locked="0"/>
    </xf>
    <xf numFmtId="9" fontId="3" fillId="5" borderId="38" xfId="0" applyNumberFormat="1" applyFont="1" applyFill="1" applyBorder="1" applyAlignment="1" applyProtection="1">
      <alignment horizontal="right" vertical="center" indent="1"/>
    </xf>
    <xf numFmtId="0" fontId="11" fillId="15" borderId="18" xfId="0" applyFont="1" applyFill="1" applyBorder="1" applyAlignment="1" applyProtection="1">
      <alignment horizontal="left"/>
      <protection locked="0"/>
    </xf>
    <xf numFmtId="0" fontId="11" fillId="15" borderId="16" xfId="0" applyFont="1" applyFill="1" applyBorder="1" applyAlignment="1" applyProtection="1">
      <alignment horizontal="left"/>
      <protection locked="0"/>
    </xf>
    <xf numFmtId="0" fontId="11" fillId="15" borderId="15" xfId="0" applyFont="1" applyFill="1" applyBorder="1" applyAlignment="1" applyProtection="1">
      <alignment horizontal="left"/>
      <protection locked="0"/>
    </xf>
    <xf numFmtId="0" fontId="4" fillId="3" borderId="39" xfId="0" applyFont="1" applyFill="1" applyBorder="1" applyAlignment="1" applyProtection="1">
      <alignment vertical="center"/>
    </xf>
    <xf numFmtId="0" fontId="4" fillId="3" borderId="40" xfId="0" applyFont="1" applyFill="1" applyBorder="1" applyAlignment="1" applyProtection="1">
      <alignment vertical="center"/>
    </xf>
    <xf numFmtId="0" fontId="4" fillId="3" borderId="41" xfId="0" applyFont="1" applyFill="1" applyBorder="1" applyAlignment="1" applyProtection="1">
      <alignment vertical="center"/>
    </xf>
    <xf numFmtId="0" fontId="4" fillId="3" borderId="38" xfId="0" applyFont="1" applyFill="1" applyBorder="1" applyAlignment="1" applyProtection="1">
      <alignment vertical="center"/>
    </xf>
    <xf numFmtId="0" fontId="1" fillId="2" borderId="38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11" fillId="18" borderId="18" xfId="0" applyFont="1" applyFill="1" applyBorder="1" applyAlignment="1" applyProtection="1">
      <alignment horizontal="left"/>
      <protection locked="0"/>
    </xf>
    <xf numFmtId="0" fontId="11" fillId="18" borderId="16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168" fontId="3" fillId="5" borderId="38" xfId="0" applyNumberFormat="1" applyFont="1" applyFill="1" applyBorder="1" applyAlignment="1" applyProtection="1">
      <alignment horizontal="right" vertical="center" indent="1"/>
    </xf>
    <xf numFmtId="9" fontId="3" fillId="5" borderId="38" xfId="0" applyNumberFormat="1" applyFont="1" applyFill="1" applyBorder="1" applyAlignment="1" applyProtection="1">
      <alignment horizontal="right" vertical="center" indent="1"/>
    </xf>
    <xf numFmtId="168" fontId="3" fillId="8" borderId="38" xfId="0" applyNumberFormat="1" applyFont="1" applyFill="1" applyBorder="1" applyAlignment="1" applyProtection="1">
      <alignment horizontal="right" vertical="center" indent="1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vertical="center" wrapText="1"/>
      <protection locked="0"/>
    </xf>
    <xf numFmtId="0" fontId="3" fillId="3" borderId="38" xfId="0" applyFont="1" applyFill="1" applyBorder="1" applyAlignment="1" applyProtection="1">
      <alignment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3" fillId="2" borderId="38" xfId="0" applyFont="1" applyFill="1" applyBorder="1" applyAlignment="1" applyProtection="1">
      <alignment horizontal="center" vertical="center" textRotation="90" wrapText="1"/>
    </xf>
    <xf numFmtId="0" fontId="3" fillId="3" borderId="38" xfId="0" applyFont="1" applyFill="1" applyBorder="1" applyAlignment="1" applyProtection="1">
      <alignment horizontal="left" vertical="center" wrapText="1"/>
    </xf>
    <xf numFmtId="168" fontId="3" fillId="6" borderId="38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</xf>
    <xf numFmtId="0" fontId="3" fillId="14" borderId="19" xfId="0" applyFont="1" applyFill="1" applyBorder="1" applyAlignment="1" applyProtection="1">
      <alignment horizontal="left" vertical="center" wrapText="1"/>
    </xf>
    <xf numFmtId="0" fontId="3" fillId="14" borderId="19" xfId="0" applyFont="1" applyFill="1" applyBorder="1" applyAlignment="1" applyProtection="1">
      <alignment horizontal="right"/>
    </xf>
    <xf numFmtId="168" fontId="1" fillId="14" borderId="34" xfId="0" applyNumberFormat="1" applyFont="1" applyFill="1" applyBorder="1" applyAlignment="1" applyProtection="1">
      <alignment horizontal="center"/>
    </xf>
    <xf numFmtId="168" fontId="1" fillId="14" borderId="44" xfId="0" applyNumberFormat="1" applyFont="1" applyFill="1" applyBorder="1" applyAlignment="1" applyProtection="1">
      <alignment horizontal="center"/>
    </xf>
    <xf numFmtId="168" fontId="1" fillId="14" borderId="35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 xr:uid="{03C54AFE-FDEB-448F-91E4-53727BACB3E4}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438150</xdr:colOff>
      <xdr:row>1</xdr:row>
      <xdr:rowOff>0</xdr:rowOff>
    </xdr:from>
    <xdr:to>
      <xdr:col>20</xdr:col>
      <xdr:colOff>0</xdr:colOff>
      <xdr:row>2</xdr:row>
      <xdr:rowOff>123825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32327F-F1A9-41D0-94A4-3A61D633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0" y="161925"/>
          <a:ext cx="609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438150</xdr:colOff>
      <xdr:row>43</xdr:row>
      <xdr:rowOff>9525</xdr:rowOff>
    </xdr:from>
    <xdr:to>
      <xdr:col>20</xdr:col>
      <xdr:colOff>0</xdr:colOff>
      <xdr:row>44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4EB79E1-F8B2-4CCA-A8CD-BC759420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0" y="7267575"/>
          <a:ext cx="609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95250</xdr:colOff>
      <xdr:row>0</xdr:row>
      <xdr:rowOff>57150</xdr:rowOff>
    </xdr:from>
    <xdr:ext cx="1048880" cy="1216527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2724F75-04B3-4C7D-8344-5A5BC935E030}"/>
            </a:ext>
          </a:extLst>
        </xdr:cNvPr>
        <xdr:cNvSpPr/>
      </xdr:nvSpPr>
      <xdr:spPr>
        <a:xfrm>
          <a:off x="9944100" y="57150"/>
          <a:ext cx="1048880" cy="1216527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</a:bodyPr>
        <a:lstStyle/>
        <a:p>
          <a:pPr algn="l"/>
          <a:r>
            <a:rPr lang="fr-FR" sz="8800" b="0" cap="none" spc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</a:p>
      </xdr:txBody>
    </xdr:sp>
    <xdr:clientData/>
  </xdr:oneCellAnchor>
  <xdr:oneCellAnchor>
    <xdr:from>
      <xdr:col>22</xdr:col>
      <xdr:colOff>95250</xdr:colOff>
      <xdr:row>40</xdr:row>
      <xdr:rowOff>66675</xdr:rowOff>
    </xdr:from>
    <xdr:ext cx="1048880" cy="121652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7933639-9C71-4F4B-9840-C367C8BC947D}"/>
            </a:ext>
          </a:extLst>
        </xdr:cNvPr>
        <xdr:cNvSpPr/>
      </xdr:nvSpPr>
      <xdr:spPr>
        <a:xfrm>
          <a:off x="9944100" y="1552575"/>
          <a:ext cx="1048880" cy="1216527"/>
        </a:xfrm>
        <a:prstGeom prst="rect">
          <a:avLst/>
        </a:prstGeom>
        <a:noFill/>
      </xdr:spPr>
      <xdr:txBody>
        <a:bodyPr wrap="square" lIns="91440" tIns="45720" rIns="91440" bIns="45720" anchor="t">
          <a:noAutofit/>
        </a:bodyPr>
        <a:lstStyle/>
        <a:p>
          <a:pPr algn="l"/>
          <a:r>
            <a:rPr lang="fr-FR" sz="8800" b="0" cap="none" spc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</a:p>
      </xdr:txBody>
    </xdr:sp>
    <xdr:clientData/>
  </xdr:oneCellAnchor>
  <xdr:twoCellAnchor>
    <xdr:from>
      <xdr:col>22</xdr:col>
      <xdr:colOff>695326</xdr:colOff>
      <xdr:row>1</xdr:row>
      <xdr:rowOff>123824</xdr:rowOff>
    </xdr:from>
    <xdr:to>
      <xdr:col>32</xdr:col>
      <xdr:colOff>552450</xdr:colOff>
      <xdr:row>4</xdr:row>
      <xdr:rowOff>219074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6A9C6721-5E8B-4E30-828D-7FC787D9E270}"/>
            </a:ext>
          </a:extLst>
        </xdr:cNvPr>
        <xdr:cNvSpPr txBox="1"/>
      </xdr:nvSpPr>
      <xdr:spPr>
        <a:xfrm>
          <a:off x="9782176" y="285749"/>
          <a:ext cx="6105524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Ces informations sont à saisir dans SIGRI</a:t>
          </a:r>
        </a:p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pour les coûts</a:t>
          </a:r>
          <a:r>
            <a:rPr lang="fr-CA" sz="11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prévus de</a:t>
          </a:r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planification pour le contributeur 1</a:t>
          </a:r>
          <a:endParaRPr lang="fr-CA" sz="1100">
            <a:solidFill>
              <a:srgbClr val="0070C0"/>
            </a:solidFill>
            <a:latin typeface="+mn-lt"/>
          </a:endParaRPr>
        </a:p>
      </xdr:txBody>
    </xdr:sp>
    <xdr:clientData/>
  </xdr:twoCellAnchor>
  <xdr:twoCellAnchor>
    <xdr:from>
      <xdr:col>22</xdr:col>
      <xdr:colOff>695326</xdr:colOff>
      <xdr:row>43</xdr:row>
      <xdr:rowOff>123825</xdr:rowOff>
    </xdr:from>
    <xdr:to>
      <xdr:col>30</xdr:col>
      <xdr:colOff>142875</xdr:colOff>
      <xdr:row>46</xdr:row>
      <xdr:rowOff>228600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D4347D80-7E18-4346-B985-A94E1D2B2446}"/>
            </a:ext>
          </a:extLst>
        </xdr:cNvPr>
        <xdr:cNvSpPr txBox="1"/>
      </xdr:nvSpPr>
      <xdr:spPr>
        <a:xfrm>
          <a:off x="10544176" y="2028825"/>
          <a:ext cx="4171949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Ces informations sont à saisir dans SIGRI (si contributeur 2 présent)</a:t>
          </a:r>
        </a:p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pour les coûts prévus de planification (si contributeur 2 présent)</a:t>
          </a:r>
          <a:endParaRPr lang="fr-CA" sz="110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438150</xdr:colOff>
      <xdr:row>1</xdr:row>
      <xdr:rowOff>0</xdr:rowOff>
    </xdr:from>
    <xdr:to>
      <xdr:col>20</xdr:col>
      <xdr:colOff>0</xdr:colOff>
      <xdr:row>2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4B6FED4-7F65-46A4-BD53-678E7A0F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61925"/>
          <a:ext cx="609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438150</xdr:colOff>
      <xdr:row>43</xdr:row>
      <xdr:rowOff>9525</xdr:rowOff>
    </xdr:from>
    <xdr:to>
      <xdr:col>20</xdr:col>
      <xdr:colOff>0</xdr:colOff>
      <xdr:row>44</xdr:row>
      <xdr:rowOff>133350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49A1CF2-F7E4-4EF9-8469-7EF6DDDE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7267575"/>
          <a:ext cx="609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36970</xdr:colOff>
      <xdr:row>0</xdr:row>
      <xdr:rowOff>59823</xdr:rowOff>
    </xdr:from>
    <xdr:ext cx="1048880" cy="1216527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7D2B3B3-1BCD-4BCC-9177-33FEF636B363}"/>
            </a:ext>
          </a:extLst>
        </xdr:cNvPr>
        <xdr:cNvSpPr/>
      </xdr:nvSpPr>
      <xdr:spPr>
        <a:xfrm>
          <a:off x="9790570" y="59823"/>
          <a:ext cx="1048880" cy="1216527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</a:bodyPr>
        <a:lstStyle/>
        <a:p>
          <a:pPr algn="ctr"/>
          <a:r>
            <a:rPr lang="fr-FR" sz="8800" b="0" cap="none" spc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</a:p>
      </xdr:txBody>
    </xdr:sp>
    <xdr:clientData/>
  </xdr:oneCellAnchor>
  <xdr:oneCellAnchor>
    <xdr:from>
      <xdr:col>21</xdr:col>
      <xdr:colOff>56020</xdr:colOff>
      <xdr:row>40</xdr:row>
      <xdr:rowOff>69348</xdr:rowOff>
    </xdr:from>
    <xdr:ext cx="1048880" cy="1216527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468A62C5-D0AB-44B8-B43B-98757E24AF2B}"/>
            </a:ext>
          </a:extLst>
        </xdr:cNvPr>
        <xdr:cNvSpPr/>
      </xdr:nvSpPr>
      <xdr:spPr>
        <a:xfrm>
          <a:off x="9809620" y="1555248"/>
          <a:ext cx="1048880" cy="121652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8800" b="0" cap="none" spc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</a:p>
      </xdr:txBody>
    </xdr:sp>
    <xdr:clientData/>
  </xdr:oneCellAnchor>
  <xdr:oneCellAnchor>
    <xdr:from>
      <xdr:col>21</xdr:col>
      <xdr:colOff>46495</xdr:colOff>
      <xdr:row>84</xdr:row>
      <xdr:rowOff>78873</xdr:rowOff>
    </xdr:from>
    <xdr:ext cx="1048880" cy="1216527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A678F02-0B75-4697-A5F9-6EAC7469FE05}"/>
            </a:ext>
          </a:extLst>
        </xdr:cNvPr>
        <xdr:cNvSpPr/>
      </xdr:nvSpPr>
      <xdr:spPr>
        <a:xfrm>
          <a:off x="9800095" y="3241173"/>
          <a:ext cx="1048880" cy="1216527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</a:bodyPr>
        <a:lstStyle/>
        <a:p>
          <a:pPr algn="ctr"/>
          <a:r>
            <a:rPr lang="fr-FR" sz="8800" b="0" cap="none" spc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</a:t>
          </a:r>
        </a:p>
      </xdr:txBody>
    </xdr:sp>
    <xdr:clientData/>
  </xdr:oneCellAnchor>
  <xdr:oneCellAnchor>
    <xdr:from>
      <xdr:col>21</xdr:col>
      <xdr:colOff>27445</xdr:colOff>
      <xdr:row>124</xdr:row>
      <xdr:rowOff>78873</xdr:rowOff>
    </xdr:from>
    <xdr:ext cx="1048880" cy="1216527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826B007-9ED9-455A-9950-90A33EDE749F}"/>
            </a:ext>
          </a:extLst>
        </xdr:cNvPr>
        <xdr:cNvSpPr/>
      </xdr:nvSpPr>
      <xdr:spPr>
        <a:xfrm>
          <a:off x="9781045" y="4403223"/>
          <a:ext cx="1048880" cy="121652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8800" b="0" cap="none" spc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</a:t>
          </a:r>
        </a:p>
      </xdr:txBody>
    </xdr:sp>
    <xdr:clientData/>
  </xdr:oneCellAnchor>
  <xdr:oneCellAnchor>
    <xdr:from>
      <xdr:col>19</xdr:col>
      <xdr:colOff>438150</xdr:colOff>
      <xdr:row>85</xdr:row>
      <xdr:rowOff>0</xdr:rowOff>
    </xdr:from>
    <xdr:ext cx="609600" cy="314325"/>
    <xdr:pic>
      <xdr:nvPicPr>
        <xdr:cNvPr id="12" name="Image 11">
          <a:extLst>
            <a:ext uri="{FF2B5EF4-FFF2-40B4-BE49-F238E27FC236}">
              <a16:creationId xmlns:a16="http://schemas.microsoft.com/office/drawing/2014/main" id="{F9DC2D2D-E3E2-4931-8EA5-6357FAB8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4354175"/>
          <a:ext cx="609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438150</xdr:colOff>
      <xdr:row>127</xdr:row>
      <xdr:rowOff>9525</xdr:rowOff>
    </xdr:from>
    <xdr:ext cx="609600" cy="314325"/>
    <xdr:pic>
      <xdr:nvPicPr>
        <xdr:cNvPr id="13" name="Image 12">
          <a:extLst>
            <a:ext uri="{FF2B5EF4-FFF2-40B4-BE49-F238E27FC236}">
              <a16:creationId xmlns:a16="http://schemas.microsoft.com/office/drawing/2014/main" id="{6B9D6000-AEA0-4A5F-AA1E-E8DBD425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1459825"/>
          <a:ext cx="609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22</xdr:col>
      <xdr:colOff>695324</xdr:colOff>
      <xdr:row>1</xdr:row>
      <xdr:rowOff>123825</xdr:rowOff>
    </xdr:from>
    <xdr:to>
      <xdr:col>31</xdr:col>
      <xdr:colOff>133349</xdr:colOff>
      <xdr:row>4</xdr:row>
      <xdr:rowOff>285750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6DE22FAC-6B4C-4878-BF8C-BA7418BBBDE8}"/>
            </a:ext>
          </a:extLst>
        </xdr:cNvPr>
        <xdr:cNvSpPr txBox="1"/>
      </xdr:nvSpPr>
      <xdr:spPr>
        <a:xfrm>
          <a:off x="9782174" y="285750"/>
          <a:ext cx="4924425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Ces informations sont à saisir dans SIGRI</a:t>
          </a:r>
        </a:p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pour les coûts réels de planification pour le contributeur 1</a:t>
          </a:r>
          <a:endParaRPr lang="fr-CA" sz="1100">
            <a:solidFill>
              <a:srgbClr val="0070C0"/>
            </a:solidFill>
          </a:endParaRPr>
        </a:p>
      </xdr:txBody>
    </xdr:sp>
    <xdr:clientData/>
  </xdr:twoCellAnchor>
  <xdr:twoCellAnchor>
    <xdr:from>
      <xdr:col>22</xdr:col>
      <xdr:colOff>695324</xdr:colOff>
      <xdr:row>43</xdr:row>
      <xdr:rowOff>123825</xdr:rowOff>
    </xdr:from>
    <xdr:to>
      <xdr:col>30</xdr:col>
      <xdr:colOff>571499</xdr:colOff>
      <xdr:row>46</xdr:row>
      <xdr:rowOff>285750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ACB6389D-08E8-4014-A921-81B6E587DC22}"/>
            </a:ext>
          </a:extLst>
        </xdr:cNvPr>
        <xdr:cNvSpPr txBox="1"/>
      </xdr:nvSpPr>
      <xdr:spPr>
        <a:xfrm>
          <a:off x="9782174" y="1704975"/>
          <a:ext cx="4600575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Ces informations sont à saisir dans SIGRI</a:t>
          </a:r>
          <a:r>
            <a:rPr lang="fr-CA">
              <a:solidFill>
                <a:srgbClr val="0070C0"/>
              </a:solidFill>
            </a:rPr>
            <a:t> </a:t>
          </a:r>
        </a:p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pour les coûts prévus d'exécution pour le contributeur 1</a:t>
          </a:r>
          <a:r>
            <a:rPr lang="fr-CA">
              <a:solidFill>
                <a:srgbClr val="0070C0"/>
              </a:solidFill>
            </a:rPr>
            <a:t> </a:t>
          </a:r>
          <a:endParaRPr lang="fr-CA" sz="1100">
            <a:solidFill>
              <a:srgbClr val="0070C0"/>
            </a:solidFill>
          </a:endParaRPr>
        </a:p>
      </xdr:txBody>
    </xdr:sp>
    <xdr:clientData/>
  </xdr:twoCellAnchor>
  <xdr:twoCellAnchor>
    <xdr:from>
      <xdr:col>22</xdr:col>
      <xdr:colOff>695324</xdr:colOff>
      <xdr:row>85</xdr:row>
      <xdr:rowOff>123825</xdr:rowOff>
    </xdr:from>
    <xdr:to>
      <xdr:col>32</xdr:col>
      <xdr:colOff>247649</xdr:colOff>
      <xdr:row>88</xdr:row>
      <xdr:rowOff>285750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4D4C7956-65EC-48B8-B545-3A92101B4A0C}"/>
            </a:ext>
          </a:extLst>
        </xdr:cNvPr>
        <xdr:cNvSpPr txBox="1"/>
      </xdr:nvSpPr>
      <xdr:spPr>
        <a:xfrm>
          <a:off x="9782174" y="3124200"/>
          <a:ext cx="5800725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Ces informations sont à saisir dans SIGRI  (si contributeur 2 présent)</a:t>
          </a:r>
        </a:p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pour les coûts réels de planification (si contributeur 2 présent)</a:t>
          </a:r>
          <a:endParaRPr lang="fr-CA" sz="1100">
            <a:solidFill>
              <a:srgbClr val="0070C0"/>
            </a:solidFill>
          </a:endParaRPr>
        </a:p>
      </xdr:txBody>
    </xdr:sp>
    <xdr:clientData/>
  </xdr:twoCellAnchor>
  <xdr:twoCellAnchor>
    <xdr:from>
      <xdr:col>22</xdr:col>
      <xdr:colOff>695325</xdr:colOff>
      <xdr:row>127</xdr:row>
      <xdr:rowOff>123825</xdr:rowOff>
    </xdr:from>
    <xdr:to>
      <xdr:col>30</xdr:col>
      <xdr:colOff>142875</xdr:colOff>
      <xdr:row>130</xdr:row>
      <xdr:rowOff>285750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E96714DF-1454-438E-85F3-E1B55C36C2A6}"/>
            </a:ext>
          </a:extLst>
        </xdr:cNvPr>
        <xdr:cNvSpPr txBox="1"/>
      </xdr:nvSpPr>
      <xdr:spPr>
        <a:xfrm>
          <a:off x="10544175" y="4867275"/>
          <a:ext cx="417195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Ces informations sont à saisir dans SIGRI (si contributeur 2 présent)</a:t>
          </a:r>
        </a:p>
        <a:p>
          <a:r>
            <a:rPr lang="fr-CA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pour les coûts prévus d'exécution (si contributeur 2 présent)</a:t>
          </a:r>
          <a:endParaRPr lang="fr-CA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4CD6-D013-494D-9B89-08A935F2A1DF}">
  <sheetPr codeName="Feuil9"/>
  <dimension ref="B2:L66"/>
  <sheetViews>
    <sheetView workbookViewId="0"/>
  </sheetViews>
  <sheetFormatPr baseColWidth="10" defaultRowHeight="15" x14ac:dyDescent="0.25"/>
  <cols>
    <col min="2" max="2" width="16.7109375" bestFit="1" customWidth="1"/>
    <col min="3" max="3" width="17.5703125" customWidth="1"/>
    <col min="4" max="4" width="10.140625" customWidth="1"/>
    <col min="5" max="5" width="107.5703125" bestFit="1" customWidth="1"/>
    <col min="6" max="6" width="18.5703125" customWidth="1"/>
    <col min="7" max="7" width="11" customWidth="1"/>
    <col min="8" max="8" width="81.5703125" style="5" bestFit="1" customWidth="1"/>
    <col min="9" max="9" width="19.28515625" style="5" customWidth="1"/>
    <col min="10" max="10" width="11.7109375" style="5" customWidth="1"/>
    <col min="11" max="11" width="53.140625" bestFit="1" customWidth="1"/>
    <col min="12" max="12" width="38.42578125" bestFit="1" customWidth="1"/>
    <col min="13" max="13" width="23.28515625" customWidth="1"/>
  </cols>
  <sheetData>
    <row r="2" spans="2:12" x14ac:dyDescent="0.25">
      <c r="B2" s="6" t="s">
        <v>1573</v>
      </c>
      <c r="C2" s="6" t="s">
        <v>1598</v>
      </c>
      <c r="D2" s="6" t="s">
        <v>1599</v>
      </c>
      <c r="E2" s="6" t="s">
        <v>1574</v>
      </c>
      <c r="F2" s="6" t="s">
        <v>1596</v>
      </c>
      <c r="G2" s="6" t="s">
        <v>1597</v>
      </c>
      <c r="H2" s="7" t="s">
        <v>1575</v>
      </c>
      <c r="I2" s="7" t="s">
        <v>1594</v>
      </c>
      <c r="J2" s="7" t="s">
        <v>1595</v>
      </c>
      <c r="K2" s="6" t="s">
        <v>1576</v>
      </c>
      <c r="L2" s="6" t="s">
        <v>1577</v>
      </c>
    </row>
    <row r="3" spans="2:12" x14ac:dyDescent="0.25">
      <c r="B3" t="s">
        <v>62</v>
      </c>
      <c r="E3" t="s">
        <v>493</v>
      </c>
      <c r="F3" t="s">
        <v>1602</v>
      </c>
      <c r="G3" t="s">
        <v>1603</v>
      </c>
      <c r="H3" t="s">
        <v>1483</v>
      </c>
      <c r="I3" t="s">
        <v>1672</v>
      </c>
      <c r="J3" t="s">
        <v>1673</v>
      </c>
      <c r="K3" t="s">
        <v>64</v>
      </c>
      <c r="L3" t="s">
        <v>8</v>
      </c>
    </row>
    <row r="4" spans="2:12" x14ac:dyDescent="0.25">
      <c r="B4" t="s">
        <v>86</v>
      </c>
      <c r="C4" s="10" t="s">
        <v>1600</v>
      </c>
      <c r="D4" s="10" t="s">
        <v>1601</v>
      </c>
      <c r="E4" t="s">
        <v>464</v>
      </c>
      <c r="F4" t="s">
        <v>1604</v>
      </c>
      <c r="G4" t="s">
        <v>1605</v>
      </c>
      <c r="H4" t="s">
        <v>1469</v>
      </c>
      <c r="I4" t="s">
        <v>1674</v>
      </c>
      <c r="J4" t="s">
        <v>1675</v>
      </c>
      <c r="K4" t="s">
        <v>66</v>
      </c>
      <c r="L4" t="s">
        <v>9</v>
      </c>
    </row>
    <row r="5" spans="2:12" x14ac:dyDescent="0.25">
      <c r="B5" t="s">
        <v>75</v>
      </c>
      <c r="E5" t="s">
        <v>687</v>
      </c>
      <c r="F5" t="s">
        <v>1606</v>
      </c>
      <c r="G5" t="s">
        <v>1607</v>
      </c>
      <c r="H5" t="s">
        <v>1441</v>
      </c>
      <c r="I5" t="s">
        <v>1676</v>
      </c>
      <c r="J5" t="s">
        <v>1677</v>
      </c>
      <c r="K5" t="s">
        <v>68</v>
      </c>
      <c r="L5" t="s">
        <v>10</v>
      </c>
    </row>
    <row r="6" spans="2:12" x14ac:dyDescent="0.25">
      <c r="E6" t="s">
        <v>654</v>
      </c>
      <c r="F6" t="s">
        <v>1608</v>
      </c>
      <c r="G6" t="s">
        <v>1609</v>
      </c>
      <c r="H6" t="s">
        <v>1434</v>
      </c>
      <c r="I6" t="s">
        <v>1678</v>
      </c>
      <c r="J6" t="s">
        <v>1679</v>
      </c>
      <c r="K6" t="s">
        <v>69</v>
      </c>
    </row>
    <row r="7" spans="2:12" x14ac:dyDescent="0.25">
      <c r="E7" t="s">
        <v>1149</v>
      </c>
      <c r="F7" t="s">
        <v>1610</v>
      </c>
      <c r="G7" t="s">
        <v>1611</v>
      </c>
      <c r="H7" t="s">
        <v>1427</v>
      </c>
      <c r="I7" t="s">
        <v>1680</v>
      </c>
      <c r="J7" t="s">
        <v>1681</v>
      </c>
      <c r="K7" t="s">
        <v>70</v>
      </c>
    </row>
    <row r="8" spans="2:12" x14ac:dyDescent="0.25">
      <c r="E8" t="s">
        <v>366</v>
      </c>
      <c r="F8" t="s">
        <v>1612</v>
      </c>
      <c r="G8" t="s">
        <v>1613</v>
      </c>
      <c r="H8" t="s">
        <v>1476</v>
      </c>
      <c r="I8" t="s">
        <v>1682</v>
      </c>
      <c r="J8" t="s">
        <v>1683</v>
      </c>
      <c r="K8" t="s">
        <v>71</v>
      </c>
    </row>
    <row r="9" spans="2:12" x14ac:dyDescent="0.25">
      <c r="E9" t="s">
        <v>1248</v>
      </c>
      <c r="F9" t="s">
        <v>1614</v>
      </c>
      <c r="G9" t="s">
        <v>1615</v>
      </c>
      <c r="H9" t="s">
        <v>1448</v>
      </c>
      <c r="I9" t="s">
        <v>1684</v>
      </c>
      <c r="J9" t="s">
        <v>1685</v>
      </c>
      <c r="K9" t="s">
        <v>72</v>
      </c>
    </row>
    <row r="10" spans="2:12" x14ac:dyDescent="0.25">
      <c r="E10" t="s">
        <v>295</v>
      </c>
      <c r="F10" t="s">
        <v>1616</v>
      </c>
      <c r="G10" t="s">
        <v>1617</v>
      </c>
      <c r="H10" t="s">
        <v>1402</v>
      </c>
      <c r="I10" t="s">
        <v>1686</v>
      </c>
      <c r="J10" t="s">
        <v>1687</v>
      </c>
      <c r="K10" t="s">
        <v>2</v>
      </c>
    </row>
    <row r="11" spans="2:12" x14ac:dyDescent="0.25">
      <c r="E11" t="s">
        <v>262</v>
      </c>
      <c r="F11" t="s">
        <v>1618</v>
      </c>
      <c r="G11" t="s">
        <v>1619</v>
      </c>
      <c r="H11" t="s">
        <v>1462</v>
      </c>
      <c r="I11" t="s">
        <v>1688</v>
      </c>
      <c r="J11" t="s">
        <v>1689</v>
      </c>
      <c r="K11" t="s">
        <v>15</v>
      </c>
    </row>
    <row r="12" spans="2:12" x14ac:dyDescent="0.25">
      <c r="E12" t="s">
        <v>149</v>
      </c>
      <c r="F12" t="s">
        <v>1620</v>
      </c>
      <c r="G12" t="s">
        <v>1621</v>
      </c>
      <c r="H12" t="s">
        <v>124</v>
      </c>
      <c r="I12" t="s">
        <v>1690</v>
      </c>
      <c r="J12" t="s">
        <v>1691</v>
      </c>
      <c r="K12" t="s">
        <v>16</v>
      </c>
    </row>
    <row r="13" spans="2:12" x14ac:dyDescent="0.25">
      <c r="E13" t="s">
        <v>431</v>
      </c>
      <c r="F13" t="s">
        <v>1622</v>
      </c>
      <c r="G13" t="s">
        <v>1623</v>
      </c>
      <c r="H13" t="s">
        <v>1455</v>
      </c>
      <c r="I13" t="s">
        <v>1692</v>
      </c>
      <c r="J13" t="s">
        <v>1693</v>
      </c>
    </row>
    <row r="14" spans="2:12" x14ac:dyDescent="0.25">
      <c r="E14" t="s">
        <v>951</v>
      </c>
      <c r="F14" t="s">
        <v>1624</v>
      </c>
      <c r="G14" t="s">
        <v>1625</v>
      </c>
      <c r="H14" t="s">
        <v>91</v>
      </c>
      <c r="I14" t="s">
        <v>1694</v>
      </c>
      <c r="J14" t="s">
        <v>1695</v>
      </c>
    </row>
    <row r="15" spans="2:12" x14ac:dyDescent="0.25">
      <c r="E15" t="s">
        <v>1017</v>
      </c>
      <c r="F15" t="s">
        <v>1626</v>
      </c>
      <c r="G15" t="s">
        <v>1627</v>
      </c>
      <c r="H15" t="s">
        <v>1391</v>
      </c>
      <c r="I15" t="s">
        <v>1696</v>
      </c>
      <c r="J15" t="s">
        <v>1697</v>
      </c>
    </row>
    <row r="16" spans="2:12" x14ac:dyDescent="0.25">
      <c r="E16" t="s">
        <v>522</v>
      </c>
      <c r="F16" t="s">
        <v>1628</v>
      </c>
      <c r="G16" t="s">
        <v>1629</v>
      </c>
      <c r="H16" t="s">
        <v>1380</v>
      </c>
      <c r="I16" t="s">
        <v>1698</v>
      </c>
      <c r="J16" t="s">
        <v>1699</v>
      </c>
    </row>
    <row r="17" spans="5:10" x14ac:dyDescent="0.25">
      <c r="E17" t="s">
        <v>1215</v>
      </c>
      <c r="F17" t="s">
        <v>1630</v>
      </c>
      <c r="G17" t="s">
        <v>1631</v>
      </c>
      <c r="H17" t="s">
        <v>135</v>
      </c>
      <c r="I17" t="s">
        <v>1700</v>
      </c>
      <c r="J17" t="s">
        <v>1701</v>
      </c>
    </row>
    <row r="18" spans="5:10" x14ac:dyDescent="0.25">
      <c r="E18" t="s">
        <v>885</v>
      </c>
      <c r="F18" t="s">
        <v>1632</v>
      </c>
      <c r="G18" t="s">
        <v>1633</v>
      </c>
      <c r="H18" t="s">
        <v>1498</v>
      </c>
      <c r="I18" t="s">
        <v>1702</v>
      </c>
      <c r="J18" t="s">
        <v>1703</v>
      </c>
    </row>
    <row r="19" spans="5:10" x14ac:dyDescent="0.25">
      <c r="E19" t="s">
        <v>1281</v>
      </c>
      <c r="F19" t="s">
        <v>1634</v>
      </c>
      <c r="G19" t="s">
        <v>1635</v>
      </c>
      <c r="H19" t="s">
        <v>1490</v>
      </c>
      <c r="I19" t="s">
        <v>1704</v>
      </c>
      <c r="J19" t="s">
        <v>1705</v>
      </c>
    </row>
    <row r="20" spans="5:10" x14ac:dyDescent="0.25">
      <c r="E20" t="s">
        <v>1116</v>
      </c>
      <c r="F20" t="s">
        <v>1636</v>
      </c>
      <c r="G20" t="s">
        <v>1637</v>
      </c>
      <c r="I20"/>
    </row>
    <row r="21" spans="5:10" x14ac:dyDescent="0.25">
      <c r="E21" t="s">
        <v>984</v>
      </c>
      <c r="F21" t="s">
        <v>1638</v>
      </c>
      <c r="G21" t="s">
        <v>1639</v>
      </c>
      <c r="I21"/>
    </row>
    <row r="22" spans="5:10" x14ac:dyDescent="0.25">
      <c r="E22" t="s">
        <v>720</v>
      </c>
      <c r="F22" t="s">
        <v>1640</v>
      </c>
      <c r="G22" t="s">
        <v>1641</v>
      </c>
      <c r="I22"/>
    </row>
    <row r="23" spans="5:10" x14ac:dyDescent="0.25">
      <c r="E23" t="s">
        <v>918</v>
      </c>
      <c r="F23" t="s">
        <v>1642</v>
      </c>
      <c r="G23" t="s">
        <v>1643</v>
      </c>
      <c r="I23"/>
    </row>
    <row r="24" spans="5:10" x14ac:dyDescent="0.25">
      <c r="E24" t="s">
        <v>852</v>
      </c>
      <c r="F24" t="s">
        <v>1644</v>
      </c>
      <c r="G24" t="s">
        <v>1645</v>
      </c>
      <c r="I24"/>
    </row>
    <row r="25" spans="5:10" x14ac:dyDescent="0.25">
      <c r="E25" t="s">
        <v>819</v>
      </c>
      <c r="F25" t="s">
        <v>1646</v>
      </c>
      <c r="G25" t="s">
        <v>1647</v>
      </c>
      <c r="I25"/>
    </row>
    <row r="26" spans="5:10" x14ac:dyDescent="0.25">
      <c r="E26" t="s">
        <v>786</v>
      </c>
      <c r="F26" t="s">
        <v>1648</v>
      </c>
      <c r="G26" t="s">
        <v>1649</v>
      </c>
      <c r="I26"/>
    </row>
    <row r="27" spans="5:10" x14ac:dyDescent="0.25">
      <c r="E27" t="s">
        <v>753</v>
      </c>
      <c r="F27" t="s">
        <v>1650</v>
      </c>
      <c r="G27" t="s">
        <v>1651</v>
      </c>
      <c r="I27"/>
    </row>
    <row r="28" spans="5:10" x14ac:dyDescent="0.25">
      <c r="E28" t="s">
        <v>1182</v>
      </c>
      <c r="F28" t="s">
        <v>1652</v>
      </c>
      <c r="G28" t="s">
        <v>1653</v>
      </c>
      <c r="I28"/>
    </row>
    <row r="29" spans="5:10" x14ac:dyDescent="0.25">
      <c r="E29" t="s">
        <v>333</v>
      </c>
      <c r="F29" t="s">
        <v>1654</v>
      </c>
      <c r="G29" t="s">
        <v>1655</v>
      </c>
      <c r="I29"/>
    </row>
    <row r="30" spans="5:10" x14ac:dyDescent="0.25">
      <c r="E30" t="s">
        <v>1314</v>
      </c>
      <c r="F30" t="s">
        <v>1656</v>
      </c>
      <c r="G30" t="s">
        <v>1657</v>
      </c>
      <c r="I30"/>
    </row>
    <row r="31" spans="5:10" x14ac:dyDescent="0.25">
      <c r="E31" t="s">
        <v>621</v>
      </c>
      <c r="F31" t="s">
        <v>1658</v>
      </c>
      <c r="G31" t="s">
        <v>1659</v>
      </c>
      <c r="I31"/>
    </row>
    <row r="32" spans="5:10" x14ac:dyDescent="0.25">
      <c r="E32" t="s">
        <v>1050</v>
      </c>
      <c r="F32" t="s">
        <v>1660</v>
      </c>
      <c r="G32" t="s">
        <v>1661</v>
      </c>
      <c r="I32"/>
    </row>
    <row r="33" spans="5:9" x14ac:dyDescent="0.25">
      <c r="E33" t="s">
        <v>399</v>
      </c>
      <c r="F33" t="s">
        <v>1662</v>
      </c>
      <c r="G33" t="s">
        <v>1663</v>
      </c>
      <c r="I33"/>
    </row>
    <row r="34" spans="5:9" x14ac:dyDescent="0.25">
      <c r="E34" t="s">
        <v>588</v>
      </c>
      <c r="F34" t="s">
        <v>1664</v>
      </c>
      <c r="G34" t="s">
        <v>1665</v>
      </c>
      <c r="I34"/>
    </row>
    <row r="35" spans="5:9" x14ac:dyDescent="0.25">
      <c r="E35" t="s">
        <v>555</v>
      </c>
      <c r="F35" t="s">
        <v>1666</v>
      </c>
      <c r="G35" t="s">
        <v>1667</v>
      </c>
      <c r="I35"/>
    </row>
    <row r="36" spans="5:9" x14ac:dyDescent="0.25">
      <c r="E36" t="s">
        <v>1083</v>
      </c>
      <c r="F36" t="s">
        <v>1668</v>
      </c>
      <c r="G36" t="s">
        <v>1669</v>
      </c>
      <c r="I36"/>
    </row>
    <row r="37" spans="5:9" x14ac:dyDescent="0.25">
      <c r="E37" t="s">
        <v>1347</v>
      </c>
      <c r="F37" t="s">
        <v>1670</v>
      </c>
      <c r="G37" t="s">
        <v>1671</v>
      </c>
      <c r="I37"/>
    </row>
    <row r="38" spans="5:9" x14ac:dyDescent="0.25">
      <c r="I38"/>
    </row>
    <row r="39" spans="5:9" x14ac:dyDescent="0.25">
      <c r="I39"/>
    </row>
    <row r="40" spans="5:9" x14ac:dyDescent="0.25">
      <c r="I40"/>
    </row>
    <row r="41" spans="5:9" x14ac:dyDescent="0.25">
      <c r="I41"/>
    </row>
    <row r="42" spans="5:9" x14ac:dyDescent="0.25">
      <c r="I42"/>
    </row>
    <row r="43" spans="5:9" x14ac:dyDescent="0.25">
      <c r="I43"/>
    </row>
    <row r="44" spans="5:9" x14ac:dyDescent="0.25">
      <c r="I44"/>
    </row>
    <row r="45" spans="5:9" x14ac:dyDescent="0.25">
      <c r="I45"/>
    </row>
    <row r="46" spans="5:9" x14ac:dyDescent="0.25">
      <c r="I46"/>
    </row>
    <row r="47" spans="5:9" x14ac:dyDescent="0.25">
      <c r="I47"/>
    </row>
    <row r="48" spans="5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</sheetData>
  <sortState xmlns:xlrd2="http://schemas.microsoft.com/office/spreadsheetml/2017/richdata2" ref="E3:E37">
    <sortCondition ref="E3:E37"/>
  </sortState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A421-CECB-47DD-A0F6-EEDB08D0D978}">
  <sheetPr codeName="Feuil10"/>
  <dimension ref="A1:P1266"/>
  <sheetViews>
    <sheetView workbookViewId="0"/>
  </sheetViews>
  <sheetFormatPr baseColWidth="10" defaultColWidth="8.85546875" defaultRowHeight="12.75" customHeight="1" x14ac:dyDescent="0.25"/>
  <cols>
    <col min="1" max="1" width="15.85546875" style="1" bestFit="1" customWidth="1"/>
    <col min="2" max="2" width="16.28515625" style="1" bestFit="1" customWidth="1"/>
    <col min="3" max="3" width="81.85546875" style="1" bestFit="1" customWidth="1"/>
    <col min="4" max="4" width="60" style="1" bestFit="1" customWidth="1"/>
    <col min="5" max="5" width="50.5703125" style="1" customWidth="1"/>
    <col min="6" max="7" width="43" style="1" bestFit="1" customWidth="1"/>
    <col min="8" max="8" width="78" style="1" bestFit="1" customWidth="1"/>
    <col min="9" max="9" width="23.5703125" style="1" customWidth="1"/>
    <col min="10" max="10" width="11.85546875" style="1" bestFit="1" customWidth="1"/>
    <col min="11" max="11" width="19.7109375" style="1" bestFit="1" customWidth="1"/>
    <col min="12" max="12" width="8.5703125" style="1" customWidth="1"/>
    <col min="13" max="13" width="7.140625" style="1" customWidth="1"/>
    <col min="14" max="14" width="54.140625" style="1" bestFit="1" customWidth="1"/>
    <col min="15" max="15" width="11.42578125" style="1" bestFit="1" customWidth="1"/>
    <col min="16" max="16" width="60" style="1" bestFit="1" customWidth="1"/>
    <col min="17" max="16384" width="8.85546875" style="1"/>
  </cols>
  <sheetData>
    <row r="1" spans="1:16" ht="40.5" customHeight="1" x14ac:dyDescent="0.25">
      <c r="A1" s="4" t="s">
        <v>1569</v>
      </c>
      <c r="B1" s="4" t="s">
        <v>1568</v>
      </c>
      <c r="C1" s="4" t="s">
        <v>1567</v>
      </c>
      <c r="D1" s="4" t="s">
        <v>1566</v>
      </c>
      <c r="E1" s="4" t="s">
        <v>1565</v>
      </c>
      <c r="F1" s="4" t="s">
        <v>1564</v>
      </c>
      <c r="G1" s="4" t="s">
        <v>1563</v>
      </c>
      <c r="H1" s="4" t="s">
        <v>1562</v>
      </c>
      <c r="I1" s="4" t="s">
        <v>1561</v>
      </c>
      <c r="J1" s="4" t="s">
        <v>1560</v>
      </c>
      <c r="K1" s="4" t="s">
        <v>1559</v>
      </c>
      <c r="L1" s="4" t="s">
        <v>1558</v>
      </c>
      <c r="M1" s="3" t="s">
        <v>1557</v>
      </c>
    </row>
    <row r="2" spans="1:16" ht="12.75" customHeight="1" x14ac:dyDescent="0.25">
      <c r="A2" s="2" t="s">
        <v>1489</v>
      </c>
      <c r="B2" s="2" t="s">
        <v>1489</v>
      </c>
      <c r="C2" s="2" t="s">
        <v>1483</v>
      </c>
      <c r="D2" s="2" t="s">
        <v>50</v>
      </c>
      <c r="E2" s="2" t="s">
        <v>90</v>
      </c>
      <c r="F2" s="2" t="s">
        <v>117</v>
      </c>
      <c r="G2" s="2" t="s">
        <v>117</v>
      </c>
      <c r="H2" s="2" t="s">
        <v>67</v>
      </c>
      <c r="I2" s="2" t="s">
        <v>88</v>
      </c>
      <c r="J2" s="2" t="s">
        <v>47</v>
      </c>
      <c r="K2" s="2" t="s">
        <v>48</v>
      </c>
      <c r="L2" s="2" t="s">
        <v>87</v>
      </c>
      <c r="M2" s="8">
        <v>1</v>
      </c>
      <c r="N2" s="9" t="str">
        <f>_xlfn.CONCAT(B2," - ",G2)</f>
        <v>SSSS-100-1140502452 - Budget de fonctionnement</v>
      </c>
      <c r="O2" s="9" t="str">
        <f>J2</f>
        <v>Dépense</v>
      </c>
      <c r="P2" s="9" t="str">
        <f>D2</f>
        <v>Fonds général</v>
      </c>
    </row>
    <row r="3" spans="1:16" ht="12.75" customHeight="1" x14ac:dyDescent="0.25">
      <c r="A3" s="2" t="s">
        <v>1488</v>
      </c>
      <c r="B3" s="2" t="s">
        <v>1488</v>
      </c>
      <c r="C3" s="2" t="s">
        <v>1483</v>
      </c>
      <c r="D3" s="2" t="s">
        <v>50</v>
      </c>
      <c r="E3" s="2" t="s">
        <v>90</v>
      </c>
      <c r="F3" s="2" t="s">
        <v>1407</v>
      </c>
      <c r="G3" s="2" t="s">
        <v>1407</v>
      </c>
      <c r="H3" s="2" t="s">
        <v>73</v>
      </c>
      <c r="I3" s="2" t="s">
        <v>88</v>
      </c>
      <c r="J3" s="2" t="s">
        <v>46</v>
      </c>
      <c r="K3" s="2" t="s">
        <v>48</v>
      </c>
      <c r="L3" s="2" t="s">
        <v>87</v>
      </c>
      <c r="M3" s="8">
        <v>1</v>
      </c>
      <c r="N3" s="9" t="str">
        <f t="shared" ref="N3:N66" si="0">_xlfn.CONCAT(B3," - ",G3)</f>
        <v>SSSS-110-1140502452 - Budget d'immobilisation</v>
      </c>
      <c r="O3" s="9" t="str">
        <f t="shared" ref="O3:O66" si="1">J3</f>
        <v>Investissement</v>
      </c>
      <c r="P3" s="9" t="str">
        <f t="shared" ref="P3:P66" si="2">D3</f>
        <v>Fonds général</v>
      </c>
    </row>
    <row r="4" spans="1:16" ht="12.75" customHeight="1" x14ac:dyDescent="0.25">
      <c r="A4" s="2" t="s">
        <v>1487</v>
      </c>
      <c r="B4" s="2" t="s">
        <v>1487</v>
      </c>
      <c r="C4" s="2" t="s">
        <v>1483</v>
      </c>
      <c r="D4" s="2" t="s">
        <v>50</v>
      </c>
      <c r="E4" s="2" t="s">
        <v>90</v>
      </c>
      <c r="F4" s="2" t="s">
        <v>63</v>
      </c>
      <c r="G4" s="2" t="s">
        <v>74</v>
      </c>
      <c r="H4" s="2" t="s">
        <v>63</v>
      </c>
      <c r="I4" s="2" t="s">
        <v>88</v>
      </c>
      <c r="J4" s="2" t="s">
        <v>47</v>
      </c>
      <c r="K4" s="2" t="s">
        <v>51</v>
      </c>
      <c r="L4" s="2" t="s">
        <v>87</v>
      </c>
      <c r="M4" s="8">
        <v>1</v>
      </c>
      <c r="N4" s="9" t="str">
        <f t="shared" si="0"/>
        <v>SSSS-120-1140502452 - Autres sources</v>
      </c>
      <c r="O4" s="9" t="str">
        <f t="shared" si="1"/>
        <v>Dépense</v>
      </c>
      <c r="P4" s="9" t="str">
        <f t="shared" si="2"/>
        <v>Fonds général</v>
      </c>
    </row>
    <row r="5" spans="1:16" ht="12.75" customHeight="1" x14ac:dyDescent="0.25">
      <c r="A5" s="2" t="s">
        <v>1486</v>
      </c>
      <c r="B5" s="2" t="s">
        <v>1486</v>
      </c>
      <c r="C5" s="2" t="s">
        <v>1483</v>
      </c>
      <c r="D5" s="2" t="s">
        <v>50</v>
      </c>
      <c r="E5" s="2" t="s">
        <v>90</v>
      </c>
      <c r="F5" s="2" t="s">
        <v>111</v>
      </c>
      <c r="G5" s="2" t="s">
        <v>1</v>
      </c>
      <c r="H5" s="2" t="s">
        <v>139</v>
      </c>
      <c r="I5" s="2" t="s">
        <v>88</v>
      </c>
      <c r="J5" s="2" t="s">
        <v>47</v>
      </c>
      <c r="K5" s="2" t="s">
        <v>48</v>
      </c>
      <c r="L5" s="2" t="s">
        <v>87</v>
      </c>
      <c r="M5" s="8">
        <v>1</v>
      </c>
      <c r="N5" s="9" t="str">
        <f t="shared" si="0"/>
        <v>SSSS-130-1140502452 - Rémunération</v>
      </c>
      <c r="O5" s="9" t="str">
        <f t="shared" si="1"/>
        <v>Dépense</v>
      </c>
      <c r="P5" s="9" t="str">
        <f t="shared" si="2"/>
        <v>Fonds général</v>
      </c>
    </row>
    <row r="6" spans="1:16" ht="12.75" customHeight="1" x14ac:dyDescent="0.25">
      <c r="A6" s="2" t="s">
        <v>1485</v>
      </c>
      <c r="B6" s="2" t="s">
        <v>1485</v>
      </c>
      <c r="C6" s="2" t="s">
        <v>1483</v>
      </c>
      <c r="D6" s="2" t="s">
        <v>50</v>
      </c>
      <c r="E6" s="2" t="s">
        <v>90</v>
      </c>
      <c r="F6" s="2" t="s">
        <v>104</v>
      </c>
      <c r="G6" s="2" t="s">
        <v>76</v>
      </c>
      <c r="H6" s="2" t="s">
        <v>104</v>
      </c>
      <c r="I6" s="2" t="s">
        <v>88</v>
      </c>
      <c r="J6" s="2" t="s">
        <v>47</v>
      </c>
      <c r="K6" s="2" t="s">
        <v>48</v>
      </c>
      <c r="L6" s="2" t="s">
        <v>87</v>
      </c>
      <c r="M6" s="8">
        <v>1</v>
      </c>
      <c r="N6" s="9" t="str">
        <f t="shared" si="0"/>
        <v>SSSS-140-1140502452 - Transfert - MSSS</v>
      </c>
      <c r="O6" s="9" t="str">
        <f t="shared" si="1"/>
        <v>Dépense</v>
      </c>
      <c r="P6" s="9" t="str">
        <f t="shared" si="2"/>
        <v>Fonds général</v>
      </c>
    </row>
    <row r="7" spans="1:16" ht="12.75" customHeight="1" x14ac:dyDescent="0.25">
      <c r="A7" s="2" t="s">
        <v>1484</v>
      </c>
      <c r="B7" s="2" t="s">
        <v>1484</v>
      </c>
      <c r="C7" s="2" t="s">
        <v>1483</v>
      </c>
      <c r="D7" s="2" t="s">
        <v>50</v>
      </c>
      <c r="E7" s="2" t="s">
        <v>90</v>
      </c>
      <c r="F7" s="2" t="s">
        <v>93</v>
      </c>
      <c r="G7" s="2" t="s">
        <v>93</v>
      </c>
      <c r="H7" s="2" t="s">
        <v>93</v>
      </c>
      <c r="I7" s="2" t="s">
        <v>88</v>
      </c>
      <c r="J7" s="2" t="s">
        <v>47</v>
      </c>
      <c r="K7" s="2" t="s">
        <v>48</v>
      </c>
      <c r="L7" s="2" t="s">
        <v>87</v>
      </c>
      <c r="M7" s="8">
        <v>1</v>
      </c>
      <c r="N7" s="9" t="str">
        <f t="shared" si="0"/>
        <v>SSSS-200-1140502452 - Conversion - Dépenses réelles - 2018-2019</v>
      </c>
      <c r="O7" s="9" t="str">
        <f t="shared" si="1"/>
        <v>Dépense</v>
      </c>
      <c r="P7" s="9" t="str">
        <f t="shared" si="2"/>
        <v>Fonds général</v>
      </c>
    </row>
    <row r="8" spans="1:16" ht="12.75" customHeight="1" x14ac:dyDescent="0.25">
      <c r="A8" s="2" t="s">
        <v>1475</v>
      </c>
      <c r="B8" s="2" t="s">
        <v>1475</v>
      </c>
      <c r="C8" s="2" t="s">
        <v>1469</v>
      </c>
      <c r="D8" s="2" t="s">
        <v>50</v>
      </c>
      <c r="E8" s="2" t="s">
        <v>90</v>
      </c>
      <c r="F8" s="2" t="s">
        <v>117</v>
      </c>
      <c r="G8" s="2" t="s">
        <v>117</v>
      </c>
      <c r="H8" s="2" t="s">
        <v>67</v>
      </c>
      <c r="I8" s="2" t="s">
        <v>88</v>
      </c>
      <c r="J8" s="2" t="s">
        <v>47</v>
      </c>
      <c r="K8" s="2" t="s">
        <v>48</v>
      </c>
      <c r="L8" s="2" t="s">
        <v>87</v>
      </c>
      <c r="M8" s="8">
        <v>1</v>
      </c>
      <c r="N8" s="9" t="str">
        <f t="shared" si="0"/>
        <v>SSSS-100-1145565249 - Budget de fonctionnement</v>
      </c>
      <c r="O8" s="9" t="str">
        <f t="shared" si="1"/>
        <v>Dépense</v>
      </c>
      <c r="P8" s="9" t="str">
        <f t="shared" si="2"/>
        <v>Fonds général</v>
      </c>
    </row>
    <row r="9" spans="1:16" ht="12.75" customHeight="1" x14ac:dyDescent="0.25">
      <c r="A9" s="2" t="s">
        <v>1474</v>
      </c>
      <c r="B9" s="2" t="s">
        <v>1474</v>
      </c>
      <c r="C9" s="2" t="s">
        <v>1469</v>
      </c>
      <c r="D9" s="2" t="s">
        <v>50</v>
      </c>
      <c r="E9" s="2" t="s">
        <v>90</v>
      </c>
      <c r="F9" s="2" t="s">
        <v>1407</v>
      </c>
      <c r="G9" s="2" t="s">
        <v>1407</v>
      </c>
      <c r="H9" s="2" t="s">
        <v>73</v>
      </c>
      <c r="I9" s="2" t="s">
        <v>88</v>
      </c>
      <c r="J9" s="2" t="s">
        <v>46</v>
      </c>
      <c r="K9" s="2" t="s">
        <v>48</v>
      </c>
      <c r="L9" s="2" t="s">
        <v>87</v>
      </c>
      <c r="M9" s="8">
        <v>1</v>
      </c>
      <c r="N9" s="9" t="str">
        <f t="shared" si="0"/>
        <v>SSSS-110-1145565249 - Budget d'immobilisation</v>
      </c>
      <c r="O9" s="9" t="str">
        <f t="shared" si="1"/>
        <v>Investissement</v>
      </c>
      <c r="P9" s="9" t="str">
        <f t="shared" si="2"/>
        <v>Fonds général</v>
      </c>
    </row>
    <row r="10" spans="1:16" ht="12.75" customHeight="1" x14ac:dyDescent="0.25">
      <c r="A10" s="2" t="s">
        <v>1473</v>
      </c>
      <c r="B10" s="2" t="s">
        <v>1473</v>
      </c>
      <c r="C10" s="2" t="s">
        <v>1469</v>
      </c>
      <c r="D10" s="2" t="s">
        <v>50</v>
      </c>
      <c r="E10" s="2" t="s">
        <v>90</v>
      </c>
      <c r="F10" s="2" t="s">
        <v>63</v>
      </c>
      <c r="G10" s="2" t="s">
        <v>74</v>
      </c>
      <c r="H10" s="2" t="s">
        <v>63</v>
      </c>
      <c r="I10" s="2" t="s">
        <v>88</v>
      </c>
      <c r="J10" s="2" t="s">
        <v>47</v>
      </c>
      <c r="K10" s="2" t="s">
        <v>51</v>
      </c>
      <c r="L10" s="2" t="s">
        <v>87</v>
      </c>
      <c r="M10" s="8">
        <v>1</v>
      </c>
      <c r="N10" s="9" t="str">
        <f t="shared" si="0"/>
        <v>SSSS-120-1145565249 - Autres sources</v>
      </c>
      <c r="O10" s="9" t="str">
        <f t="shared" si="1"/>
        <v>Dépense</v>
      </c>
      <c r="P10" s="9" t="str">
        <f t="shared" si="2"/>
        <v>Fonds général</v>
      </c>
    </row>
    <row r="11" spans="1:16" ht="12.75" customHeight="1" x14ac:dyDescent="0.25">
      <c r="A11" s="2" t="s">
        <v>1472</v>
      </c>
      <c r="B11" s="2" t="s">
        <v>1472</v>
      </c>
      <c r="C11" s="2" t="s">
        <v>1469</v>
      </c>
      <c r="D11" s="2" t="s">
        <v>50</v>
      </c>
      <c r="E11" s="2" t="s">
        <v>90</v>
      </c>
      <c r="F11" s="2" t="s">
        <v>111</v>
      </c>
      <c r="G11" s="2" t="s">
        <v>1</v>
      </c>
      <c r="H11" s="2" t="s">
        <v>139</v>
      </c>
      <c r="I11" s="2" t="s">
        <v>88</v>
      </c>
      <c r="J11" s="2" t="s">
        <v>47</v>
      </c>
      <c r="K11" s="2" t="s">
        <v>48</v>
      </c>
      <c r="L11" s="2" t="s">
        <v>87</v>
      </c>
      <c r="M11" s="8">
        <v>1</v>
      </c>
      <c r="N11" s="9" t="str">
        <f t="shared" si="0"/>
        <v>SSSS-130-1145565249 - Rémunération</v>
      </c>
      <c r="O11" s="9" t="str">
        <f t="shared" si="1"/>
        <v>Dépense</v>
      </c>
      <c r="P11" s="9" t="str">
        <f t="shared" si="2"/>
        <v>Fonds général</v>
      </c>
    </row>
    <row r="12" spans="1:16" ht="12.75" customHeight="1" x14ac:dyDescent="0.25">
      <c r="A12" s="2" t="s">
        <v>1471</v>
      </c>
      <c r="B12" s="2" t="s">
        <v>1471</v>
      </c>
      <c r="C12" s="2" t="s">
        <v>1469</v>
      </c>
      <c r="D12" s="2" t="s">
        <v>50</v>
      </c>
      <c r="E12" s="2" t="s">
        <v>90</v>
      </c>
      <c r="F12" s="2" t="s">
        <v>104</v>
      </c>
      <c r="G12" s="2" t="s">
        <v>76</v>
      </c>
      <c r="H12" s="2" t="s">
        <v>104</v>
      </c>
      <c r="I12" s="2" t="s">
        <v>88</v>
      </c>
      <c r="J12" s="2" t="s">
        <v>47</v>
      </c>
      <c r="K12" s="2" t="s">
        <v>48</v>
      </c>
      <c r="L12" s="2" t="s">
        <v>87</v>
      </c>
      <c r="M12" s="8">
        <v>1</v>
      </c>
      <c r="N12" s="9" t="str">
        <f t="shared" si="0"/>
        <v>SSSS-140-1145565249 - Transfert - MSSS</v>
      </c>
      <c r="O12" s="9" t="str">
        <f t="shared" si="1"/>
        <v>Dépense</v>
      </c>
      <c r="P12" s="9" t="str">
        <f t="shared" si="2"/>
        <v>Fonds général</v>
      </c>
    </row>
    <row r="13" spans="1:16" ht="12.75" customHeight="1" x14ac:dyDescent="0.25">
      <c r="A13" s="2" t="s">
        <v>1470</v>
      </c>
      <c r="B13" s="2" t="s">
        <v>1470</v>
      </c>
      <c r="C13" s="2" t="s">
        <v>1469</v>
      </c>
      <c r="D13" s="2" t="s">
        <v>50</v>
      </c>
      <c r="E13" s="2" t="s">
        <v>90</v>
      </c>
      <c r="F13" s="2" t="s">
        <v>93</v>
      </c>
      <c r="G13" s="2" t="s">
        <v>93</v>
      </c>
      <c r="H13" s="2" t="s">
        <v>93</v>
      </c>
      <c r="I13" s="2" t="s">
        <v>88</v>
      </c>
      <c r="J13" s="2" t="s">
        <v>47</v>
      </c>
      <c r="K13" s="2" t="s">
        <v>48</v>
      </c>
      <c r="L13" s="2" t="s">
        <v>87</v>
      </c>
      <c r="M13" s="8">
        <v>1</v>
      </c>
      <c r="N13" s="9" t="str">
        <f t="shared" si="0"/>
        <v>SSSS-200-1145565249 - Conversion - Dépenses réelles - 2018-2019</v>
      </c>
      <c r="O13" s="9" t="str">
        <f t="shared" si="1"/>
        <v>Dépense</v>
      </c>
      <c r="P13" s="9" t="str">
        <f t="shared" si="2"/>
        <v>Fonds général</v>
      </c>
    </row>
    <row r="14" spans="1:16" ht="12.75" customHeight="1" x14ac:dyDescent="0.25">
      <c r="A14" s="2" t="s">
        <v>1447</v>
      </c>
      <c r="B14" s="2" t="s">
        <v>1447</v>
      </c>
      <c r="C14" s="2" t="s">
        <v>1441</v>
      </c>
      <c r="D14" s="2" t="s">
        <v>50</v>
      </c>
      <c r="E14" s="2" t="s">
        <v>90</v>
      </c>
      <c r="F14" s="2" t="s">
        <v>117</v>
      </c>
      <c r="G14" s="2" t="s">
        <v>117</v>
      </c>
      <c r="H14" s="2" t="s">
        <v>67</v>
      </c>
      <c r="I14" s="2" t="s">
        <v>88</v>
      </c>
      <c r="J14" s="2" t="s">
        <v>47</v>
      </c>
      <c r="K14" s="2" t="s">
        <v>48</v>
      </c>
      <c r="L14" s="2" t="s">
        <v>87</v>
      </c>
      <c r="M14" s="8">
        <v>1</v>
      </c>
      <c r="N14" s="9" t="str">
        <f t="shared" si="0"/>
        <v>SSSS-100-1163398390 - Budget de fonctionnement</v>
      </c>
      <c r="O14" s="9" t="str">
        <f t="shared" si="1"/>
        <v>Dépense</v>
      </c>
      <c r="P14" s="9" t="str">
        <f t="shared" si="2"/>
        <v>Fonds général</v>
      </c>
    </row>
    <row r="15" spans="1:16" ht="12.75" customHeight="1" x14ac:dyDescent="0.25">
      <c r="A15" s="2" t="s">
        <v>1446</v>
      </c>
      <c r="B15" s="2" t="s">
        <v>1446</v>
      </c>
      <c r="C15" s="2" t="s">
        <v>1441</v>
      </c>
      <c r="D15" s="2" t="s">
        <v>50</v>
      </c>
      <c r="E15" s="2" t="s">
        <v>90</v>
      </c>
      <c r="F15" s="2" t="s">
        <v>1407</v>
      </c>
      <c r="G15" s="2" t="s">
        <v>1407</v>
      </c>
      <c r="H15" s="2" t="s">
        <v>73</v>
      </c>
      <c r="I15" s="2" t="s">
        <v>88</v>
      </c>
      <c r="J15" s="2" t="s">
        <v>46</v>
      </c>
      <c r="K15" s="2" t="s">
        <v>48</v>
      </c>
      <c r="L15" s="2" t="s">
        <v>87</v>
      </c>
      <c r="M15" s="8">
        <v>1</v>
      </c>
      <c r="N15" s="9" t="str">
        <f t="shared" si="0"/>
        <v>SSSS-110-1163398390 - Budget d'immobilisation</v>
      </c>
      <c r="O15" s="9" t="str">
        <f t="shared" si="1"/>
        <v>Investissement</v>
      </c>
      <c r="P15" s="9" t="str">
        <f t="shared" si="2"/>
        <v>Fonds général</v>
      </c>
    </row>
    <row r="16" spans="1:16" ht="12.75" customHeight="1" x14ac:dyDescent="0.25">
      <c r="A16" s="2" t="s">
        <v>1445</v>
      </c>
      <c r="B16" s="2" t="s">
        <v>1445</v>
      </c>
      <c r="C16" s="2" t="s">
        <v>1441</v>
      </c>
      <c r="D16" s="2" t="s">
        <v>50</v>
      </c>
      <c r="E16" s="2" t="s">
        <v>90</v>
      </c>
      <c r="F16" s="2" t="s">
        <v>63</v>
      </c>
      <c r="G16" s="2" t="s">
        <v>74</v>
      </c>
      <c r="H16" s="2" t="s">
        <v>63</v>
      </c>
      <c r="I16" s="2" t="s">
        <v>88</v>
      </c>
      <c r="J16" s="2" t="s">
        <v>47</v>
      </c>
      <c r="K16" s="2" t="s">
        <v>51</v>
      </c>
      <c r="L16" s="2" t="s">
        <v>87</v>
      </c>
      <c r="M16" s="8">
        <v>1</v>
      </c>
      <c r="N16" s="9" t="str">
        <f t="shared" si="0"/>
        <v>SSSS-120-1163398390 - Autres sources</v>
      </c>
      <c r="O16" s="9" t="str">
        <f t="shared" si="1"/>
        <v>Dépense</v>
      </c>
      <c r="P16" s="9" t="str">
        <f t="shared" si="2"/>
        <v>Fonds général</v>
      </c>
    </row>
    <row r="17" spans="1:16" ht="12.75" customHeight="1" x14ac:dyDescent="0.25">
      <c r="A17" s="2" t="s">
        <v>1444</v>
      </c>
      <c r="B17" s="2" t="s">
        <v>1444</v>
      </c>
      <c r="C17" s="2" t="s">
        <v>1441</v>
      </c>
      <c r="D17" s="2" t="s">
        <v>50</v>
      </c>
      <c r="E17" s="2" t="s">
        <v>90</v>
      </c>
      <c r="F17" s="2" t="s">
        <v>111</v>
      </c>
      <c r="G17" s="2" t="s">
        <v>1</v>
      </c>
      <c r="H17" s="2" t="s">
        <v>139</v>
      </c>
      <c r="I17" s="2" t="s">
        <v>88</v>
      </c>
      <c r="J17" s="2" t="s">
        <v>47</v>
      </c>
      <c r="K17" s="2" t="s">
        <v>48</v>
      </c>
      <c r="L17" s="2" t="s">
        <v>87</v>
      </c>
      <c r="M17" s="8">
        <v>1</v>
      </c>
      <c r="N17" s="9" t="str">
        <f t="shared" si="0"/>
        <v>SSSS-130-1163398390 - Rémunération</v>
      </c>
      <c r="O17" s="9" t="str">
        <f t="shared" si="1"/>
        <v>Dépense</v>
      </c>
      <c r="P17" s="9" t="str">
        <f t="shared" si="2"/>
        <v>Fonds général</v>
      </c>
    </row>
    <row r="18" spans="1:16" ht="12.75" customHeight="1" x14ac:dyDescent="0.25">
      <c r="A18" s="2" t="s">
        <v>1443</v>
      </c>
      <c r="B18" s="2" t="s">
        <v>1443</v>
      </c>
      <c r="C18" s="2" t="s">
        <v>1441</v>
      </c>
      <c r="D18" s="2" t="s">
        <v>50</v>
      </c>
      <c r="E18" s="2" t="s">
        <v>90</v>
      </c>
      <c r="F18" s="2" t="s">
        <v>104</v>
      </c>
      <c r="G18" s="2" t="s">
        <v>76</v>
      </c>
      <c r="H18" s="2" t="s">
        <v>104</v>
      </c>
      <c r="I18" s="2" t="s">
        <v>88</v>
      </c>
      <c r="J18" s="2" t="s">
        <v>47</v>
      </c>
      <c r="K18" s="2" t="s">
        <v>48</v>
      </c>
      <c r="L18" s="2" t="s">
        <v>87</v>
      </c>
      <c r="M18" s="8">
        <v>1</v>
      </c>
      <c r="N18" s="9" t="str">
        <f t="shared" si="0"/>
        <v>SSSS-140-1163398390 - Transfert - MSSS</v>
      </c>
      <c r="O18" s="9" t="str">
        <f t="shared" si="1"/>
        <v>Dépense</v>
      </c>
      <c r="P18" s="9" t="str">
        <f t="shared" si="2"/>
        <v>Fonds général</v>
      </c>
    </row>
    <row r="19" spans="1:16" ht="12.75" customHeight="1" x14ac:dyDescent="0.25">
      <c r="A19" s="2" t="s">
        <v>1442</v>
      </c>
      <c r="B19" s="2" t="s">
        <v>1442</v>
      </c>
      <c r="C19" s="2" t="s">
        <v>1441</v>
      </c>
      <c r="D19" s="2" t="s">
        <v>50</v>
      </c>
      <c r="E19" s="2" t="s">
        <v>90</v>
      </c>
      <c r="F19" s="2" t="s">
        <v>93</v>
      </c>
      <c r="G19" s="2" t="s">
        <v>93</v>
      </c>
      <c r="H19" s="2" t="s">
        <v>93</v>
      </c>
      <c r="I19" s="2" t="s">
        <v>88</v>
      </c>
      <c r="J19" s="2" t="s">
        <v>47</v>
      </c>
      <c r="K19" s="2" t="s">
        <v>48</v>
      </c>
      <c r="L19" s="2" t="s">
        <v>87</v>
      </c>
      <c r="M19" s="8">
        <v>1</v>
      </c>
      <c r="N19" s="9" t="str">
        <f t="shared" si="0"/>
        <v>SSSS-200-1163398390 - Conversion - Dépenses réelles - 2018-2019</v>
      </c>
      <c r="O19" s="9" t="str">
        <f t="shared" si="1"/>
        <v>Dépense</v>
      </c>
      <c r="P19" s="9" t="str">
        <f t="shared" si="2"/>
        <v>Fonds général</v>
      </c>
    </row>
    <row r="20" spans="1:16" ht="12.75" customHeight="1" x14ac:dyDescent="0.25">
      <c r="A20" s="2" t="s">
        <v>1440</v>
      </c>
      <c r="B20" s="2" t="s">
        <v>1440</v>
      </c>
      <c r="C20" s="2" t="s">
        <v>1434</v>
      </c>
      <c r="D20" s="2" t="s">
        <v>50</v>
      </c>
      <c r="E20" s="2" t="s">
        <v>90</v>
      </c>
      <c r="F20" s="2" t="s">
        <v>117</v>
      </c>
      <c r="G20" s="2" t="s">
        <v>117</v>
      </c>
      <c r="H20" s="2" t="s">
        <v>67</v>
      </c>
      <c r="I20" s="2" t="s">
        <v>88</v>
      </c>
      <c r="J20" s="2" t="s">
        <v>47</v>
      </c>
      <c r="K20" s="2" t="s">
        <v>48</v>
      </c>
      <c r="L20" s="2" t="s">
        <v>87</v>
      </c>
      <c r="M20" s="8">
        <v>1</v>
      </c>
      <c r="N20" s="9" t="str">
        <f t="shared" si="0"/>
        <v>SSSS-100-1164286164 - Budget de fonctionnement</v>
      </c>
      <c r="O20" s="9" t="str">
        <f t="shared" si="1"/>
        <v>Dépense</v>
      </c>
      <c r="P20" s="9" t="str">
        <f t="shared" si="2"/>
        <v>Fonds général</v>
      </c>
    </row>
    <row r="21" spans="1:16" ht="12.75" customHeight="1" x14ac:dyDescent="0.25">
      <c r="A21" s="2" t="s">
        <v>1439</v>
      </c>
      <c r="B21" s="2" t="s">
        <v>1439</v>
      </c>
      <c r="C21" s="2" t="s">
        <v>1434</v>
      </c>
      <c r="D21" s="2" t="s">
        <v>50</v>
      </c>
      <c r="E21" s="2" t="s">
        <v>90</v>
      </c>
      <c r="F21" s="2" t="s">
        <v>1407</v>
      </c>
      <c r="G21" s="2" t="s">
        <v>1407</v>
      </c>
      <c r="H21" s="2" t="s">
        <v>73</v>
      </c>
      <c r="I21" s="2" t="s">
        <v>88</v>
      </c>
      <c r="J21" s="2" t="s">
        <v>46</v>
      </c>
      <c r="K21" s="2" t="s">
        <v>48</v>
      </c>
      <c r="L21" s="2" t="s">
        <v>87</v>
      </c>
      <c r="M21" s="8">
        <v>1</v>
      </c>
      <c r="N21" s="9" t="str">
        <f t="shared" si="0"/>
        <v>SSSS-110-1164286164 - Budget d'immobilisation</v>
      </c>
      <c r="O21" s="9" t="str">
        <f t="shared" si="1"/>
        <v>Investissement</v>
      </c>
      <c r="P21" s="9" t="str">
        <f t="shared" si="2"/>
        <v>Fonds général</v>
      </c>
    </row>
    <row r="22" spans="1:16" ht="12.75" customHeight="1" x14ac:dyDescent="0.25">
      <c r="A22" s="2" t="s">
        <v>1438</v>
      </c>
      <c r="B22" s="2" t="s">
        <v>1438</v>
      </c>
      <c r="C22" s="2" t="s">
        <v>1434</v>
      </c>
      <c r="D22" s="2" t="s">
        <v>50</v>
      </c>
      <c r="E22" s="2" t="s">
        <v>90</v>
      </c>
      <c r="F22" s="2" t="s">
        <v>63</v>
      </c>
      <c r="G22" s="2" t="s">
        <v>74</v>
      </c>
      <c r="H22" s="2" t="s">
        <v>63</v>
      </c>
      <c r="I22" s="2" t="s">
        <v>88</v>
      </c>
      <c r="J22" s="2" t="s">
        <v>47</v>
      </c>
      <c r="K22" s="2" t="s">
        <v>51</v>
      </c>
      <c r="L22" s="2" t="s">
        <v>87</v>
      </c>
      <c r="M22" s="8">
        <v>1</v>
      </c>
      <c r="N22" s="9" t="str">
        <f t="shared" si="0"/>
        <v>SSSS-120-1164286164 - Autres sources</v>
      </c>
      <c r="O22" s="9" t="str">
        <f t="shared" si="1"/>
        <v>Dépense</v>
      </c>
      <c r="P22" s="9" t="str">
        <f t="shared" si="2"/>
        <v>Fonds général</v>
      </c>
    </row>
    <row r="23" spans="1:16" ht="12.75" customHeight="1" x14ac:dyDescent="0.25">
      <c r="A23" s="2" t="s">
        <v>1437</v>
      </c>
      <c r="B23" s="2" t="s">
        <v>1437</v>
      </c>
      <c r="C23" s="2" t="s">
        <v>1434</v>
      </c>
      <c r="D23" s="2" t="s">
        <v>50</v>
      </c>
      <c r="E23" s="2" t="s">
        <v>90</v>
      </c>
      <c r="F23" s="2" t="s">
        <v>111</v>
      </c>
      <c r="G23" s="2" t="s">
        <v>1</v>
      </c>
      <c r="H23" s="2" t="s">
        <v>139</v>
      </c>
      <c r="I23" s="2" t="s">
        <v>88</v>
      </c>
      <c r="J23" s="2" t="s">
        <v>47</v>
      </c>
      <c r="K23" s="2" t="s">
        <v>48</v>
      </c>
      <c r="L23" s="2" t="s">
        <v>87</v>
      </c>
      <c r="M23" s="8">
        <v>1</v>
      </c>
      <c r="N23" s="9" t="str">
        <f t="shared" si="0"/>
        <v>SSSS-130-1164286164 - Rémunération</v>
      </c>
      <c r="O23" s="9" t="str">
        <f t="shared" si="1"/>
        <v>Dépense</v>
      </c>
      <c r="P23" s="9" t="str">
        <f t="shared" si="2"/>
        <v>Fonds général</v>
      </c>
    </row>
    <row r="24" spans="1:16" ht="12.75" customHeight="1" x14ac:dyDescent="0.25">
      <c r="A24" s="2" t="s">
        <v>1436</v>
      </c>
      <c r="B24" s="2" t="s">
        <v>1436</v>
      </c>
      <c r="C24" s="2" t="s">
        <v>1434</v>
      </c>
      <c r="D24" s="2" t="s">
        <v>50</v>
      </c>
      <c r="E24" s="2" t="s">
        <v>90</v>
      </c>
      <c r="F24" s="2" t="s">
        <v>104</v>
      </c>
      <c r="G24" s="2" t="s">
        <v>76</v>
      </c>
      <c r="H24" s="2" t="s">
        <v>104</v>
      </c>
      <c r="I24" s="2" t="s">
        <v>88</v>
      </c>
      <c r="J24" s="2" t="s">
        <v>47</v>
      </c>
      <c r="K24" s="2" t="s">
        <v>48</v>
      </c>
      <c r="L24" s="2" t="s">
        <v>87</v>
      </c>
      <c r="M24" s="8">
        <v>1</v>
      </c>
      <c r="N24" s="9" t="str">
        <f t="shared" si="0"/>
        <v>SSSS-140-1164286164 - Transfert - MSSS</v>
      </c>
      <c r="O24" s="9" t="str">
        <f t="shared" si="1"/>
        <v>Dépense</v>
      </c>
      <c r="P24" s="9" t="str">
        <f t="shared" si="2"/>
        <v>Fonds général</v>
      </c>
    </row>
    <row r="25" spans="1:16" ht="12.75" customHeight="1" x14ac:dyDescent="0.25">
      <c r="A25" s="2" t="s">
        <v>1435</v>
      </c>
      <c r="B25" s="2" t="s">
        <v>1435</v>
      </c>
      <c r="C25" s="2" t="s">
        <v>1434</v>
      </c>
      <c r="D25" s="2" t="s">
        <v>50</v>
      </c>
      <c r="E25" s="2" t="s">
        <v>90</v>
      </c>
      <c r="F25" s="2" t="s">
        <v>93</v>
      </c>
      <c r="G25" s="2" t="s">
        <v>93</v>
      </c>
      <c r="H25" s="2" t="s">
        <v>93</v>
      </c>
      <c r="I25" s="2" t="s">
        <v>88</v>
      </c>
      <c r="J25" s="2" t="s">
        <v>47</v>
      </c>
      <c r="K25" s="2" t="s">
        <v>48</v>
      </c>
      <c r="L25" s="2" t="s">
        <v>87</v>
      </c>
      <c r="M25" s="8">
        <v>1</v>
      </c>
      <c r="N25" s="9" t="str">
        <f t="shared" si="0"/>
        <v>SSSS-200-1164286164 - Conversion - Dépenses réelles - 2018-2019</v>
      </c>
      <c r="O25" s="9" t="str">
        <f t="shared" si="1"/>
        <v>Dépense</v>
      </c>
      <c r="P25" s="9" t="str">
        <f t="shared" si="2"/>
        <v>Fonds général</v>
      </c>
    </row>
    <row r="26" spans="1:16" ht="12.75" customHeight="1" x14ac:dyDescent="0.25">
      <c r="A26" s="2" t="s">
        <v>1433</v>
      </c>
      <c r="B26" s="2" t="s">
        <v>1433</v>
      </c>
      <c r="C26" s="2" t="s">
        <v>1427</v>
      </c>
      <c r="D26" s="2" t="s">
        <v>50</v>
      </c>
      <c r="E26" s="2" t="s">
        <v>90</v>
      </c>
      <c r="F26" s="2" t="s">
        <v>117</v>
      </c>
      <c r="G26" s="2" t="s">
        <v>117</v>
      </c>
      <c r="H26" s="2" t="s">
        <v>67</v>
      </c>
      <c r="I26" s="2" t="s">
        <v>88</v>
      </c>
      <c r="J26" s="2" t="s">
        <v>47</v>
      </c>
      <c r="K26" s="2" t="s">
        <v>48</v>
      </c>
      <c r="L26" s="2" t="s">
        <v>87</v>
      </c>
      <c r="M26" s="8">
        <v>1</v>
      </c>
      <c r="N26" s="9" t="str">
        <f t="shared" si="0"/>
        <v>SSSS-100-1164600190 - Budget de fonctionnement</v>
      </c>
      <c r="O26" s="9" t="str">
        <f t="shared" si="1"/>
        <v>Dépense</v>
      </c>
      <c r="P26" s="9" t="str">
        <f t="shared" si="2"/>
        <v>Fonds général</v>
      </c>
    </row>
    <row r="27" spans="1:16" ht="12.75" customHeight="1" x14ac:dyDescent="0.25">
      <c r="A27" s="2" t="s">
        <v>1432</v>
      </c>
      <c r="B27" s="2" t="s">
        <v>1432</v>
      </c>
      <c r="C27" s="2" t="s">
        <v>1427</v>
      </c>
      <c r="D27" s="2" t="s">
        <v>50</v>
      </c>
      <c r="E27" s="2" t="s">
        <v>90</v>
      </c>
      <c r="F27" s="2" t="s">
        <v>1407</v>
      </c>
      <c r="G27" s="2" t="s">
        <v>1407</v>
      </c>
      <c r="H27" s="2" t="s">
        <v>73</v>
      </c>
      <c r="I27" s="2" t="s">
        <v>88</v>
      </c>
      <c r="J27" s="2" t="s">
        <v>46</v>
      </c>
      <c r="K27" s="2" t="s">
        <v>48</v>
      </c>
      <c r="L27" s="2" t="s">
        <v>87</v>
      </c>
      <c r="M27" s="8">
        <v>1</v>
      </c>
      <c r="N27" s="9" t="str">
        <f t="shared" si="0"/>
        <v>SSSS-110-1164600190 - Budget d'immobilisation</v>
      </c>
      <c r="O27" s="9" t="str">
        <f t="shared" si="1"/>
        <v>Investissement</v>
      </c>
      <c r="P27" s="9" t="str">
        <f t="shared" si="2"/>
        <v>Fonds général</v>
      </c>
    </row>
    <row r="28" spans="1:16" ht="12.75" customHeight="1" x14ac:dyDescent="0.25">
      <c r="A28" s="2" t="s">
        <v>1431</v>
      </c>
      <c r="B28" s="2" t="s">
        <v>1431</v>
      </c>
      <c r="C28" s="2" t="s">
        <v>1427</v>
      </c>
      <c r="D28" s="2" t="s">
        <v>50</v>
      </c>
      <c r="E28" s="2" t="s">
        <v>90</v>
      </c>
      <c r="F28" s="2" t="s">
        <v>63</v>
      </c>
      <c r="G28" s="2" t="s">
        <v>74</v>
      </c>
      <c r="H28" s="2" t="s">
        <v>63</v>
      </c>
      <c r="I28" s="2" t="s">
        <v>88</v>
      </c>
      <c r="J28" s="2" t="s">
        <v>47</v>
      </c>
      <c r="K28" s="2" t="s">
        <v>51</v>
      </c>
      <c r="L28" s="2" t="s">
        <v>87</v>
      </c>
      <c r="M28" s="8">
        <v>1</v>
      </c>
      <c r="N28" s="9" t="str">
        <f t="shared" si="0"/>
        <v>SSSS-120-1164600190 - Autres sources</v>
      </c>
      <c r="O28" s="9" t="str">
        <f t="shared" si="1"/>
        <v>Dépense</v>
      </c>
      <c r="P28" s="9" t="str">
        <f t="shared" si="2"/>
        <v>Fonds général</v>
      </c>
    </row>
    <row r="29" spans="1:16" ht="12.75" customHeight="1" x14ac:dyDescent="0.25">
      <c r="A29" s="2" t="s">
        <v>1430</v>
      </c>
      <c r="B29" s="2" t="s">
        <v>1430</v>
      </c>
      <c r="C29" s="2" t="s">
        <v>1427</v>
      </c>
      <c r="D29" s="2" t="s">
        <v>50</v>
      </c>
      <c r="E29" s="2" t="s">
        <v>90</v>
      </c>
      <c r="F29" s="2" t="s">
        <v>111</v>
      </c>
      <c r="G29" s="2" t="s">
        <v>1</v>
      </c>
      <c r="H29" s="2" t="s">
        <v>139</v>
      </c>
      <c r="I29" s="2" t="s">
        <v>88</v>
      </c>
      <c r="J29" s="2" t="s">
        <v>47</v>
      </c>
      <c r="K29" s="2" t="s">
        <v>48</v>
      </c>
      <c r="L29" s="2" t="s">
        <v>87</v>
      </c>
      <c r="M29" s="8">
        <v>1</v>
      </c>
      <c r="N29" s="9" t="str">
        <f t="shared" si="0"/>
        <v>SSSS-130-1164600190 - Rémunération</v>
      </c>
      <c r="O29" s="9" t="str">
        <f t="shared" si="1"/>
        <v>Dépense</v>
      </c>
      <c r="P29" s="9" t="str">
        <f t="shared" si="2"/>
        <v>Fonds général</v>
      </c>
    </row>
    <row r="30" spans="1:16" ht="12.75" customHeight="1" x14ac:dyDescent="0.25">
      <c r="A30" s="2" t="s">
        <v>1429</v>
      </c>
      <c r="B30" s="2" t="s">
        <v>1429</v>
      </c>
      <c r="C30" s="2" t="s">
        <v>1427</v>
      </c>
      <c r="D30" s="2" t="s">
        <v>50</v>
      </c>
      <c r="E30" s="2" t="s">
        <v>90</v>
      </c>
      <c r="F30" s="2" t="s">
        <v>104</v>
      </c>
      <c r="G30" s="2" t="s">
        <v>76</v>
      </c>
      <c r="H30" s="2" t="s">
        <v>104</v>
      </c>
      <c r="I30" s="2" t="s">
        <v>88</v>
      </c>
      <c r="J30" s="2" t="s">
        <v>47</v>
      </c>
      <c r="K30" s="2" t="s">
        <v>48</v>
      </c>
      <c r="L30" s="2" t="s">
        <v>87</v>
      </c>
      <c r="M30" s="8">
        <v>1</v>
      </c>
      <c r="N30" s="9" t="str">
        <f t="shared" si="0"/>
        <v>SSSS-140-1164600190 - Transfert - MSSS</v>
      </c>
      <c r="O30" s="9" t="str">
        <f t="shared" si="1"/>
        <v>Dépense</v>
      </c>
      <c r="P30" s="9" t="str">
        <f t="shared" si="2"/>
        <v>Fonds général</v>
      </c>
    </row>
    <row r="31" spans="1:16" ht="12.75" customHeight="1" x14ac:dyDescent="0.25">
      <c r="A31" s="2" t="s">
        <v>1428</v>
      </c>
      <c r="B31" s="2" t="s">
        <v>1428</v>
      </c>
      <c r="C31" s="2" t="s">
        <v>1427</v>
      </c>
      <c r="D31" s="2" t="s">
        <v>50</v>
      </c>
      <c r="E31" s="2" t="s">
        <v>90</v>
      </c>
      <c r="F31" s="2" t="s">
        <v>93</v>
      </c>
      <c r="G31" s="2" t="s">
        <v>93</v>
      </c>
      <c r="H31" s="2" t="s">
        <v>93</v>
      </c>
      <c r="I31" s="2" t="s">
        <v>88</v>
      </c>
      <c r="J31" s="2" t="s">
        <v>47</v>
      </c>
      <c r="K31" s="2" t="s">
        <v>48</v>
      </c>
      <c r="L31" s="2" t="s">
        <v>87</v>
      </c>
      <c r="M31" s="8">
        <v>1</v>
      </c>
      <c r="N31" s="9" t="str">
        <f t="shared" si="0"/>
        <v>SSSS-200-1164600190 - Conversion - Dépenses réelles - 2018-2019</v>
      </c>
      <c r="O31" s="9" t="str">
        <f t="shared" si="1"/>
        <v>Dépense</v>
      </c>
      <c r="P31" s="9" t="str">
        <f t="shared" si="2"/>
        <v>Fonds général</v>
      </c>
    </row>
    <row r="32" spans="1:16" ht="12.75" customHeight="1" x14ac:dyDescent="0.25">
      <c r="A32" s="2" t="s">
        <v>1482</v>
      </c>
      <c r="B32" s="2" t="s">
        <v>1482</v>
      </c>
      <c r="C32" s="2" t="s">
        <v>1476</v>
      </c>
      <c r="D32" s="2" t="s">
        <v>50</v>
      </c>
      <c r="E32" s="2" t="s">
        <v>90</v>
      </c>
      <c r="F32" s="2" t="s">
        <v>117</v>
      </c>
      <c r="G32" s="2" t="s">
        <v>117</v>
      </c>
      <c r="H32" s="2" t="s">
        <v>67</v>
      </c>
      <c r="I32" s="2" t="s">
        <v>88</v>
      </c>
      <c r="J32" s="2" t="s">
        <v>47</v>
      </c>
      <c r="K32" s="2" t="s">
        <v>48</v>
      </c>
      <c r="L32" s="2" t="s">
        <v>87</v>
      </c>
      <c r="M32" s="8">
        <v>1</v>
      </c>
      <c r="N32" s="9" t="str">
        <f t="shared" si="0"/>
        <v>SSSS-100-1145329836 - Budget de fonctionnement</v>
      </c>
      <c r="O32" s="9" t="str">
        <f t="shared" si="1"/>
        <v>Dépense</v>
      </c>
      <c r="P32" s="9" t="str">
        <f t="shared" si="2"/>
        <v>Fonds général</v>
      </c>
    </row>
    <row r="33" spans="1:16" ht="12.75" customHeight="1" x14ac:dyDescent="0.25">
      <c r="A33" s="2" t="s">
        <v>1481</v>
      </c>
      <c r="B33" s="2" t="s">
        <v>1481</v>
      </c>
      <c r="C33" s="2" t="s">
        <v>1476</v>
      </c>
      <c r="D33" s="2" t="s">
        <v>50</v>
      </c>
      <c r="E33" s="2" t="s">
        <v>90</v>
      </c>
      <c r="F33" s="2" t="s">
        <v>1407</v>
      </c>
      <c r="G33" s="2" t="s">
        <v>1407</v>
      </c>
      <c r="H33" s="2" t="s">
        <v>73</v>
      </c>
      <c r="I33" s="2" t="s">
        <v>88</v>
      </c>
      <c r="J33" s="2" t="s">
        <v>46</v>
      </c>
      <c r="K33" s="2" t="s">
        <v>48</v>
      </c>
      <c r="L33" s="2" t="s">
        <v>87</v>
      </c>
      <c r="M33" s="8">
        <v>1</v>
      </c>
      <c r="N33" s="9" t="str">
        <f t="shared" si="0"/>
        <v>SSSS-110-1145329836 - Budget d'immobilisation</v>
      </c>
      <c r="O33" s="9" t="str">
        <f t="shared" si="1"/>
        <v>Investissement</v>
      </c>
      <c r="P33" s="9" t="str">
        <f t="shared" si="2"/>
        <v>Fonds général</v>
      </c>
    </row>
    <row r="34" spans="1:16" ht="12.75" customHeight="1" x14ac:dyDescent="0.25">
      <c r="A34" s="2" t="s">
        <v>1480</v>
      </c>
      <c r="B34" s="2" t="s">
        <v>1480</v>
      </c>
      <c r="C34" s="2" t="s">
        <v>1476</v>
      </c>
      <c r="D34" s="2" t="s">
        <v>50</v>
      </c>
      <c r="E34" s="2" t="s">
        <v>90</v>
      </c>
      <c r="F34" s="2" t="s">
        <v>63</v>
      </c>
      <c r="G34" s="2" t="s">
        <v>74</v>
      </c>
      <c r="H34" s="2" t="s">
        <v>63</v>
      </c>
      <c r="I34" s="2" t="s">
        <v>88</v>
      </c>
      <c r="J34" s="2" t="s">
        <v>47</v>
      </c>
      <c r="K34" s="2" t="s">
        <v>51</v>
      </c>
      <c r="L34" s="2" t="s">
        <v>87</v>
      </c>
      <c r="M34" s="8">
        <v>1</v>
      </c>
      <c r="N34" s="9" t="str">
        <f t="shared" si="0"/>
        <v>SSSS-120-1145329836 - Autres sources</v>
      </c>
      <c r="O34" s="9" t="str">
        <f t="shared" si="1"/>
        <v>Dépense</v>
      </c>
      <c r="P34" s="9" t="str">
        <f t="shared" si="2"/>
        <v>Fonds général</v>
      </c>
    </row>
    <row r="35" spans="1:16" ht="12.75" customHeight="1" x14ac:dyDescent="0.25">
      <c r="A35" s="2" t="s">
        <v>1479</v>
      </c>
      <c r="B35" s="2" t="s">
        <v>1479</v>
      </c>
      <c r="C35" s="2" t="s">
        <v>1476</v>
      </c>
      <c r="D35" s="2" t="s">
        <v>50</v>
      </c>
      <c r="E35" s="2" t="s">
        <v>90</v>
      </c>
      <c r="F35" s="2" t="s">
        <v>111</v>
      </c>
      <c r="G35" s="2" t="s">
        <v>1</v>
      </c>
      <c r="H35" s="2" t="s">
        <v>139</v>
      </c>
      <c r="I35" s="2" t="s">
        <v>88</v>
      </c>
      <c r="J35" s="2" t="s">
        <v>47</v>
      </c>
      <c r="K35" s="2" t="s">
        <v>48</v>
      </c>
      <c r="L35" s="2" t="s">
        <v>87</v>
      </c>
      <c r="M35" s="8">
        <v>1</v>
      </c>
      <c r="N35" s="9" t="str">
        <f t="shared" si="0"/>
        <v>SSSS-130-1145329836 - Rémunération</v>
      </c>
      <c r="O35" s="9" t="str">
        <f t="shared" si="1"/>
        <v>Dépense</v>
      </c>
      <c r="P35" s="9" t="str">
        <f t="shared" si="2"/>
        <v>Fonds général</v>
      </c>
    </row>
    <row r="36" spans="1:16" ht="12.75" customHeight="1" x14ac:dyDescent="0.25">
      <c r="A36" s="2" t="s">
        <v>1478</v>
      </c>
      <c r="B36" s="2" t="s">
        <v>1478</v>
      </c>
      <c r="C36" s="2" t="s">
        <v>1476</v>
      </c>
      <c r="D36" s="2" t="s">
        <v>50</v>
      </c>
      <c r="E36" s="2" t="s">
        <v>90</v>
      </c>
      <c r="F36" s="2" t="s">
        <v>104</v>
      </c>
      <c r="G36" s="2" t="s">
        <v>76</v>
      </c>
      <c r="H36" s="2" t="s">
        <v>104</v>
      </c>
      <c r="I36" s="2" t="s">
        <v>88</v>
      </c>
      <c r="J36" s="2" t="s">
        <v>47</v>
      </c>
      <c r="K36" s="2" t="s">
        <v>48</v>
      </c>
      <c r="L36" s="2" t="s">
        <v>87</v>
      </c>
      <c r="M36" s="8">
        <v>1</v>
      </c>
      <c r="N36" s="9" t="str">
        <f t="shared" si="0"/>
        <v>SSSS-140-1145329836 - Transfert - MSSS</v>
      </c>
      <c r="O36" s="9" t="str">
        <f t="shared" si="1"/>
        <v>Dépense</v>
      </c>
      <c r="P36" s="9" t="str">
        <f t="shared" si="2"/>
        <v>Fonds général</v>
      </c>
    </row>
    <row r="37" spans="1:16" ht="12.75" customHeight="1" x14ac:dyDescent="0.25">
      <c r="A37" s="2" t="s">
        <v>1477</v>
      </c>
      <c r="B37" s="2" t="s">
        <v>1477</v>
      </c>
      <c r="C37" s="2" t="s">
        <v>1476</v>
      </c>
      <c r="D37" s="2" t="s">
        <v>50</v>
      </c>
      <c r="E37" s="2" t="s">
        <v>90</v>
      </c>
      <c r="F37" s="2" t="s">
        <v>93</v>
      </c>
      <c r="G37" s="2" t="s">
        <v>93</v>
      </c>
      <c r="H37" s="2" t="s">
        <v>93</v>
      </c>
      <c r="I37" s="2" t="s">
        <v>88</v>
      </c>
      <c r="J37" s="2" t="s">
        <v>47</v>
      </c>
      <c r="K37" s="2" t="s">
        <v>48</v>
      </c>
      <c r="L37" s="2" t="s">
        <v>87</v>
      </c>
      <c r="M37" s="8">
        <v>1</v>
      </c>
      <c r="N37" s="9" t="str">
        <f t="shared" si="0"/>
        <v>SSSS-200-1145329836 - Conversion - Dépenses réelles - 2018-2019</v>
      </c>
      <c r="O37" s="9" t="str">
        <f t="shared" si="1"/>
        <v>Dépense</v>
      </c>
      <c r="P37" s="9" t="str">
        <f t="shared" si="2"/>
        <v>Fonds général</v>
      </c>
    </row>
    <row r="38" spans="1:16" ht="12.75" customHeight="1" x14ac:dyDescent="0.25">
      <c r="A38" s="2" t="s">
        <v>1454</v>
      </c>
      <c r="B38" s="2" t="s">
        <v>1454</v>
      </c>
      <c r="C38" s="2" t="s">
        <v>1448</v>
      </c>
      <c r="D38" s="2" t="s">
        <v>50</v>
      </c>
      <c r="E38" s="2" t="s">
        <v>90</v>
      </c>
      <c r="F38" s="2" t="s">
        <v>117</v>
      </c>
      <c r="G38" s="2" t="s">
        <v>117</v>
      </c>
      <c r="H38" s="2" t="s">
        <v>67</v>
      </c>
      <c r="I38" s="2" t="s">
        <v>88</v>
      </c>
      <c r="J38" s="2" t="s">
        <v>47</v>
      </c>
      <c r="K38" s="2" t="s">
        <v>48</v>
      </c>
      <c r="L38" s="2" t="s">
        <v>87</v>
      </c>
      <c r="M38" s="8">
        <v>1</v>
      </c>
      <c r="N38" s="9" t="str">
        <f t="shared" si="0"/>
        <v>SSSS-100-1162668116 - Budget de fonctionnement</v>
      </c>
      <c r="O38" s="9" t="str">
        <f t="shared" si="1"/>
        <v>Dépense</v>
      </c>
      <c r="P38" s="9" t="str">
        <f t="shared" si="2"/>
        <v>Fonds général</v>
      </c>
    </row>
    <row r="39" spans="1:16" ht="12.75" customHeight="1" x14ac:dyDescent="0.25">
      <c r="A39" s="2" t="s">
        <v>1453</v>
      </c>
      <c r="B39" s="2" t="s">
        <v>1453</v>
      </c>
      <c r="C39" s="2" t="s">
        <v>1448</v>
      </c>
      <c r="D39" s="2" t="s">
        <v>50</v>
      </c>
      <c r="E39" s="2" t="s">
        <v>90</v>
      </c>
      <c r="F39" s="2" t="s">
        <v>1407</v>
      </c>
      <c r="G39" s="2" t="s">
        <v>1407</v>
      </c>
      <c r="H39" s="2" t="s">
        <v>73</v>
      </c>
      <c r="I39" s="2" t="s">
        <v>88</v>
      </c>
      <c r="J39" s="2" t="s">
        <v>46</v>
      </c>
      <c r="K39" s="2" t="s">
        <v>48</v>
      </c>
      <c r="L39" s="2" t="s">
        <v>87</v>
      </c>
      <c r="M39" s="8">
        <v>1</v>
      </c>
      <c r="N39" s="9" t="str">
        <f t="shared" si="0"/>
        <v>SSSS-110-1162668116 - Budget d'immobilisation</v>
      </c>
      <c r="O39" s="9" t="str">
        <f t="shared" si="1"/>
        <v>Investissement</v>
      </c>
      <c r="P39" s="9" t="str">
        <f t="shared" si="2"/>
        <v>Fonds général</v>
      </c>
    </row>
    <row r="40" spans="1:16" ht="12.75" customHeight="1" x14ac:dyDescent="0.25">
      <c r="A40" s="2" t="s">
        <v>1452</v>
      </c>
      <c r="B40" s="2" t="s">
        <v>1452</v>
      </c>
      <c r="C40" s="2" t="s">
        <v>1448</v>
      </c>
      <c r="D40" s="2" t="s">
        <v>50</v>
      </c>
      <c r="E40" s="2" t="s">
        <v>90</v>
      </c>
      <c r="F40" s="2" t="s">
        <v>63</v>
      </c>
      <c r="G40" s="2" t="s">
        <v>74</v>
      </c>
      <c r="H40" s="2" t="s">
        <v>63</v>
      </c>
      <c r="I40" s="2" t="s">
        <v>88</v>
      </c>
      <c r="J40" s="2" t="s">
        <v>47</v>
      </c>
      <c r="K40" s="2" t="s">
        <v>51</v>
      </c>
      <c r="L40" s="2" t="s">
        <v>87</v>
      </c>
      <c r="M40" s="8">
        <v>1</v>
      </c>
      <c r="N40" s="9" t="str">
        <f t="shared" si="0"/>
        <v>SSSS-120-1162668116 - Autres sources</v>
      </c>
      <c r="O40" s="9" t="str">
        <f t="shared" si="1"/>
        <v>Dépense</v>
      </c>
      <c r="P40" s="9" t="str">
        <f t="shared" si="2"/>
        <v>Fonds général</v>
      </c>
    </row>
    <row r="41" spans="1:16" ht="12.75" customHeight="1" x14ac:dyDescent="0.25">
      <c r="A41" s="2" t="s">
        <v>1451</v>
      </c>
      <c r="B41" s="2" t="s">
        <v>1451</v>
      </c>
      <c r="C41" s="2" t="s">
        <v>1448</v>
      </c>
      <c r="D41" s="2" t="s">
        <v>50</v>
      </c>
      <c r="E41" s="2" t="s">
        <v>90</v>
      </c>
      <c r="F41" s="2" t="s">
        <v>111</v>
      </c>
      <c r="G41" s="2" t="s">
        <v>1</v>
      </c>
      <c r="H41" s="2" t="s">
        <v>139</v>
      </c>
      <c r="I41" s="2" t="s">
        <v>88</v>
      </c>
      <c r="J41" s="2" t="s">
        <v>47</v>
      </c>
      <c r="K41" s="2" t="s">
        <v>48</v>
      </c>
      <c r="L41" s="2" t="s">
        <v>87</v>
      </c>
      <c r="M41" s="8">
        <v>1</v>
      </c>
      <c r="N41" s="9" t="str">
        <f t="shared" si="0"/>
        <v>SSSS-130-1162668116 - Rémunération</v>
      </c>
      <c r="O41" s="9" t="str">
        <f t="shared" si="1"/>
        <v>Dépense</v>
      </c>
      <c r="P41" s="9" t="str">
        <f t="shared" si="2"/>
        <v>Fonds général</v>
      </c>
    </row>
    <row r="42" spans="1:16" ht="12.75" customHeight="1" x14ac:dyDescent="0.25">
      <c r="A42" s="2" t="s">
        <v>1450</v>
      </c>
      <c r="B42" s="2" t="s">
        <v>1450</v>
      </c>
      <c r="C42" s="2" t="s">
        <v>1448</v>
      </c>
      <c r="D42" s="2" t="s">
        <v>50</v>
      </c>
      <c r="E42" s="2" t="s">
        <v>90</v>
      </c>
      <c r="F42" s="2" t="s">
        <v>104</v>
      </c>
      <c r="G42" s="2" t="s">
        <v>76</v>
      </c>
      <c r="H42" s="2" t="s">
        <v>104</v>
      </c>
      <c r="I42" s="2" t="s">
        <v>88</v>
      </c>
      <c r="J42" s="2" t="s">
        <v>47</v>
      </c>
      <c r="K42" s="2" t="s">
        <v>48</v>
      </c>
      <c r="L42" s="2" t="s">
        <v>87</v>
      </c>
      <c r="M42" s="8">
        <v>1</v>
      </c>
      <c r="N42" s="9" t="str">
        <f t="shared" si="0"/>
        <v>SSSS-140-1162668116 - Transfert - MSSS</v>
      </c>
      <c r="O42" s="9" t="str">
        <f t="shared" si="1"/>
        <v>Dépense</v>
      </c>
      <c r="P42" s="9" t="str">
        <f t="shared" si="2"/>
        <v>Fonds général</v>
      </c>
    </row>
    <row r="43" spans="1:16" ht="12.75" customHeight="1" x14ac:dyDescent="0.25">
      <c r="A43" s="2" t="s">
        <v>1449</v>
      </c>
      <c r="B43" s="2" t="s">
        <v>1449</v>
      </c>
      <c r="C43" s="2" t="s">
        <v>1448</v>
      </c>
      <c r="D43" s="2" t="s">
        <v>50</v>
      </c>
      <c r="E43" s="2" t="s">
        <v>90</v>
      </c>
      <c r="F43" s="2" t="s">
        <v>93</v>
      </c>
      <c r="G43" s="2" t="s">
        <v>93</v>
      </c>
      <c r="H43" s="2" t="s">
        <v>93</v>
      </c>
      <c r="I43" s="2" t="s">
        <v>88</v>
      </c>
      <c r="J43" s="2" t="s">
        <v>47</v>
      </c>
      <c r="K43" s="2" t="s">
        <v>48</v>
      </c>
      <c r="L43" s="2" t="s">
        <v>87</v>
      </c>
      <c r="M43" s="8">
        <v>1</v>
      </c>
      <c r="N43" s="9" t="str">
        <f t="shared" si="0"/>
        <v>SSSS-200-1162668116 - Conversion - Dépenses réelles - 2018-2019</v>
      </c>
      <c r="O43" s="9" t="str">
        <f t="shared" si="1"/>
        <v>Dépense</v>
      </c>
      <c r="P43" s="9" t="str">
        <f t="shared" si="2"/>
        <v>Fonds général</v>
      </c>
    </row>
    <row r="44" spans="1:16" ht="12.75" customHeight="1" x14ac:dyDescent="0.25">
      <c r="A44" s="2" t="s">
        <v>521</v>
      </c>
      <c r="B44" s="2" t="s">
        <v>521</v>
      </c>
      <c r="C44" s="2" t="s">
        <v>493</v>
      </c>
      <c r="D44" s="2" t="s">
        <v>50</v>
      </c>
      <c r="E44" s="2" t="s">
        <v>90</v>
      </c>
      <c r="F44" s="2" t="s">
        <v>260</v>
      </c>
      <c r="G44" s="2" t="s">
        <v>259</v>
      </c>
      <c r="H44" s="2" t="s">
        <v>258</v>
      </c>
      <c r="I44" s="2" t="s">
        <v>88</v>
      </c>
      <c r="J44" s="2" t="s">
        <v>46</v>
      </c>
      <c r="K44" s="2" t="s">
        <v>48</v>
      </c>
      <c r="L44" s="2" t="s">
        <v>87</v>
      </c>
      <c r="M44" s="8">
        <v>1</v>
      </c>
      <c r="N44" s="9" t="str">
        <f t="shared" si="0"/>
        <v>RSSS-130-4751 - Fonds exploitation - Dépense de l'exercice - Cap</v>
      </c>
      <c r="O44" s="9" t="str">
        <f t="shared" si="1"/>
        <v>Investissement</v>
      </c>
      <c r="P44" s="9" t="str">
        <f t="shared" si="2"/>
        <v>Fonds général</v>
      </c>
    </row>
    <row r="45" spans="1:16" ht="12.75" customHeight="1" x14ac:dyDescent="0.25">
      <c r="A45" s="2" t="s">
        <v>520</v>
      </c>
      <c r="B45" s="2" t="s">
        <v>520</v>
      </c>
      <c r="C45" s="2" t="s">
        <v>493</v>
      </c>
      <c r="D45" s="2" t="s">
        <v>50</v>
      </c>
      <c r="E45" s="2" t="s">
        <v>90</v>
      </c>
      <c r="F45" s="2" t="s">
        <v>256</v>
      </c>
      <c r="G45" s="2" t="s">
        <v>255</v>
      </c>
      <c r="H45" s="2" t="s">
        <v>254</v>
      </c>
      <c r="I45" s="2" t="s">
        <v>88</v>
      </c>
      <c r="J45" s="2" t="s">
        <v>46</v>
      </c>
      <c r="K45" s="2" t="s">
        <v>48</v>
      </c>
      <c r="L45" s="2" t="s">
        <v>87</v>
      </c>
      <c r="M45" s="8">
        <v>1</v>
      </c>
      <c r="N45" s="9" t="str">
        <f t="shared" si="0"/>
        <v>RSSS-140-4751 - Fonds exploitation - Solde de fonds - Cap</v>
      </c>
      <c r="O45" s="9" t="str">
        <f t="shared" si="1"/>
        <v>Investissement</v>
      </c>
      <c r="P45" s="9" t="str">
        <f t="shared" si="2"/>
        <v>Fonds général</v>
      </c>
    </row>
    <row r="46" spans="1:16" ht="12.75" customHeight="1" x14ac:dyDescent="0.25">
      <c r="A46" s="2" t="s">
        <v>519</v>
      </c>
      <c r="B46" s="2" t="s">
        <v>519</v>
      </c>
      <c r="C46" s="2" t="s">
        <v>493</v>
      </c>
      <c r="D46" s="2" t="s">
        <v>50</v>
      </c>
      <c r="E46" s="2" t="s">
        <v>90</v>
      </c>
      <c r="F46" s="2" t="s">
        <v>252</v>
      </c>
      <c r="G46" s="2" t="s">
        <v>251</v>
      </c>
      <c r="H46" s="2" t="s">
        <v>250</v>
      </c>
      <c r="I46" s="2" t="s">
        <v>88</v>
      </c>
      <c r="J46" s="2" t="s">
        <v>46</v>
      </c>
      <c r="K46" s="2" t="s">
        <v>48</v>
      </c>
      <c r="L46" s="2" t="s">
        <v>87</v>
      </c>
      <c r="M46" s="8">
        <v>1</v>
      </c>
      <c r="N46" s="9" t="str">
        <f t="shared" si="0"/>
        <v>RSSS-150-4751 - Fonds exploitation - Crédits reportés - Cap</v>
      </c>
      <c r="O46" s="9" t="str">
        <f t="shared" si="1"/>
        <v>Investissement</v>
      </c>
      <c r="P46" s="9" t="str">
        <f t="shared" si="2"/>
        <v>Fonds général</v>
      </c>
    </row>
    <row r="47" spans="1:16" ht="12.75" customHeight="1" x14ac:dyDescent="0.25">
      <c r="A47" s="2" t="s">
        <v>518</v>
      </c>
      <c r="B47" s="2" t="s">
        <v>518</v>
      </c>
      <c r="C47" s="2" t="s">
        <v>493</v>
      </c>
      <c r="D47" s="2" t="s">
        <v>50</v>
      </c>
      <c r="E47" s="2" t="s">
        <v>90</v>
      </c>
      <c r="F47" s="2" t="s">
        <v>248</v>
      </c>
      <c r="G47" s="2" t="s">
        <v>247</v>
      </c>
      <c r="H47" s="2" t="s">
        <v>246</v>
      </c>
      <c r="I47" s="2" t="s">
        <v>88</v>
      </c>
      <c r="J47" s="2" t="s">
        <v>47</v>
      </c>
      <c r="K47" s="2" t="s">
        <v>48</v>
      </c>
      <c r="L47" s="2" t="s">
        <v>87</v>
      </c>
      <c r="M47" s="8">
        <v>1</v>
      </c>
      <c r="N47" s="9" t="str">
        <f t="shared" si="0"/>
        <v>RSSS-160-4751 - Fonds exploitation - Dépense de l'exercice - Non Cap</v>
      </c>
      <c r="O47" s="9" t="str">
        <f t="shared" si="1"/>
        <v>Dépense</v>
      </c>
      <c r="P47" s="9" t="str">
        <f t="shared" si="2"/>
        <v>Fonds général</v>
      </c>
    </row>
    <row r="48" spans="1:16" ht="12.75" customHeight="1" x14ac:dyDescent="0.25">
      <c r="A48" s="2" t="s">
        <v>517</v>
      </c>
      <c r="B48" s="2" t="s">
        <v>517</v>
      </c>
      <c r="C48" s="2" t="s">
        <v>493</v>
      </c>
      <c r="D48" s="2" t="s">
        <v>50</v>
      </c>
      <c r="E48" s="2" t="s">
        <v>90</v>
      </c>
      <c r="F48" s="2" t="s">
        <v>244</v>
      </c>
      <c r="G48" s="2" t="s">
        <v>243</v>
      </c>
      <c r="H48" s="2" t="s">
        <v>242</v>
      </c>
      <c r="I48" s="2" t="s">
        <v>88</v>
      </c>
      <c r="J48" s="2" t="s">
        <v>47</v>
      </c>
      <c r="K48" s="2" t="s">
        <v>48</v>
      </c>
      <c r="L48" s="2" t="s">
        <v>87</v>
      </c>
      <c r="M48" s="8">
        <v>1</v>
      </c>
      <c r="N48" s="9" t="str">
        <f t="shared" si="0"/>
        <v>RSSS-170-4751 - Fonds exploitation - Solde de fonds - Non Cap</v>
      </c>
      <c r="O48" s="9" t="str">
        <f t="shared" si="1"/>
        <v>Dépense</v>
      </c>
      <c r="P48" s="9" t="str">
        <f t="shared" si="2"/>
        <v>Fonds général</v>
      </c>
    </row>
    <row r="49" spans="1:16" ht="12.75" customHeight="1" x14ac:dyDescent="0.25">
      <c r="A49" s="2" t="s">
        <v>516</v>
      </c>
      <c r="B49" s="2" t="s">
        <v>516</v>
      </c>
      <c r="C49" s="2" t="s">
        <v>493</v>
      </c>
      <c r="D49" s="2" t="s">
        <v>50</v>
      </c>
      <c r="E49" s="2" t="s">
        <v>90</v>
      </c>
      <c r="F49" s="2" t="s">
        <v>240</v>
      </c>
      <c r="G49" s="2" t="s">
        <v>239</v>
      </c>
      <c r="H49" s="2" t="s">
        <v>238</v>
      </c>
      <c r="I49" s="2" t="s">
        <v>88</v>
      </c>
      <c r="J49" s="2" t="s">
        <v>47</v>
      </c>
      <c r="K49" s="2" t="s">
        <v>48</v>
      </c>
      <c r="L49" s="2" t="s">
        <v>87</v>
      </c>
      <c r="M49" s="8">
        <v>1</v>
      </c>
      <c r="N49" s="9" t="str">
        <f t="shared" si="0"/>
        <v>RSSS-180-4751 - Fonds exploitation - Crédits reportés - Non Cap</v>
      </c>
      <c r="O49" s="9" t="str">
        <f t="shared" si="1"/>
        <v>Dépense</v>
      </c>
      <c r="P49" s="9" t="str">
        <f t="shared" si="2"/>
        <v>Fonds général</v>
      </c>
    </row>
    <row r="50" spans="1:16" ht="12.75" customHeight="1" x14ac:dyDescent="0.25">
      <c r="A50" s="2" t="s">
        <v>515</v>
      </c>
      <c r="B50" s="2" t="s">
        <v>515</v>
      </c>
      <c r="C50" s="2" t="s">
        <v>493</v>
      </c>
      <c r="D50" s="2" t="s">
        <v>50</v>
      </c>
      <c r="E50" s="2" t="s">
        <v>90</v>
      </c>
      <c r="F50" s="2" t="s">
        <v>236</v>
      </c>
      <c r="G50" s="2" t="s">
        <v>235</v>
      </c>
      <c r="H50" s="2" t="s">
        <v>234</v>
      </c>
      <c r="I50" s="2" t="s">
        <v>88</v>
      </c>
      <c r="J50" s="2" t="s">
        <v>46</v>
      </c>
      <c r="K50" s="2" t="s">
        <v>48</v>
      </c>
      <c r="L50" s="2" t="s">
        <v>87</v>
      </c>
      <c r="M50" s="8">
        <v>1</v>
      </c>
      <c r="N50" s="9" t="str">
        <f t="shared" si="0"/>
        <v>RSSS-190-4751 - Fonds immo - Courant - Cap</v>
      </c>
      <c r="O50" s="9" t="str">
        <f t="shared" si="1"/>
        <v>Investissement</v>
      </c>
      <c r="P50" s="9" t="str">
        <f t="shared" si="2"/>
        <v>Fonds général</v>
      </c>
    </row>
    <row r="51" spans="1:16" ht="12.75" customHeight="1" x14ac:dyDescent="0.25">
      <c r="A51" s="2" t="s">
        <v>514</v>
      </c>
      <c r="B51" s="2" t="s">
        <v>514</v>
      </c>
      <c r="C51" s="2" t="s">
        <v>493</v>
      </c>
      <c r="D51" s="2" t="s">
        <v>50</v>
      </c>
      <c r="E51" s="2" t="s">
        <v>90</v>
      </c>
      <c r="F51" s="2" t="s">
        <v>232</v>
      </c>
      <c r="G51" s="2" t="s">
        <v>231</v>
      </c>
      <c r="H51" s="2" t="s">
        <v>230</v>
      </c>
      <c r="I51" s="2" t="s">
        <v>88</v>
      </c>
      <c r="J51" s="2" t="s">
        <v>46</v>
      </c>
      <c r="K51" s="2" t="s">
        <v>48</v>
      </c>
      <c r="L51" s="2" t="s">
        <v>87</v>
      </c>
      <c r="M51" s="8">
        <v>1</v>
      </c>
      <c r="N51" s="9" t="str">
        <f t="shared" si="0"/>
        <v>RSSS-200-4751 - Fonds immo - Solde de fonds - Cap</v>
      </c>
      <c r="O51" s="9" t="str">
        <f t="shared" si="1"/>
        <v>Investissement</v>
      </c>
      <c r="P51" s="9" t="str">
        <f t="shared" si="2"/>
        <v>Fonds général</v>
      </c>
    </row>
    <row r="52" spans="1:16" ht="12.75" customHeight="1" x14ac:dyDescent="0.25">
      <c r="A52" s="2" t="s">
        <v>513</v>
      </c>
      <c r="B52" s="2" t="s">
        <v>513</v>
      </c>
      <c r="C52" s="2" t="s">
        <v>493</v>
      </c>
      <c r="D52" s="2" t="s">
        <v>50</v>
      </c>
      <c r="E52" s="2" t="s">
        <v>90</v>
      </c>
      <c r="F52" s="2" t="s">
        <v>228</v>
      </c>
      <c r="G52" s="2" t="s">
        <v>227</v>
      </c>
      <c r="H52" s="2" t="s">
        <v>226</v>
      </c>
      <c r="I52" s="2" t="s">
        <v>88</v>
      </c>
      <c r="J52" s="2" t="s">
        <v>46</v>
      </c>
      <c r="K52" s="2" t="s">
        <v>48</v>
      </c>
      <c r="L52" s="2" t="s">
        <v>87</v>
      </c>
      <c r="M52" s="8">
        <v>1</v>
      </c>
      <c r="N52" s="9" t="str">
        <f t="shared" si="0"/>
        <v>RSSS-210-4751 - Fonds immo - Crédits reportés - Cap</v>
      </c>
      <c r="O52" s="9" t="str">
        <f t="shared" si="1"/>
        <v>Investissement</v>
      </c>
      <c r="P52" s="9" t="str">
        <f t="shared" si="2"/>
        <v>Fonds général</v>
      </c>
    </row>
    <row r="53" spans="1:16" ht="12.75" customHeight="1" x14ac:dyDescent="0.25">
      <c r="A53" s="2" t="s">
        <v>512</v>
      </c>
      <c r="B53" s="2" t="s">
        <v>512</v>
      </c>
      <c r="C53" s="2" t="s">
        <v>493</v>
      </c>
      <c r="D53" s="2" t="s">
        <v>50</v>
      </c>
      <c r="E53" s="2" t="s">
        <v>90</v>
      </c>
      <c r="F53" s="2" t="s">
        <v>224</v>
      </c>
      <c r="G53" s="2" t="s">
        <v>223</v>
      </c>
      <c r="H53" s="2" t="s">
        <v>222</v>
      </c>
      <c r="I53" s="2" t="s">
        <v>147</v>
      </c>
      <c r="J53" s="2" t="s">
        <v>46</v>
      </c>
      <c r="K53" s="2" t="s">
        <v>48</v>
      </c>
      <c r="L53" s="2" t="s">
        <v>87</v>
      </c>
      <c r="M53" s="8">
        <v>1</v>
      </c>
      <c r="N53" s="9" t="str">
        <f t="shared" si="0"/>
        <v>RSSS-220-4751 - Fonds immo - ADTI - Cap</v>
      </c>
      <c r="O53" s="9" t="str">
        <f t="shared" si="1"/>
        <v>Investissement</v>
      </c>
      <c r="P53" s="9" t="str">
        <f t="shared" si="2"/>
        <v>Fonds général</v>
      </c>
    </row>
    <row r="54" spans="1:16" ht="12.75" customHeight="1" x14ac:dyDescent="0.25">
      <c r="A54" s="2" t="s">
        <v>511</v>
      </c>
      <c r="B54" s="2" t="s">
        <v>511</v>
      </c>
      <c r="C54" s="2" t="s">
        <v>493</v>
      </c>
      <c r="D54" s="2" t="s">
        <v>50</v>
      </c>
      <c r="E54" s="2" t="s">
        <v>90</v>
      </c>
      <c r="F54" s="2" t="s">
        <v>220</v>
      </c>
      <c r="G54" s="2" t="s">
        <v>219</v>
      </c>
      <c r="H54" s="2" t="s">
        <v>218</v>
      </c>
      <c r="I54" s="2" t="s">
        <v>147</v>
      </c>
      <c r="J54" s="2" t="s">
        <v>46</v>
      </c>
      <c r="K54" s="2" t="s">
        <v>48</v>
      </c>
      <c r="L54" s="2" t="s">
        <v>87</v>
      </c>
      <c r="M54" s="8">
        <v>1</v>
      </c>
      <c r="N54" s="9" t="str">
        <f t="shared" si="0"/>
        <v>RSSS-230-4751 - Fonds immo - MAI - Cap</v>
      </c>
      <c r="O54" s="9" t="str">
        <f t="shared" si="1"/>
        <v>Investissement</v>
      </c>
      <c r="P54" s="9" t="str">
        <f t="shared" si="2"/>
        <v>Fonds général</v>
      </c>
    </row>
    <row r="55" spans="1:16" ht="12.75" customHeight="1" x14ac:dyDescent="0.25">
      <c r="A55" s="2" t="s">
        <v>510</v>
      </c>
      <c r="B55" s="2" t="s">
        <v>510</v>
      </c>
      <c r="C55" s="2" t="s">
        <v>493</v>
      </c>
      <c r="D55" s="2" t="s">
        <v>50</v>
      </c>
      <c r="E55" s="2" t="s">
        <v>90</v>
      </c>
      <c r="F55" s="2" t="s">
        <v>216</v>
      </c>
      <c r="G55" s="2" t="s">
        <v>215</v>
      </c>
      <c r="H55" s="2" t="s">
        <v>214</v>
      </c>
      <c r="I55" s="2" t="s">
        <v>147</v>
      </c>
      <c r="J55" s="2" t="s">
        <v>46</v>
      </c>
      <c r="K55" s="2" t="s">
        <v>48</v>
      </c>
      <c r="L55" s="2" t="s">
        <v>87</v>
      </c>
      <c r="M55" s="8">
        <v>1</v>
      </c>
      <c r="N55" s="9" t="str">
        <f t="shared" si="0"/>
        <v>RSSS-240-4751 - Fonds immo - AC - Cap</v>
      </c>
      <c r="O55" s="9" t="str">
        <f t="shared" si="1"/>
        <v>Investissement</v>
      </c>
      <c r="P55" s="9" t="str">
        <f t="shared" si="2"/>
        <v>Fonds général</v>
      </c>
    </row>
    <row r="56" spans="1:16" ht="12.75" customHeight="1" x14ac:dyDescent="0.25">
      <c r="A56" s="2" t="s">
        <v>509</v>
      </c>
      <c r="B56" s="2" t="s">
        <v>509</v>
      </c>
      <c r="C56" s="2" t="s">
        <v>493</v>
      </c>
      <c r="D56" s="2" t="s">
        <v>50</v>
      </c>
      <c r="E56" s="2" t="s">
        <v>90</v>
      </c>
      <c r="F56" s="2" t="s">
        <v>212</v>
      </c>
      <c r="G56" s="2" t="s">
        <v>211</v>
      </c>
      <c r="H56" s="2" t="s">
        <v>210</v>
      </c>
      <c r="I56" s="2" t="s">
        <v>147</v>
      </c>
      <c r="J56" s="2" t="s">
        <v>46</v>
      </c>
      <c r="K56" s="2" t="s">
        <v>48</v>
      </c>
      <c r="L56" s="2" t="s">
        <v>87</v>
      </c>
      <c r="M56" s="8">
        <v>1</v>
      </c>
      <c r="N56" s="9" t="str">
        <f t="shared" si="0"/>
        <v>RSSS-250-4751 - Fonds immo - PCEM - Cap</v>
      </c>
      <c r="O56" s="9" t="str">
        <f t="shared" si="1"/>
        <v>Investissement</v>
      </c>
      <c r="P56" s="9" t="str">
        <f t="shared" si="2"/>
        <v>Fonds général</v>
      </c>
    </row>
    <row r="57" spans="1:16" ht="12.75" customHeight="1" x14ac:dyDescent="0.25">
      <c r="A57" s="2" t="s">
        <v>508</v>
      </c>
      <c r="B57" s="2" t="s">
        <v>508</v>
      </c>
      <c r="C57" s="2" t="s">
        <v>493</v>
      </c>
      <c r="D57" s="2" t="s">
        <v>50</v>
      </c>
      <c r="E57" s="2" t="s">
        <v>90</v>
      </c>
      <c r="F57" s="2" t="s">
        <v>208</v>
      </c>
      <c r="G57" s="2" t="s">
        <v>207</v>
      </c>
      <c r="H57" s="2" t="s">
        <v>206</v>
      </c>
      <c r="I57" s="2" t="s">
        <v>147</v>
      </c>
      <c r="J57" s="2" t="s">
        <v>46</v>
      </c>
      <c r="K57" s="2" t="s">
        <v>48</v>
      </c>
      <c r="L57" s="2" t="s">
        <v>87</v>
      </c>
      <c r="M57" s="8">
        <v>1</v>
      </c>
      <c r="N57" s="9" t="str">
        <f t="shared" si="0"/>
        <v>RSSS-260-4751 - Fonds immo - PCFI - Cap</v>
      </c>
      <c r="O57" s="9" t="str">
        <f t="shared" si="1"/>
        <v>Investissement</v>
      </c>
      <c r="P57" s="9" t="str">
        <f t="shared" si="2"/>
        <v>Fonds général</v>
      </c>
    </row>
    <row r="58" spans="1:16" ht="12.75" customHeight="1" x14ac:dyDescent="0.25">
      <c r="A58" s="2" t="s">
        <v>507</v>
      </c>
      <c r="B58" s="2" t="s">
        <v>507</v>
      </c>
      <c r="C58" s="2" t="s">
        <v>493</v>
      </c>
      <c r="D58" s="2" t="s">
        <v>1725</v>
      </c>
      <c r="E58" s="2" t="s">
        <v>90</v>
      </c>
      <c r="F58" s="2" t="s">
        <v>204</v>
      </c>
      <c r="G58" s="2" t="s">
        <v>203</v>
      </c>
      <c r="H58" s="2" t="s">
        <v>202</v>
      </c>
      <c r="I58" s="2" t="s">
        <v>88</v>
      </c>
      <c r="J58" s="2" t="s">
        <v>46</v>
      </c>
      <c r="K58" s="2" t="s">
        <v>51</v>
      </c>
      <c r="L58" s="2" t="s">
        <v>87</v>
      </c>
      <c r="M58" s="8">
        <v>1</v>
      </c>
      <c r="N58" s="9" t="str">
        <f t="shared" si="0"/>
        <v>RSSS-270-4751 - Fondation - fonds d'exploitation - Cap</v>
      </c>
      <c r="O58" s="9" t="str">
        <f t="shared" si="1"/>
        <v>Investissement</v>
      </c>
      <c r="P58" s="9" t="str">
        <f t="shared" si="2"/>
        <v>Partenaires externes</v>
      </c>
    </row>
    <row r="59" spans="1:16" ht="12.75" customHeight="1" x14ac:dyDescent="0.25">
      <c r="A59" s="2" t="s">
        <v>506</v>
      </c>
      <c r="B59" s="2" t="s">
        <v>506</v>
      </c>
      <c r="C59" s="2" t="s">
        <v>493</v>
      </c>
      <c r="D59" s="2" t="s">
        <v>1725</v>
      </c>
      <c r="E59" s="2" t="s">
        <v>90</v>
      </c>
      <c r="F59" s="2" t="s">
        <v>200</v>
      </c>
      <c r="G59" s="2" t="s">
        <v>199</v>
      </c>
      <c r="H59" s="2" t="s">
        <v>198</v>
      </c>
      <c r="I59" s="2" t="s">
        <v>88</v>
      </c>
      <c r="J59" s="2" t="s">
        <v>47</v>
      </c>
      <c r="K59" s="2" t="s">
        <v>51</v>
      </c>
      <c r="L59" s="2" t="s">
        <v>87</v>
      </c>
      <c r="M59" s="8">
        <v>1</v>
      </c>
      <c r="N59" s="9" t="str">
        <f t="shared" si="0"/>
        <v>RSSS-280-4751 - Fondation - fonds d'exploitation - Non Cap</v>
      </c>
      <c r="O59" s="9" t="str">
        <f t="shared" si="1"/>
        <v>Dépense</v>
      </c>
      <c r="P59" s="9" t="str">
        <f t="shared" si="2"/>
        <v>Partenaires externes</v>
      </c>
    </row>
    <row r="60" spans="1:16" ht="12.75" customHeight="1" x14ac:dyDescent="0.25">
      <c r="A60" s="2" t="s">
        <v>505</v>
      </c>
      <c r="B60" s="2" t="s">
        <v>505</v>
      </c>
      <c r="C60" s="2" t="s">
        <v>493</v>
      </c>
      <c r="D60" s="2" t="s">
        <v>1725</v>
      </c>
      <c r="E60" s="2" t="s">
        <v>90</v>
      </c>
      <c r="F60" s="2" t="s">
        <v>196</v>
      </c>
      <c r="G60" s="2" t="s">
        <v>195</v>
      </c>
      <c r="H60" s="2" t="s">
        <v>194</v>
      </c>
      <c r="I60" s="2" t="s">
        <v>88</v>
      </c>
      <c r="J60" s="2" t="s">
        <v>46</v>
      </c>
      <c r="K60" s="2" t="s">
        <v>51</v>
      </c>
      <c r="L60" s="2" t="s">
        <v>87</v>
      </c>
      <c r="M60" s="8">
        <v>1</v>
      </c>
      <c r="N60" s="9" t="str">
        <f t="shared" si="0"/>
        <v>RSSS-290-4751 - Fondation - fonds d'immobilisation - Cap</v>
      </c>
      <c r="O60" s="9" t="str">
        <f t="shared" si="1"/>
        <v>Investissement</v>
      </c>
      <c r="P60" s="9" t="str">
        <f t="shared" si="2"/>
        <v>Partenaires externes</v>
      </c>
    </row>
    <row r="61" spans="1:16" ht="12.75" customHeight="1" x14ac:dyDescent="0.25">
      <c r="A61" s="2" t="s">
        <v>504</v>
      </c>
      <c r="B61" s="2" t="s">
        <v>504</v>
      </c>
      <c r="C61" s="2" t="s">
        <v>493</v>
      </c>
      <c r="D61" s="2" t="s">
        <v>50</v>
      </c>
      <c r="E61" s="2" t="s">
        <v>90</v>
      </c>
      <c r="F61" s="2" t="s">
        <v>192</v>
      </c>
      <c r="G61" s="2" t="s">
        <v>191</v>
      </c>
      <c r="H61" s="2" t="s">
        <v>190</v>
      </c>
      <c r="I61" s="2" t="s">
        <v>88</v>
      </c>
      <c r="J61" s="2" t="s">
        <v>47</v>
      </c>
      <c r="K61" s="2" t="s">
        <v>48</v>
      </c>
      <c r="L61" s="2" t="s">
        <v>87</v>
      </c>
      <c r="M61" s="8">
        <v>1</v>
      </c>
      <c r="N61" s="9" t="str">
        <f t="shared" si="0"/>
        <v>RSSS-300-4751 - CO/CDO - Transfert MSSS - Non Cap</v>
      </c>
      <c r="O61" s="9" t="str">
        <f t="shared" si="1"/>
        <v>Dépense</v>
      </c>
      <c r="P61" s="9" t="str">
        <f t="shared" si="2"/>
        <v>Fonds général</v>
      </c>
    </row>
    <row r="62" spans="1:16" ht="12.75" customHeight="1" x14ac:dyDescent="0.25">
      <c r="A62" s="2" t="s">
        <v>503</v>
      </c>
      <c r="B62" s="2" t="s">
        <v>503</v>
      </c>
      <c r="C62" s="2" t="s">
        <v>493</v>
      </c>
      <c r="D62" s="2" t="s">
        <v>50</v>
      </c>
      <c r="E62" s="2" t="s">
        <v>90</v>
      </c>
      <c r="F62" s="2" t="s">
        <v>188</v>
      </c>
      <c r="G62" s="2" t="s">
        <v>187</v>
      </c>
      <c r="H62" s="2" t="s">
        <v>186</v>
      </c>
      <c r="I62" s="2" t="s">
        <v>88</v>
      </c>
      <c r="J62" s="2" t="s">
        <v>46</v>
      </c>
      <c r="K62" s="2" t="s">
        <v>48</v>
      </c>
      <c r="L62" s="2" t="s">
        <v>87</v>
      </c>
      <c r="M62" s="8">
        <v>1</v>
      </c>
      <c r="N62" s="9" t="str">
        <f t="shared" si="0"/>
        <v>RSSS-310-4751 - CO/CDO - Transfert MSSS - Cap</v>
      </c>
      <c r="O62" s="9" t="str">
        <f t="shared" si="1"/>
        <v>Investissement</v>
      </c>
      <c r="P62" s="9" t="str">
        <f t="shared" si="2"/>
        <v>Fonds général</v>
      </c>
    </row>
    <row r="63" spans="1:16" ht="12.75" customHeight="1" x14ac:dyDescent="0.25">
      <c r="A63" s="2" t="s">
        <v>502</v>
      </c>
      <c r="B63" s="2" t="s">
        <v>502</v>
      </c>
      <c r="C63" s="2" t="s">
        <v>493</v>
      </c>
      <c r="D63" s="2" t="s">
        <v>50</v>
      </c>
      <c r="E63" s="2" t="s">
        <v>90</v>
      </c>
      <c r="F63" s="2" t="s">
        <v>184</v>
      </c>
      <c r="G63" s="2" t="s">
        <v>183</v>
      </c>
      <c r="H63" s="2" t="s">
        <v>182</v>
      </c>
      <c r="I63" s="2" t="s">
        <v>88</v>
      </c>
      <c r="J63" s="2" t="s">
        <v>47</v>
      </c>
      <c r="K63" s="2" t="s">
        <v>48</v>
      </c>
      <c r="L63" s="2" t="s">
        <v>87</v>
      </c>
      <c r="M63" s="8">
        <v>1</v>
      </c>
      <c r="N63" s="9" t="str">
        <f t="shared" si="0"/>
        <v>RSSS-320-4751 - Autres - Transfert MSSS - Non Cap</v>
      </c>
      <c r="O63" s="9" t="str">
        <f t="shared" si="1"/>
        <v>Dépense</v>
      </c>
      <c r="P63" s="9" t="str">
        <f t="shared" si="2"/>
        <v>Fonds général</v>
      </c>
    </row>
    <row r="64" spans="1:16" ht="12.75" customHeight="1" x14ac:dyDescent="0.25">
      <c r="A64" s="2" t="s">
        <v>501</v>
      </c>
      <c r="B64" s="2" t="s">
        <v>501</v>
      </c>
      <c r="C64" s="2" t="s">
        <v>493</v>
      </c>
      <c r="D64" s="2" t="s">
        <v>50</v>
      </c>
      <c r="E64" s="2" t="s">
        <v>90</v>
      </c>
      <c r="F64" s="2" t="s">
        <v>180</v>
      </c>
      <c r="G64" s="2" t="s">
        <v>179</v>
      </c>
      <c r="H64" s="2" t="s">
        <v>178</v>
      </c>
      <c r="I64" s="2" t="s">
        <v>88</v>
      </c>
      <c r="J64" s="2" t="s">
        <v>46</v>
      </c>
      <c r="K64" s="2" t="s">
        <v>48</v>
      </c>
      <c r="L64" s="2" t="s">
        <v>87</v>
      </c>
      <c r="M64" s="8">
        <v>1</v>
      </c>
      <c r="N64" s="9" t="str">
        <f t="shared" si="0"/>
        <v>RSSS-330-4751 - Autres - Transfert MSSS -Cap</v>
      </c>
      <c r="O64" s="9" t="str">
        <f t="shared" si="1"/>
        <v>Investissement</v>
      </c>
      <c r="P64" s="9" t="str">
        <f t="shared" si="2"/>
        <v>Fonds général</v>
      </c>
    </row>
    <row r="65" spans="1:16" ht="12.75" customHeight="1" x14ac:dyDescent="0.25">
      <c r="A65" s="2" t="s">
        <v>500</v>
      </c>
      <c r="B65" s="2" t="s">
        <v>500</v>
      </c>
      <c r="C65" s="2" t="s">
        <v>493</v>
      </c>
      <c r="D65" s="2" t="s">
        <v>1725</v>
      </c>
      <c r="E65" s="2" t="s">
        <v>90</v>
      </c>
      <c r="F65" s="2" t="s">
        <v>176</v>
      </c>
      <c r="G65" s="2" t="s">
        <v>175</v>
      </c>
      <c r="H65" s="2" t="s">
        <v>174</v>
      </c>
      <c r="I65" s="2" t="s">
        <v>88</v>
      </c>
      <c r="J65" s="2" t="s">
        <v>47</v>
      </c>
      <c r="K65" s="2" t="s">
        <v>169</v>
      </c>
      <c r="L65" s="2" t="s">
        <v>87</v>
      </c>
      <c r="M65" s="8">
        <v>1</v>
      </c>
      <c r="N65" s="9" t="str">
        <f t="shared" si="0"/>
        <v>RSSS-340-4751 - Autres - Gouvernement fédéral - Non Cap</v>
      </c>
      <c r="O65" s="9" t="str">
        <f t="shared" si="1"/>
        <v>Dépense</v>
      </c>
      <c r="P65" s="9" t="str">
        <f t="shared" si="2"/>
        <v>Partenaires externes</v>
      </c>
    </row>
    <row r="66" spans="1:16" ht="12.75" customHeight="1" x14ac:dyDescent="0.25">
      <c r="A66" s="2" t="s">
        <v>499</v>
      </c>
      <c r="B66" s="2" t="s">
        <v>499</v>
      </c>
      <c r="C66" s="2" t="s">
        <v>493</v>
      </c>
      <c r="D66" s="2" t="s">
        <v>1725</v>
      </c>
      <c r="E66" s="2" t="s">
        <v>90</v>
      </c>
      <c r="F66" s="2" t="s">
        <v>172</v>
      </c>
      <c r="G66" s="2" t="s">
        <v>171</v>
      </c>
      <c r="H66" s="2" t="s">
        <v>170</v>
      </c>
      <c r="I66" s="2" t="s">
        <v>88</v>
      </c>
      <c r="J66" s="2" t="s">
        <v>46</v>
      </c>
      <c r="K66" s="2" t="s">
        <v>169</v>
      </c>
      <c r="L66" s="2" t="s">
        <v>87</v>
      </c>
      <c r="M66" s="8">
        <v>1</v>
      </c>
      <c r="N66" s="9" t="str">
        <f t="shared" si="0"/>
        <v>RSSS-350-4751 - Autres - Gouvernement fédéral - Cap</v>
      </c>
      <c r="O66" s="9" t="str">
        <f t="shared" si="1"/>
        <v>Investissement</v>
      </c>
      <c r="P66" s="9" t="str">
        <f t="shared" si="2"/>
        <v>Partenaires externes</v>
      </c>
    </row>
    <row r="67" spans="1:16" ht="12.75" customHeight="1" x14ac:dyDescent="0.25">
      <c r="A67" s="2" t="s">
        <v>498</v>
      </c>
      <c r="B67" s="2" t="s">
        <v>498</v>
      </c>
      <c r="C67" s="2" t="s">
        <v>493</v>
      </c>
      <c r="D67" s="2" t="s">
        <v>50</v>
      </c>
      <c r="E67" s="2" t="s">
        <v>90</v>
      </c>
      <c r="F67" s="2" t="s">
        <v>167</v>
      </c>
      <c r="G67" s="2" t="s">
        <v>166</v>
      </c>
      <c r="H67" s="2" t="s">
        <v>165</v>
      </c>
      <c r="I67" s="2" t="s">
        <v>88</v>
      </c>
      <c r="J67" s="2" t="s">
        <v>47</v>
      </c>
      <c r="K67" s="2" t="s">
        <v>51</v>
      </c>
      <c r="L67" s="2" t="s">
        <v>87</v>
      </c>
      <c r="M67" s="8">
        <v>1</v>
      </c>
      <c r="N67" s="9" t="str">
        <f t="shared" ref="N67:N130" si="3">_xlfn.CONCAT(B67," - ",G67)</f>
        <v>RSSS-360-4751 - Autres sources de financement - Non Cap</v>
      </c>
      <c r="O67" s="9" t="str">
        <f t="shared" ref="O67:O130" si="4">J67</f>
        <v>Dépense</v>
      </c>
      <c r="P67" s="9" t="str">
        <f t="shared" ref="P67:P130" si="5">D67</f>
        <v>Fonds général</v>
      </c>
    </row>
    <row r="68" spans="1:16" ht="12.75" customHeight="1" x14ac:dyDescent="0.25">
      <c r="A68" s="2" t="s">
        <v>497</v>
      </c>
      <c r="B68" s="2" t="s">
        <v>497</v>
      </c>
      <c r="C68" s="2" t="s">
        <v>493</v>
      </c>
      <c r="D68" s="2" t="s">
        <v>50</v>
      </c>
      <c r="E68" s="2" t="s">
        <v>90</v>
      </c>
      <c r="F68" s="2" t="s">
        <v>163</v>
      </c>
      <c r="G68" s="2" t="s">
        <v>162</v>
      </c>
      <c r="H68" s="2" t="s">
        <v>161</v>
      </c>
      <c r="I68" s="2" t="s">
        <v>88</v>
      </c>
      <c r="J68" s="2" t="s">
        <v>46</v>
      </c>
      <c r="K68" s="2" t="s">
        <v>51</v>
      </c>
      <c r="L68" s="2" t="s">
        <v>87</v>
      </c>
      <c r="M68" s="8">
        <v>1</v>
      </c>
      <c r="N68" s="9" t="str">
        <f t="shared" si="3"/>
        <v>RSSS-370-4751 - Autres sources de financement - Cap</v>
      </c>
      <c r="O68" s="9" t="str">
        <f t="shared" si="4"/>
        <v>Investissement</v>
      </c>
      <c r="P68" s="9" t="str">
        <f t="shared" si="5"/>
        <v>Fonds général</v>
      </c>
    </row>
    <row r="69" spans="1:16" ht="12.75" customHeight="1" x14ac:dyDescent="0.25">
      <c r="A69" s="2" t="s">
        <v>496</v>
      </c>
      <c r="B69" s="2" t="s">
        <v>496</v>
      </c>
      <c r="C69" s="2" t="s">
        <v>493</v>
      </c>
      <c r="D69" s="2" t="s">
        <v>50</v>
      </c>
      <c r="E69" s="2" t="s">
        <v>90</v>
      </c>
      <c r="F69" s="2" t="s">
        <v>93</v>
      </c>
      <c r="G69" s="2" t="s">
        <v>93</v>
      </c>
      <c r="H69" s="2" t="s">
        <v>93</v>
      </c>
      <c r="I69" s="2" t="s">
        <v>88</v>
      </c>
      <c r="J69" s="2" t="s">
        <v>47</v>
      </c>
      <c r="K69" s="2" t="s">
        <v>48</v>
      </c>
      <c r="L69" s="2" t="s">
        <v>87</v>
      </c>
      <c r="M69" s="8">
        <v>1</v>
      </c>
      <c r="N69" s="9" t="str">
        <f t="shared" si="3"/>
        <v>RSSS-400-4751 - Conversion - Dépenses réelles - 2018-2019</v>
      </c>
      <c r="O69" s="9" t="str">
        <f t="shared" si="4"/>
        <v>Dépense</v>
      </c>
      <c r="P69" s="9" t="str">
        <f t="shared" si="5"/>
        <v>Fonds général</v>
      </c>
    </row>
    <row r="70" spans="1:16" ht="12.75" customHeight="1" x14ac:dyDescent="0.25">
      <c r="A70" s="2" t="s">
        <v>495</v>
      </c>
      <c r="B70" s="2" t="s">
        <v>495</v>
      </c>
      <c r="C70" s="2" t="s">
        <v>493</v>
      </c>
      <c r="D70" s="2" t="s">
        <v>50</v>
      </c>
      <c r="E70" s="2" t="s">
        <v>90</v>
      </c>
      <c r="F70" s="2" t="s">
        <v>89</v>
      </c>
      <c r="G70" s="2" t="s">
        <v>89</v>
      </c>
      <c r="H70" s="2" t="s">
        <v>89</v>
      </c>
      <c r="I70" s="2" t="s">
        <v>88</v>
      </c>
      <c r="J70" s="2" t="s">
        <v>47</v>
      </c>
      <c r="K70" s="2" t="s">
        <v>48</v>
      </c>
      <c r="L70" s="2" t="s">
        <v>87</v>
      </c>
      <c r="M70" s="8">
        <v>1</v>
      </c>
      <c r="N70" s="9" t="str">
        <f t="shared" si="3"/>
        <v>RSSS-998-4751 - COVID-19 - Non capitalisable</v>
      </c>
      <c r="O70" s="9" t="str">
        <f t="shared" si="4"/>
        <v>Dépense</v>
      </c>
      <c r="P70" s="9" t="str">
        <f t="shared" si="5"/>
        <v>Fonds général</v>
      </c>
    </row>
    <row r="71" spans="1:16" ht="12.75" customHeight="1" x14ac:dyDescent="0.25">
      <c r="A71" s="2" t="s">
        <v>494</v>
      </c>
      <c r="B71" s="2" t="s">
        <v>494</v>
      </c>
      <c r="C71" s="2" t="s">
        <v>493</v>
      </c>
      <c r="D71" s="2" t="s">
        <v>50</v>
      </c>
      <c r="E71" s="2" t="s">
        <v>90</v>
      </c>
      <c r="F71" s="2" t="s">
        <v>148</v>
      </c>
      <c r="G71" s="2" t="s">
        <v>148</v>
      </c>
      <c r="H71" s="2" t="s">
        <v>148</v>
      </c>
      <c r="I71" s="2" t="s">
        <v>147</v>
      </c>
      <c r="J71" s="2" t="s">
        <v>46</v>
      </c>
      <c r="K71" s="2" t="s">
        <v>48</v>
      </c>
      <c r="L71" s="2" t="s">
        <v>87</v>
      </c>
      <c r="M71" s="8">
        <v>1</v>
      </c>
      <c r="N71" s="9" t="str">
        <f t="shared" si="3"/>
        <v>RSSS-999-4751 - COVID-19 - Capitalisable</v>
      </c>
      <c r="O71" s="9" t="str">
        <f t="shared" si="4"/>
        <v>Investissement</v>
      </c>
      <c r="P71" s="9" t="str">
        <f t="shared" si="5"/>
        <v>Fonds général</v>
      </c>
    </row>
    <row r="72" spans="1:16" ht="12.75" customHeight="1" x14ac:dyDescent="0.25">
      <c r="A72" s="2" t="s">
        <v>492</v>
      </c>
      <c r="B72" s="2" t="s">
        <v>492</v>
      </c>
      <c r="C72" s="2" t="s">
        <v>464</v>
      </c>
      <c r="D72" s="2" t="s">
        <v>50</v>
      </c>
      <c r="E72" s="2" t="s">
        <v>90</v>
      </c>
      <c r="F72" s="2" t="s">
        <v>260</v>
      </c>
      <c r="G72" s="2" t="s">
        <v>259</v>
      </c>
      <c r="H72" s="2" t="s">
        <v>258</v>
      </c>
      <c r="I72" s="2" t="s">
        <v>88</v>
      </c>
      <c r="J72" s="2" t="s">
        <v>46</v>
      </c>
      <c r="K72" s="2" t="s">
        <v>48</v>
      </c>
      <c r="L72" s="2" t="s">
        <v>87</v>
      </c>
      <c r="M72" s="8">
        <v>1</v>
      </c>
      <c r="N72" s="9" t="str">
        <f t="shared" si="3"/>
        <v>RSSS-130-4752 - Fonds exploitation - Dépense de l'exercice - Cap</v>
      </c>
      <c r="O72" s="9" t="str">
        <f t="shared" si="4"/>
        <v>Investissement</v>
      </c>
      <c r="P72" s="9" t="str">
        <f t="shared" si="5"/>
        <v>Fonds général</v>
      </c>
    </row>
    <row r="73" spans="1:16" ht="12.75" customHeight="1" x14ac:dyDescent="0.25">
      <c r="A73" s="2" t="s">
        <v>491</v>
      </c>
      <c r="B73" s="2" t="s">
        <v>491</v>
      </c>
      <c r="C73" s="2" t="s">
        <v>464</v>
      </c>
      <c r="D73" s="2" t="s">
        <v>50</v>
      </c>
      <c r="E73" s="2" t="s">
        <v>90</v>
      </c>
      <c r="F73" s="2" t="s">
        <v>256</v>
      </c>
      <c r="G73" s="2" t="s">
        <v>255</v>
      </c>
      <c r="H73" s="2" t="s">
        <v>254</v>
      </c>
      <c r="I73" s="2" t="s">
        <v>88</v>
      </c>
      <c r="J73" s="2" t="s">
        <v>46</v>
      </c>
      <c r="K73" s="2" t="s">
        <v>48</v>
      </c>
      <c r="L73" s="2" t="s">
        <v>87</v>
      </c>
      <c r="M73" s="8">
        <v>1</v>
      </c>
      <c r="N73" s="9" t="str">
        <f t="shared" si="3"/>
        <v>RSSS-140-4752 - Fonds exploitation - Solde de fonds - Cap</v>
      </c>
      <c r="O73" s="9" t="str">
        <f t="shared" si="4"/>
        <v>Investissement</v>
      </c>
      <c r="P73" s="9" t="str">
        <f t="shared" si="5"/>
        <v>Fonds général</v>
      </c>
    </row>
    <row r="74" spans="1:16" ht="12.75" customHeight="1" x14ac:dyDescent="0.25">
      <c r="A74" s="2" t="s">
        <v>490</v>
      </c>
      <c r="B74" s="2" t="s">
        <v>490</v>
      </c>
      <c r="C74" s="2" t="s">
        <v>464</v>
      </c>
      <c r="D74" s="2" t="s">
        <v>50</v>
      </c>
      <c r="E74" s="2" t="s">
        <v>90</v>
      </c>
      <c r="F74" s="2" t="s">
        <v>252</v>
      </c>
      <c r="G74" s="2" t="s">
        <v>251</v>
      </c>
      <c r="H74" s="2" t="s">
        <v>250</v>
      </c>
      <c r="I74" s="2" t="s">
        <v>88</v>
      </c>
      <c r="J74" s="2" t="s">
        <v>46</v>
      </c>
      <c r="K74" s="2" t="s">
        <v>48</v>
      </c>
      <c r="L74" s="2" t="s">
        <v>87</v>
      </c>
      <c r="M74" s="8">
        <v>1</v>
      </c>
      <c r="N74" s="9" t="str">
        <f t="shared" si="3"/>
        <v>RSSS-150-4752 - Fonds exploitation - Crédits reportés - Cap</v>
      </c>
      <c r="O74" s="9" t="str">
        <f t="shared" si="4"/>
        <v>Investissement</v>
      </c>
      <c r="P74" s="9" t="str">
        <f t="shared" si="5"/>
        <v>Fonds général</v>
      </c>
    </row>
    <row r="75" spans="1:16" ht="12.75" customHeight="1" x14ac:dyDescent="0.25">
      <c r="A75" s="2" t="s">
        <v>489</v>
      </c>
      <c r="B75" s="2" t="s">
        <v>489</v>
      </c>
      <c r="C75" s="2" t="s">
        <v>464</v>
      </c>
      <c r="D75" s="2" t="s">
        <v>50</v>
      </c>
      <c r="E75" s="2" t="s">
        <v>90</v>
      </c>
      <c r="F75" s="2" t="s">
        <v>248</v>
      </c>
      <c r="G75" s="2" t="s">
        <v>247</v>
      </c>
      <c r="H75" s="2" t="s">
        <v>246</v>
      </c>
      <c r="I75" s="2" t="s">
        <v>88</v>
      </c>
      <c r="J75" s="2" t="s">
        <v>47</v>
      </c>
      <c r="K75" s="2" t="s">
        <v>48</v>
      </c>
      <c r="L75" s="2" t="s">
        <v>87</v>
      </c>
      <c r="M75" s="8">
        <v>1</v>
      </c>
      <c r="N75" s="9" t="str">
        <f t="shared" si="3"/>
        <v>RSSS-160-4752 - Fonds exploitation - Dépense de l'exercice - Non Cap</v>
      </c>
      <c r="O75" s="9" t="str">
        <f t="shared" si="4"/>
        <v>Dépense</v>
      </c>
      <c r="P75" s="9" t="str">
        <f t="shared" si="5"/>
        <v>Fonds général</v>
      </c>
    </row>
    <row r="76" spans="1:16" ht="12.75" customHeight="1" x14ac:dyDescent="0.25">
      <c r="A76" s="2" t="s">
        <v>488</v>
      </c>
      <c r="B76" s="2" t="s">
        <v>488</v>
      </c>
      <c r="C76" s="2" t="s">
        <v>464</v>
      </c>
      <c r="D76" s="2" t="s">
        <v>50</v>
      </c>
      <c r="E76" s="2" t="s">
        <v>90</v>
      </c>
      <c r="F76" s="2" t="s">
        <v>244</v>
      </c>
      <c r="G76" s="2" t="s">
        <v>243</v>
      </c>
      <c r="H76" s="2" t="s">
        <v>242</v>
      </c>
      <c r="I76" s="2" t="s">
        <v>88</v>
      </c>
      <c r="J76" s="2" t="s">
        <v>47</v>
      </c>
      <c r="K76" s="2" t="s">
        <v>48</v>
      </c>
      <c r="L76" s="2" t="s">
        <v>87</v>
      </c>
      <c r="M76" s="8">
        <v>1</v>
      </c>
      <c r="N76" s="9" t="str">
        <f t="shared" si="3"/>
        <v>RSSS-170-4752 - Fonds exploitation - Solde de fonds - Non Cap</v>
      </c>
      <c r="O76" s="9" t="str">
        <f t="shared" si="4"/>
        <v>Dépense</v>
      </c>
      <c r="P76" s="9" t="str">
        <f t="shared" si="5"/>
        <v>Fonds général</v>
      </c>
    </row>
    <row r="77" spans="1:16" ht="12.75" customHeight="1" x14ac:dyDescent="0.25">
      <c r="A77" s="2" t="s">
        <v>487</v>
      </c>
      <c r="B77" s="2" t="s">
        <v>487</v>
      </c>
      <c r="C77" s="2" t="s">
        <v>464</v>
      </c>
      <c r="D77" s="2" t="s">
        <v>50</v>
      </c>
      <c r="E77" s="2" t="s">
        <v>90</v>
      </c>
      <c r="F77" s="2" t="s">
        <v>240</v>
      </c>
      <c r="G77" s="2" t="s">
        <v>239</v>
      </c>
      <c r="H77" s="2" t="s">
        <v>238</v>
      </c>
      <c r="I77" s="2" t="s">
        <v>88</v>
      </c>
      <c r="J77" s="2" t="s">
        <v>47</v>
      </c>
      <c r="K77" s="2" t="s">
        <v>48</v>
      </c>
      <c r="L77" s="2" t="s">
        <v>87</v>
      </c>
      <c r="M77" s="8">
        <v>1</v>
      </c>
      <c r="N77" s="9" t="str">
        <f t="shared" si="3"/>
        <v>RSSS-180-4752 - Fonds exploitation - Crédits reportés - Non Cap</v>
      </c>
      <c r="O77" s="9" t="str">
        <f t="shared" si="4"/>
        <v>Dépense</v>
      </c>
      <c r="P77" s="9" t="str">
        <f t="shared" si="5"/>
        <v>Fonds général</v>
      </c>
    </row>
    <row r="78" spans="1:16" ht="12.75" customHeight="1" x14ac:dyDescent="0.25">
      <c r="A78" s="2" t="s">
        <v>486</v>
      </c>
      <c r="B78" s="2" t="s">
        <v>486</v>
      </c>
      <c r="C78" s="2" t="s">
        <v>464</v>
      </c>
      <c r="D78" s="2" t="s">
        <v>50</v>
      </c>
      <c r="E78" s="2" t="s">
        <v>90</v>
      </c>
      <c r="F78" s="2" t="s">
        <v>236</v>
      </c>
      <c r="G78" s="2" t="s">
        <v>235</v>
      </c>
      <c r="H78" s="2" t="s">
        <v>234</v>
      </c>
      <c r="I78" s="2" t="s">
        <v>88</v>
      </c>
      <c r="J78" s="2" t="s">
        <v>46</v>
      </c>
      <c r="K78" s="2" t="s">
        <v>48</v>
      </c>
      <c r="L78" s="2" t="s">
        <v>87</v>
      </c>
      <c r="M78" s="8">
        <v>1</v>
      </c>
      <c r="N78" s="9" t="str">
        <f t="shared" si="3"/>
        <v>RSSS-190-4752 - Fonds immo - Courant - Cap</v>
      </c>
      <c r="O78" s="9" t="str">
        <f t="shared" si="4"/>
        <v>Investissement</v>
      </c>
      <c r="P78" s="9" t="str">
        <f t="shared" si="5"/>
        <v>Fonds général</v>
      </c>
    </row>
    <row r="79" spans="1:16" ht="12.75" customHeight="1" x14ac:dyDescent="0.25">
      <c r="A79" s="2" t="s">
        <v>485</v>
      </c>
      <c r="B79" s="2" t="s">
        <v>485</v>
      </c>
      <c r="C79" s="2" t="s">
        <v>464</v>
      </c>
      <c r="D79" s="2" t="s">
        <v>50</v>
      </c>
      <c r="E79" s="2" t="s">
        <v>90</v>
      </c>
      <c r="F79" s="2" t="s">
        <v>232</v>
      </c>
      <c r="G79" s="2" t="s">
        <v>231</v>
      </c>
      <c r="H79" s="2" t="s">
        <v>230</v>
      </c>
      <c r="I79" s="2" t="s">
        <v>88</v>
      </c>
      <c r="J79" s="2" t="s">
        <v>46</v>
      </c>
      <c r="K79" s="2" t="s">
        <v>48</v>
      </c>
      <c r="L79" s="2" t="s">
        <v>87</v>
      </c>
      <c r="M79" s="8">
        <v>1</v>
      </c>
      <c r="N79" s="9" t="str">
        <f t="shared" si="3"/>
        <v>RSSS-200-4752 - Fonds immo - Solde de fonds - Cap</v>
      </c>
      <c r="O79" s="9" t="str">
        <f t="shared" si="4"/>
        <v>Investissement</v>
      </c>
      <c r="P79" s="9" t="str">
        <f t="shared" si="5"/>
        <v>Fonds général</v>
      </c>
    </row>
    <row r="80" spans="1:16" ht="12.75" customHeight="1" x14ac:dyDescent="0.25">
      <c r="A80" s="2" t="s">
        <v>484</v>
      </c>
      <c r="B80" s="2" t="s">
        <v>484</v>
      </c>
      <c r="C80" s="2" t="s">
        <v>464</v>
      </c>
      <c r="D80" s="2" t="s">
        <v>50</v>
      </c>
      <c r="E80" s="2" t="s">
        <v>90</v>
      </c>
      <c r="F80" s="2" t="s">
        <v>228</v>
      </c>
      <c r="G80" s="2" t="s">
        <v>227</v>
      </c>
      <c r="H80" s="2" t="s">
        <v>226</v>
      </c>
      <c r="I80" s="2" t="s">
        <v>88</v>
      </c>
      <c r="J80" s="2" t="s">
        <v>46</v>
      </c>
      <c r="K80" s="2" t="s">
        <v>48</v>
      </c>
      <c r="L80" s="2" t="s">
        <v>87</v>
      </c>
      <c r="M80" s="8">
        <v>1</v>
      </c>
      <c r="N80" s="9" t="str">
        <f t="shared" si="3"/>
        <v>RSSS-210-4752 - Fonds immo - Crédits reportés - Cap</v>
      </c>
      <c r="O80" s="9" t="str">
        <f t="shared" si="4"/>
        <v>Investissement</v>
      </c>
      <c r="P80" s="9" t="str">
        <f t="shared" si="5"/>
        <v>Fonds général</v>
      </c>
    </row>
    <row r="81" spans="1:16" ht="12.75" customHeight="1" x14ac:dyDescent="0.25">
      <c r="A81" s="2" t="s">
        <v>483</v>
      </c>
      <c r="B81" s="2" t="s">
        <v>483</v>
      </c>
      <c r="C81" s="2" t="s">
        <v>464</v>
      </c>
      <c r="D81" s="2" t="s">
        <v>50</v>
      </c>
      <c r="E81" s="2" t="s">
        <v>90</v>
      </c>
      <c r="F81" s="2" t="s">
        <v>224</v>
      </c>
      <c r="G81" s="2" t="s">
        <v>223</v>
      </c>
      <c r="H81" s="2" t="s">
        <v>222</v>
      </c>
      <c r="I81" s="2" t="s">
        <v>147</v>
      </c>
      <c r="J81" s="2" t="s">
        <v>46</v>
      </c>
      <c r="K81" s="2" t="s">
        <v>48</v>
      </c>
      <c r="L81" s="2" t="s">
        <v>87</v>
      </c>
      <c r="M81" s="8">
        <v>1</v>
      </c>
      <c r="N81" s="9" t="str">
        <f t="shared" si="3"/>
        <v>RSSS-220-4752 - Fonds immo - ADTI - Cap</v>
      </c>
      <c r="O81" s="9" t="str">
        <f t="shared" si="4"/>
        <v>Investissement</v>
      </c>
      <c r="P81" s="9" t="str">
        <f t="shared" si="5"/>
        <v>Fonds général</v>
      </c>
    </row>
    <row r="82" spans="1:16" ht="12.75" customHeight="1" x14ac:dyDescent="0.25">
      <c r="A82" s="2" t="s">
        <v>482</v>
      </c>
      <c r="B82" s="2" t="s">
        <v>482</v>
      </c>
      <c r="C82" s="2" t="s">
        <v>464</v>
      </c>
      <c r="D82" s="2" t="s">
        <v>50</v>
      </c>
      <c r="E82" s="2" t="s">
        <v>90</v>
      </c>
      <c r="F82" s="2" t="s">
        <v>220</v>
      </c>
      <c r="G82" s="2" t="s">
        <v>219</v>
      </c>
      <c r="H82" s="2" t="s">
        <v>218</v>
      </c>
      <c r="I82" s="2" t="s">
        <v>147</v>
      </c>
      <c r="J82" s="2" t="s">
        <v>46</v>
      </c>
      <c r="K82" s="2" t="s">
        <v>48</v>
      </c>
      <c r="L82" s="2" t="s">
        <v>87</v>
      </c>
      <c r="M82" s="8">
        <v>1</v>
      </c>
      <c r="N82" s="9" t="str">
        <f t="shared" si="3"/>
        <v>RSSS-230-4752 - Fonds immo - MAI - Cap</v>
      </c>
      <c r="O82" s="9" t="str">
        <f t="shared" si="4"/>
        <v>Investissement</v>
      </c>
      <c r="P82" s="9" t="str">
        <f t="shared" si="5"/>
        <v>Fonds général</v>
      </c>
    </row>
    <row r="83" spans="1:16" ht="12.75" customHeight="1" x14ac:dyDescent="0.25">
      <c r="A83" s="2" t="s">
        <v>481</v>
      </c>
      <c r="B83" s="2" t="s">
        <v>481</v>
      </c>
      <c r="C83" s="2" t="s">
        <v>464</v>
      </c>
      <c r="D83" s="2" t="s">
        <v>50</v>
      </c>
      <c r="E83" s="2" t="s">
        <v>90</v>
      </c>
      <c r="F83" s="2" t="s">
        <v>216</v>
      </c>
      <c r="G83" s="2" t="s">
        <v>215</v>
      </c>
      <c r="H83" s="2" t="s">
        <v>214</v>
      </c>
      <c r="I83" s="2" t="s">
        <v>147</v>
      </c>
      <c r="J83" s="2" t="s">
        <v>46</v>
      </c>
      <c r="K83" s="2" t="s">
        <v>48</v>
      </c>
      <c r="L83" s="2" t="s">
        <v>87</v>
      </c>
      <c r="M83" s="8">
        <v>1</v>
      </c>
      <c r="N83" s="9" t="str">
        <f t="shared" si="3"/>
        <v>RSSS-240-4752 - Fonds immo - AC - Cap</v>
      </c>
      <c r="O83" s="9" t="str">
        <f t="shared" si="4"/>
        <v>Investissement</v>
      </c>
      <c r="P83" s="9" t="str">
        <f t="shared" si="5"/>
        <v>Fonds général</v>
      </c>
    </row>
    <row r="84" spans="1:16" ht="12.75" customHeight="1" x14ac:dyDescent="0.25">
      <c r="A84" s="2" t="s">
        <v>480</v>
      </c>
      <c r="B84" s="2" t="s">
        <v>480</v>
      </c>
      <c r="C84" s="2" t="s">
        <v>464</v>
      </c>
      <c r="D84" s="2" t="s">
        <v>50</v>
      </c>
      <c r="E84" s="2" t="s">
        <v>90</v>
      </c>
      <c r="F84" s="2" t="s">
        <v>212</v>
      </c>
      <c r="G84" s="2" t="s">
        <v>211</v>
      </c>
      <c r="H84" s="2" t="s">
        <v>210</v>
      </c>
      <c r="I84" s="2" t="s">
        <v>147</v>
      </c>
      <c r="J84" s="2" t="s">
        <v>46</v>
      </c>
      <c r="K84" s="2" t="s">
        <v>48</v>
      </c>
      <c r="L84" s="2" t="s">
        <v>87</v>
      </c>
      <c r="M84" s="8">
        <v>1</v>
      </c>
      <c r="N84" s="9" t="str">
        <f t="shared" si="3"/>
        <v>RSSS-250-4752 - Fonds immo - PCEM - Cap</v>
      </c>
      <c r="O84" s="9" t="str">
        <f t="shared" si="4"/>
        <v>Investissement</v>
      </c>
      <c r="P84" s="9" t="str">
        <f t="shared" si="5"/>
        <v>Fonds général</v>
      </c>
    </row>
    <row r="85" spans="1:16" ht="12.75" customHeight="1" x14ac:dyDescent="0.25">
      <c r="A85" s="2" t="s">
        <v>479</v>
      </c>
      <c r="B85" s="2" t="s">
        <v>479</v>
      </c>
      <c r="C85" s="2" t="s">
        <v>464</v>
      </c>
      <c r="D85" s="2" t="s">
        <v>50</v>
      </c>
      <c r="E85" s="2" t="s">
        <v>90</v>
      </c>
      <c r="F85" s="2" t="s">
        <v>208</v>
      </c>
      <c r="G85" s="2" t="s">
        <v>207</v>
      </c>
      <c r="H85" s="2" t="s">
        <v>206</v>
      </c>
      <c r="I85" s="2" t="s">
        <v>147</v>
      </c>
      <c r="J85" s="2" t="s">
        <v>46</v>
      </c>
      <c r="K85" s="2" t="s">
        <v>48</v>
      </c>
      <c r="L85" s="2" t="s">
        <v>87</v>
      </c>
      <c r="M85" s="8">
        <v>1</v>
      </c>
      <c r="N85" s="9" t="str">
        <f t="shared" si="3"/>
        <v>RSSS-260-4752 - Fonds immo - PCFI - Cap</v>
      </c>
      <c r="O85" s="9" t="str">
        <f t="shared" si="4"/>
        <v>Investissement</v>
      </c>
      <c r="P85" s="9" t="str">
        <f t="shared" si="5"/>
        <v>Fonds général</v>
      </c>
    </row>
    <row r="86" spans="1:16" ht="12.75" customHeight="1" x14ac:dyDescent="0.25">
      <c r="A86" s="2" t="s">
        <v>478</v>
      </c>
      <c r="B86" s="2" t="s">
        <v>478</v>
      </c>
      <c r="C86" s="2" t="s">
        <v>464</v>
      </c>
      <c r="D86" s="2" t="s">
        <v>1725</v>
      </c>
      <c r="E86" s="2" t="s">
        <v>90</v>
      </c>
      <c r="F86" s="2" t="s">
        <v>204</v>
      </c>
      <c r="G86" s="2" t="s">
        <v>203</v>
      </c>
      <c r="H86" s="2" t="s">
        <v>202</v>
      </c>
      <c r="I86" s="2" t="s">
        <v>88</v>
      </c>
      <c r="J86" s="2" t="s">
        <v>46</v>
      </c>
      <c r="K86" s="2" t="s">
        <v>51</v>
      </c>
      <c r="L86" s="2" t="s">
        <v>87</v>
      </c>
      <c r="M86" s="8">
        <v>1</v>
      </c>
      <c r="N86" s="9" t="str">
        <f t="shared" si="3"/>
        <v>RSSS-270-4752 - Fondation - fonds d'exploitation - Cap</v>
      </c>
      <c r="O86" s="9" t="str">
        <f t="shared" si="4"/>
        <v>Investissement</v>
      </c>
      <c r="P86" s="9" t="str">
        <f t="shared" si="5"/>
        <v>Partenaires externes</v>
      </c>
    </row>
    <row r="87" spans="1:16" ht="12.75" customHeight="1" x14ac:dyDescent="0.25">
      <c r="A87" s="2" t="s">
        <v>477</v>
      </c>
      <c r="B87" s="2" t="s">
        <v>477</v>
      </c>
      <c r="C87" s="2" t="s">
        <v>464</v>
      </c>
      <c r="D87" s="2" t="s">
        <v>1725</v>
      </c>
      <c r="E87" s="2" t="s">
        <v>90</v>
      </c>
      <c r="F87" s="2" t="s">
        <v>200</v>
      </c>
      <c r="G87" s="2" t="s">
        <v>199</v>
      </c>
      <c r="H87" s="2" t="s">
        <v>198</v>
      </c>
      <c r="I87" s="2" t="s">
        <v>88</v>
      </c>
      <c r="J87" s="2" t="s">
        <v>47</v>
      </c>
      <c r="K87" s="2" t="s">
        <v>51</v>
      </c>
      <c r="L87" s="2" t="s">
        <v>87</v>
      </c>
      <c r="M87" s="8">
        <v>1</v>
      </c>
      <c r="N87" s="9" t="str">
        <f t="shared" si="3"/>
        <v>RSSS-280-4752 - Fondation - fonds d'exploitation - Non Cap</v>
      </c>
      <c r="O87" s="9" t="str">
        <f t="shared" si="4"/>
        <v>Dépense</v>
      </c>
      <c r="P87" s="9" t="str">
        <f t="shared" si="5"/>
        <v>Partenaires externes</v>
      </c>
    </row>
    <row r="88" spans="1:16" ht="12.75" customHeight="1" x14ac:dyDescent="0.25">
      <c r="A88" s="2" t="s">
        <v>476</v>
      </c>
      <c r="B88" s="2" t="s">
        <v>476</v>
      </c>
      <c r="C88" s="2" t="s">
        <v>464</v>
      </c>
      <c r="D88" s="2" t="s">
        <v>1725</v>
      </c>
      <c r="E88" s="2" t="s">
        <v>90</v>
      </c>
      <c r="F88" s="2" t="s">
        <v>196</v>
      </c>
      <c r="G88" s="2" t="s">
        <v>195</v>
      </c>
      <c r="H88" s="2" t="s">
        <v>194</v>
      </c>
      <c r="I88" s="2" t="s">
        <v>88</v>
      </c>
      <c r="J88" s="2" t="s">
        <v>46</v>
      </c>
      <c r="K88" s="2" t="s">
        <v>51</v>
      </c>
      <c r="L88" s="2" t="s">
        <v>87</v>
      </c>
      <c r="M88" s="8">
        <v>1</v>
      </c>
      <c r="N88" s="9" t="str">
        <f t="shared" si="3"/>
        <v>RSSS-290-4752 - Fondation - fonds d'immobilisation - Cap</v>
      </c>
      <c r="O88" s="9" t="str">
        <f t="shared" si="4"/>
        <v>Investissement</v>
      </c>
      <c r="P88" s="9" t="str">
        <f t="shared" si="5"/>
        <v>Partenaires externes</v>
      </c>
    </row>
    <row r="89" spans="1:16" ht="12.75" customHeight="1" x14ac:dyDescent="0.25">
      <c r="A89" s="2" t="s">
        <v>475</v>
      </c>
      <c r="B89" s="2" t="s">
        <v>475</v>
      </c>
      <c r="C89" s="2" t="s">
        <v>464</v>
      </c>
      <c r="D89" s="2" t="s">
        <v>50</v>
      </c>
      <c r="E89" s="2" t="s">
        <v>90</v>
      </c>
      <c r="F89" s="2" t="s">
        <v>192</v>
      </c>
      <c r="G89" s="2" t="s">
        <v>191</v>
      </c>
      <c r="H89" s="2" t="s">
        <v>190</v>
      </c>
      <c r="I89" s="2" t="s">
        <v>88</v>
      </c>
      <c r="J89" s="2" t="s">
        <v>47</v>
      </c>
      <c r="K89" s="2" t="s">
        <v>48</v>
      </c>
      <c r="L89" s="2" t="s">
        <v>87</v>
      </c>
      <c r="M89" s="8">
        <v>1</v>
      </c>
      <c r="N89" s="9" t="str">
        <f t="shared" si="3"/>
        <v>RSSS-300-4752 - CO/CDO - Transfert MSSS - Non Cap</v>
      </c>
      <c r="O89" s="9" t="str">
        <f t="shared" si="4"/>
        <v>Dépense</v>
      </c>
      <c r="P89" s="9" t="str">
        <f t="shared" si="5"/>
        <v>Fonds général</v>
      </c>
    </row>
    <row r="90" spans="1:16" ht="12.75" customHeight="1" x14ac:dyDescent="0.25">
      <c r="A90" s="2" t="s">
        <v>474</v>
      </c>
      <c r="B90" s="2" t="s">
        <v>474</v>
      </c>
      <c r="C90" s="2" t="s">
        <v>464</v>
      </c>
      <c r="D90" s="2" t="s">
        <v>50</v>
      </c>
      <c r="E90" s="2" t="s">
        <v>90</v>
      </c>
      <c r="F90" s="2" t="s">
        <v>188</v>
      </c>
      <c r="G90" s="2" t="s">
        <v>187</v>
      </c>
      <c r="H90" s="2" t="s">
        <v>186</v>
      </c>
      <c r="I90" s="2" t="s">
        <v>88</v>
      </c>
      <c r="J90" s="2" t="s">
        <v>46</v>
      </c>
      <c r="K90" s="2" t="s">
        <v>48</v>
      </c>
      <c r="L90" s="2" t="s">
        <v>87</v>
      </c>
      <c r="M90" s="8">
        <v>1</v>
      </c>
      <c r="N90" s="9" t="str">
        <f t="shared" si="3"/>
        <v>RSSS-310-4752 - CO/CDO - Transfert MSSS - Cap</v>
      </c>
      <c r="O90" s="9" t="str">
        <f t="shared" si="4"/>
        <v>Investissement</v>
      </c>
      <c r="P90" s="9" t="str">
        <f t="shared" si="5"/>
        <v>Fonds général</v>
      </c>
    </row>
    <row r="91" spans="1:16" ht="12.75" customHeight="1" x14ac:dyDescent="0.25">
      <c r="A91" s="2" t="s">
        <v>473</v>
      </c>
      <c r="B91" s="2" t="s">
        <v>473</v>
      </c>
      <c r="C91" s="2" t="s">
        <v>464</v>
      </c>
      <c r="D91" s="2" t="s">
        <v>50</v>
      </c>
      <c r="E91" s="2" t="s">
        <v>90</v>
      </c>
      <c r="F91" s="2" t="s">
        <v>184</v>
      </c>
      <c r="G91" s="2" t="s">
        <v>183</v>
      </c>
      <c r="H91" s="2" t="s">
        <v>182</v>
      </c>
      <c r="I91" s="2" t="s">
        <v>88</v>
      </c>
      <c r="J91" s="2" t="s">
        <v>47</v>
      </c>
      <c r="K91" s="2" t="s">
        <v>48</v>
      </c>
      <c r="L91" s="2" t="s">
        <v>87</v>
      </c>
      <c r="M91" s="8">
        <v>1</v>
      </c>
      <c r="N91" s="9" t="str">
        <f t="shared" si="3"/>
        <v>RSSS-320-4752 - Autres - Transfert MSSS - Non Cap</v>
      </c>
      <c r="O91" s="9" t="str">
        <f t="shared" si="4"/>
        <v>Dépense</v>
      </c>
      <c r="P91" s="9" t="str">
        <f t="shared" si="5"/>
        <v>Fonds général</v>
      </c>
    </row>
    <row r="92" spans="1:16" ht="12.75" customHeight="1" x14ac:dyDescent="0.25">
      <c r="A92" s="2" t="s">
        <v>472</v>
      </c>
      <c r="B92" s="2" t="s">
        <v>472</v>
      </c>
      <c r="C92" s="2" t="s">
        <v>464</v>
      </c>
      <c r="D92" s="2" t="s">
        <v>50</v>
      </c>
      <c r="E92" s="2" t="s">
        <v>90</v>
      </c>
      <c r="F92" s="2" t="s">
        <v>180</v>
      </c>
      <c r="G92" s="2" t="s">
        <v>179</v>
      </c>
      <c r="H92" s="2" t="s">
        <v>178</v>
      </c>
      <c r="I92" s="2" t="s">
        <v>88</v>
      </c>
      <c r="J92" s="2" t="s">
        <v>46</v>
      </c>
      <c r="K92" s="2" t="s">
        <v>48</v>
      </c>
      <c r="L92" s="2" t="s">
        <v>87</v>
      </c>
      <c r="M92" s="8">
        <v>1</v>
      </c>
      <c r="N92" s="9" t="str">
        <f t="shared" si="3"/>
        <v>RSSS-330-4752 - Autres - Transfert MSSS -Cap</v>
      </c>
      <c r="O92" s="9" t="str">
        <f t="shared" si="4"/>
        <v>Investissement</v>
      </c>
      <c r="P92" s="9" t="str">
        <f t="shared" si="5"/>
        <v>Fonds général</v>
      </c>
    </row>
    <row r="93" spans="1:16" ht="12.75" customHeight="1" x14ac:dyDescent="0.25">
      <c r="A93" s="2" t="s">
        <v>471</v>
      </c>
      <c r="B93" s="2" t="s">
        <v>471</v>
      </c>
      <c r="C93" s="2" t="s">
        <v>464</v>
      </c>
      <c r="D93" s="2" t="s">
        <v>1725</v>
      </c>
      <c r="E93" s="2" t="s">
        <v>90</v>
      </c>
      <c r="F93" s="2" t="s">
        <v>176</v>
      </c>
      <c r="G93" s="2" t="s">
        <v>175</v>
      </c>
      <c r="H93" s="2" t="s">
        <v>174</v>
      </c>
      <c r="I93" s="2" t="s">
        <v>88</v>
      </c>
      <c r="J93" s="2" t="s">
        <v>47</v>
      </c>
      <c r="K93" s="2" t="s">
        <v>169</v>
      </c>
      <c r="L93" s="2" t="s">
        <v>87</v>
      </c>
      <c r="M93" s="8">
        <v>1</v>
      </c>
      <c r="N93" s="9" t="str">
        <f t="shared" si="3"/>
        <v>RSSS-340-4752 - Autres - Gouvernement fédéral - Non Cap</v>
      </c>
      <c r="O93" s="9" t="str">
        <f t="shared" si="4"/>
        <v>Dépense</v>
      </c>
      <c r="P93" s="9" t="str">
        <f t="shared" si="5"/>
        <v>Partenaires externes</v>
      </c>
    </row>
    <row r="94" spans="1:16" ht="12.75" customHeight="1" x14ac:dyDescent="0.25">
      <c r="A94" s="2" t="s">
        <v>470</v>
      </c>
      <c r="B94" s="2" t="s">
        <v>470</v>
      </c>
      <c r="C94" s="2" t="s">
        <v>464</v>
      </c>
      <c r="D94" s="2" t="s">
        <v>1725</v>
      </c>
      <c r="E94" s="2" t="s">
        <v>90</v>
      </c>
      <c r="F94" s="2" t="s">
        <v>172</v>
      </c>
      <c r="G94" s="2" t="s">
        <v>171</v>
      </c>
      <c r="H94" s="2" t="s">
        <v>170</v>
      </c>
      <c r="I94" s="2" t="s">
        <v>88</v>
      </c>
      <c r="J94" s="2" t="s">
        <v>46</v>
      </c>
      <c r="K94" s="2" t="s">
        <v>169</v>
      </c>
      <c r="L94" s="2" t="s">
        <v>87</v>
      </c>
      <c r="M94" s="8">
        <v>1</v>
      </c>
      <c r="N94" s="9" t="str">
        <f t="shared" si="3"/>
        <v>RSSS-350-4752 - Autres - Gouvernement fédéral - Cap</v>
      </c>
      <c r="O94" s="9" t="str">
        <f t="shared" si="4"/>
        <v>Investissement</v>
      </c>
      <c r="P94" s="9" t="str">
        <f t="shared" si="5"/>
        <v>Partenaires externes</v>
      </c>
    </row>
    <row r="95" spans="1:16" ht="12.75" customHeight="1" x14ac:dyDescent="0.25">
      <c r="A95" s="2" t="s">
        <v>469</v>
      </c>
      <c r="B95" s="2" t="s">
        <v>469</v>
      </c>
      <c r="C95" s="2" t="s">
        <v>464</v>
      </c>
      <c r="D95" s="2" t="s">
        <v>50</v>
      </c>
      <c r="E95" s="2" t="s">
        <v>90</v>
      </c>
      <c r="F95" s="2" t="s">
        <v>167</v>
      </c>
      <c r="G95" s="2" t="s">
        <v>166</v>
      </c>
      <c r="H95" s="2" t="s">
        <v>165</v>
      </c>
      <c r="I95" s="2" t="s">
        <v>88</v>
      </c>
      <c r="J95" s="2" t="s">
        <v>47</v>
      </c>
      <c r="K95" s="2" t="s">
        <v>51</v>
      </c>
      <c r="L95" s="2" t="s">
        <v>87</v>
      </c>
      <c r="M95" s="8">
        <v>1</v>
      </c>
      <c r="N95" s="9" t="str">
        <f t="shared" si="3"/>
        <v>RSSS-360-4752 - Autres sources de financement - Non Cap</v>
      </c>
      <c r="O95" s="9" t="str">
        <f t="shared" si="4"/>
        <v>Dépense</v>
      </c>
      <c r="P95" s="9" t="str">
        <f t="shared" si="5"/>
        <v>Fonds général</v>
      </c>
    </row>
    <row r="96" spans="1:16" ht="12.75" customHeight="1" x14ac:dyDescent="0.25">
      <c r="A96" s="2" t="s">
        <v>468</v>
      </c>
      <c r="B96" s="2" t="s">
        <v>468</v>
      </c>
      <c r="C96" s="2" t="s">
        <v>464</v>
      </c>
      <c r="D96" s="2" t="s">
        <v>50</v>
      </c>
      <c r="E96" s="2" t="s">
        <v>90</v>
      </c>
      <c r="F96" s="2" t="s">
        <v>163</v>
      </c>
      <c r="G96" s="2" t="s">
        <v>162</v>
      </c>
      <c r="H96" s="2" t="s">
        <v>161</v>
      </c>
      <c r="I96" s="2" t="s">
        <v>88</v>
      </c>
      <c r="J96" s="2" t="s">
        <v>46</v>
      </c>
      <c r="K96" s="2" t="s">
        <v>51</v>
      </c>
      <c r="L96" s="2" t="s">
        <v>87</v>
      </c>
      <c r="M96" s="8">
        <v>1</v>
      </c>
      <c r="N96" s="9" t="str">
        <f t="shared" si="3"/>
        <v>RSSS-370-4752 - Autres sources de financement - Cap</v>
      </c>
      <c r="O96" s="9" t="str">
        <f t="shared" si="4"/>
        <v>Investissement</v>
      </c>
      <c r="P96" s="9" t="str">
        <f t="shared" si="5"/>
        <v>Fonds général</v>
      </c>
    </row>
    <row r="97" spans="1:16" ht="12.75" customHeight="1" x14ac:dyDescent="0.25">
      <c r="A97" s="2" t="s">
        <v>467</v>
      </c>
      <c r="B97" s="2" t="s">
        <v>467</v>
      </c>
      <c r="C97" s="2" t="s">
        <v>464</v>
      </c>
      <c r="D97" s="2" t="s">
        <v>50</v>
      </c>
      <c r="E97" s="2" t="s">
        <v>90</v>
      </c>
      <c r="F97" s="2" t="s">
        <v>93</v>
      </c>
      <c r="G97" s="2" t="s">
        <v>93</v>
      </c>
      <c r="H97" s="2" t="s">
        <v>93</v>
      </c>
      <c r="I97" s="2" t="s">
        <v>88</v>
      </c>
      <c r="J97" s="2" t="s">
        <v>47</v>
      </c>
      <c r="K97" s="2" t="s">
        <v>48</v>
      </c>
      <c r="L97" s="2" t="s">
        <v>87</v>
      </c>
      <c r="M97" s="8">
        <v>1</v>
      </c>
      <c r="N97" s="9" t="str">
        <f t="shared" si="3"/>
        <v>RSSS-400-4752 - Conversion - Dépenses réelles - 2018-2019</v>
      </c>
      <c r="O97" s="9" t="str">
        <f t="shared" si="4"/>
        <v>Dépense</v>
      </c>
      <c r="P97" s="9" t="str">
        <f t="shared" si="5"/>
        <v>Fonds général</v>
      </c>
    </row>
    <row r="98" spans="1:16" ht="12.75" customHeight="1" x14ac:dyDescent="0.25">
      <c r="A98" s="2" t="s">
        <v>466</v>
      </c>
      <c r="B98" s="2" t="s">
        <v>466</v>
      </c>
      <c r="C98" s="2" t="s">
        <v>464</v>
      </c>
      <c r="D98" s="2" t="s">
        <v>50</v>
      </c>
      <c r="E98" s="2" t="s">
        <v>90</v>
      </c>
      <c r="F98" s="2" t="s">
        <v>89</v>
      </c>
      <c r="G98" s="2" t="s">
        <v>89</v>
      </c>
      <c r="H98" s="2" t="s">
        <v>89</v>
      </c>
      <c r="I98" s="2" t="s">
        <v>88</v>
      </c>
      <c r="J98" s="2" t="s">
        <v>47</v>
      </c>
      <c r="K98" s="2" t="s">
        <v>48</v>
      </c>
      <c r="L98" s="2" t="s">
        <v>87</v>
      </c>
      <c r="M98" s="8">
        <v>1</v>
      </c>
      <c r="N98" s="9" t="str">
        <f t="shared" si="3"/>
        <v>RSSS-998-4752 - COVID-19 - Non capitalisable</v>
      </c>
      <c r="O98" s="9" t="str">
        <f t="shared" si="4"/>
        <v>Dépense</v>
      </c>
      <c r="P98" s="9" t="str">
        <f t="shared" si="5"/>
        <v>Fonds général</v>
      </c>
    </row>
    <row r="99" spans="1:16" ht="12.75" customHeight="1" x14ac:dyDescent="0.25">
      <c r="A99" s="2" t="s">
        <v>465</v>
      </c>
      <c r="B99" s="2" t="s">
        <v>465</v>
      </c>
      <c r="C99" s="2" t="s">
        <v>464</v>
      </c>
      <c r="D99" s="2" t="s">
        <v>50</v>
      </c>
      <c r="E99" s="2" t="s">
        <v>90</v>
      </c>
      <c r="F99" s="2" t="s">
        <v>148</v>
      </c>
      <c r="G99" s="2" t="s">
        <v>148</v>
      </c>
      <c r="H99" s="2" t="s">
        <v>148</v>
      </c>
      <c r="I99" s="2" t="s">
        <v>147</v>
      </c>
      <c r="J99" s="2" t="s">
        <v>46</v>
      </c>
      <c r="K99" s="2" t="s">
        <v>48</v>
      </c>
      <c r="L99" s="2" t="s">
        <v>87</v>
      </c>
      <c r="M99" s="8">
        <v>1</v>
      </c>
      <c r="N99" s="9" t="str">
        <f t="shared" si="3"/>
        <v>RSSS-999-4752 - COVID-19 - Capitalisable</v>
      </c>
      <c r="O99" s="9" t="str">
        <f t="shared" si="4"/>
        <v>Investissement</v>
      </c>
      <c r="P99" s="9" t="str">
        <f t="shared" si="5"/>
        <v>Fonds général</v>
      </c>
    </row>
    <row r="100" spans="1:16" ht="12.75" customHeight="1" x14ac:dyDescent="0.25">
      <c r="A100" s="2" t="s">
        <v>719</v>
      </c>
      <c r="B100" s="2" t="s">
        <v>719</v>
      </c>
      <c r="C100" s="2" t="s">
        <v>687</v>
      </c>
      <c r="D100" s="2" t="s">
        <v>50</v>
      </c>
      <c r="E100" s="2" t="s">
        <v>90</v>
      </c>
      <c r="F100" s="2" t="s">
        <v>260</v>
      </c>
      <c r="G100" s="2" t="s">
        <v>259</v>
      </c>
      <c r="H100" s="2" t="s">
        <v>258</v>
      </c>
      <c r="I100" s="2" t="s">
        <v>88</v>
      </c>
      <c r="J100" s="2" t="s">
        <v>46</v>
      </c>
      <c r="K100" s="2" t="s">
        <v>48</v>
      </c>
      <c r="L100" s="2" t="s">
        <v>87</v>
      </c>
      <c r="M100" s="8">
        <v>1</v>
      </c>
      <c r="N100" s="9" t="str">
        <f t="shared" si="3"/>
        <v>RSSS-130-4618 - Fonds exploitation - Dépense de l'exercice - Cap</v>
      </c>
      <c r="O100" s="9" t="str">
        <f t="shared" si="4"/>
        <v>Investissement</v>
      </c>
      <c r="P100" s="9" t="str">
        <f t="shared" si="5"/>
        <v>Fonds général</v>
      </c>
    </row>
    <row r="101" spans="1:16" ht="12.75" customHeight="1" x14ac:dyDescent="0.25">
      <c r="A101" s="2" t="s">
        <v>718</v>
      </c>
      <c r="B101" s="2" t="s">
        <v>718</v>
      </c>
      <c r="C101" s="2" t="s">
        <v>687</v>
      </c>
      <c r="D101" s="2" t="s">
        <v>50</v>
      </c>
      <c r="E101" s="2" t="s">
        <v>90</v>
      </c>
      <c r="F101" s="2" t="s">
        <v>256</v>
      </c>
      <c r="G101" s="2" t="s">
        <v>255</v>
      </c>
      <c r="H101" s="2" t="s">
        <v>254</v>
      </c>
      <c r="I101" s="2" t="s">
        <v>88</v>
      </c>
      <c r="J101" s="2" t="s">
        <v>46</v>
      </c>
      <c r="K101" s="2" t="s">
        <v>48</v>
      </c>
      <c r="L101" s="2" t="s">
        <v>87</v>
      </c>
      <c r="M101" s="8">
        <v>1</v>
      </c>
      <c r="N101" s="9" t="str">
        <f t="shared" si="3"/>
        <v>RSSS-140-4618 - Fonds exploitation - Solde de fonds - Cap</v>
      </c>
      <c r="O101" s="9" t="str">
        <f t="shared" si="4"/>
        <v>Investissement</v>
      </c>
      <c r="P101" s="9" t="str">
        <f t="shared" si="5"/>
        <v>Fonds général</v>
      </c>
    </row>
    <row r="102" spans="1:16" ht="12.75" customHeight="1" x14ac:dyDescent="0.25">
      <c r="A102" s="2" t="s">
        <v>717</v>
      </c>
      <c r="B102" s="2" t="s">
        <v>717</v>
      </c>
      <c r="C102" s="2" t="s">
        <v>687</v>
      </c>
      <c r="D102" s="2" t="s">
        <v>50</v>
      </c>
      <c r="E102" s="2" t="s">
        <v>90</v>
      </c>
      <c r="F102" s="2" t="s">
        <v>252</v>
      </c>
      <c r="G102" s="2" t="s">
        <v>251</v>
      </c>
      <c r="H102" s="2" t="s">
        <v>250</v>
      </c>
      <c r="I102" s="2" t="s">
        <v>88</v>
      </c>
      <c r="J102" s="2" t="s">
        <v>46</v>
      </c>
      <c r="K102" s="2" t="s">
        <v>48</v>
      </c>
      <c r="L102" s="2" t="s">
        <v>87</v>
      </c>
      <c r="M102" s="8">
        <v>1</v>
      </c>
      <c r="N102" s="9" t="str">
        <f t="shared" si="3"/>
        <v>RSSS-150-4618 - Fonds exploitation - Crédits reportés - Cap</v>
      </c>
      <c r="O102" s="9" t="str">
        <f t="shared" si="4"/>
        <v>Investissement</v>
      </c>
      <c r="P102" s="9" t="str">
        <f t="shared" si="5"/>
        <v>Fonds général</v>
      </c>
    </row>
    <row r="103" spans="1:16" ht="12.75" customHeight="1" x14ac:dyDescent="0.25">
      <c r="A103" s="2" t="s">
        <v>716</v>
      </c>
      <c r="B103" s="2" t="s">
        <v>716</v>
      </c>
      <c r="C103" s="2" t="s">
        <v>687</v>
      </c>
      <c r="D103" s="2" t="s">
        <v>50</v>
      </c>
      <c r="E103" s="2" t="s">
        <v>90</v>
      </c>
      <c r="F103" s="2" t="s">
        <v>248</v>
      </c>
      <c r="G103" s="2" t="s">
        <v>247</v>
      </c>
      <c r="H103" s="2" t="s">
        <v>246</v>
      </c>
      <c r="I103" s="2" t="s">
        <v>88</v>
      </c>
      <c r="J103" s="2" t="s">
        <v>47</v>
      </c>
      <c r="K103" s="2" t="s">
        <v>48</v>
      </c>
      <c r="L103" s="2" t="s">
        <v>87</v>
      </c>
      <c r="M103" s="8">
        <v>1</v>
      </c>
      <c r="N103" s="9" t="str">
        <f t="shared" si="3"/>
        <v>RSSS-160-4618 - Fonds exploitation - Dépense de l'exercice - Non Cap</v>
      </c>
      <c r="O103" s="9" t="str">
        <f t="shared" si="4"/>
        <v>Dépense</v>
      </c>
      <c r="P103" s="9" t="str">
        <f t="shared" si="5"/>
        <v>Fonds général</v>
      </c>
    </row>
    <row r="104" spans="1:16" ht="12.75" customHeight="1" x14ac:dyDescent="0.25">
      <c r="A104" s="2" t="s">
        <v>715</v>
      </c>
      <c r="B104" s="2" t="s">
        <v>715</v>
      </c>
      <c r="C104" s="2" t="s">
        <v>687</v>
      </c>
      <c r="D104" s="2" t="s">
        <v>50</v>
      </c>
      <c r="E104" s="2" t="s">
        <v>90</v>
      </c>
      <c r="F104" s="2" t="s">
        <v>244</v>
      </c>
      <c r="G104" s="2" t="s">
        <v>243</v>
      </c>
      <c r="H104" s="2" t="s">
        <v>242</v>
      </c>
      <c r="I104" s="2" t="s">
        <v>88</v>
      </c>
      <c r="J104" s="2" t="s">
        <v>47</v>
      </c>
      <c r="K104" s="2" t="s">
        <v>48</v>
      </c>
      <c r="L104" s="2" t="s">
        <v>87</v>
      </c>
      <c r="M104" s="8">
        <v>1</v>
      </c>
      <c r="N104" s="9" t="str">
        <f t="shared" si="3"/>
        <v>RSSS-170-4618 - Fonds exploitation - Solde de fonds - Non Cap</v>
      </c>
      <c r="O104" s="9" t="str">
        <f t="shared" si="4"/>
        <v>Dépense</v>
      </c>
      <c r="P104" s="9" t="str">
        <f t="shared" si="5"/>
        <v>Fonds général</v>
      </c>
    </row>
    <row r="105" spans="1:16" ht="12.75" customHeight="1" x14ac:dyDescent="0.25">
      <c r="A105" s="2" t="s">
        <v>714</v>
      </c>
      <c r="B105" s="2" t="s">
        <v>714</v>
      </c>
      <c r="C105" s="2" t="s">
        <v>687</v>
      </c>
      <c r="D105" s="2" t="s">
        <v>50</v>
      </c>
      <c r="E105" s="2" t="s">
        <v>90</v>
      </c>
      <c r="F105" s="2" t="s">
        <v>240</v>
      </c>
      <c r="G105" s="2" t="s">
        <v>239</v>
      </c>
      <c r="H105" s="2" t="s">
        <v>238</v>
      </c>
      <c r="I105" s="2" t="s">
        <v>88</v>
      </c>
      <c r="J105" s="2" t="s">
        <v>47</v>
      </c>
      <c r="K105" s="2" t="s">
        <v>48</v>
      </c>
      <c r="L105" s="2" t="s">
        <v>87</v>
      </c>
      <c r="M105" s="8">
        <v>1</v>
      </c>
      <c r="N105" s="9" t="str">
        <f t="shared" si="3"/>
        <v>RSSS-180-4618 - Fonds exploitation - Crédits reportés - Non Cap</v>
      </c>
      <c r="O105" s="9" t="str">
        <f t="shared" si="4"/>
        <v>Dépense</v>
      </c>
      <c r="P105" s="9" t="str">
        <f t="shared" si="5"/>
        <v>Fonds général</v>
      </c>
    </row>
    <row r="106" spans="1:16" ht="12.75" customHeight="1" x14ac:dyDescent="0.25">
      <c r="A106" s="2" t="s">
        <v>713</v>
      </c>
      <c r="B106" s="2" t="s">
        <v>713</v>
      </c>
      <c r="C106" s="2" t="s">
        <v>687</v>
      </c>
      <c r="D106" s="2" t="s">
        <v>50</v>
      </c>
      <c r="E106" s="2" t="s">
        <v>90</v>
      </c>
      <c r="F106" s="2" t="s">
        <v>236</v>
      </c>
      <c r="G106" s="2" t="s">
        <v>235</v>
      </c>
      <c r="H106" s="2" t="s">
        <v>234</v>
      </c>
      <c r="I106" s="2" t="s">
        <v>88</v>
      </c>
      <c r="J106" s="2" t="s">
        <v>46</v>
      </c>
      <c r="K106" s="2" t="s">
        <v>48</v>
      </c>
      <c r="L106" s="2" t="s">
        <v>87</v>
      </c>
      <c r="M106" s="8">
        <v>1</v>
      </c>
      <c r="N106" s="9" t="str">
        <f t="shared" si="3"/>
        <v>RSSS-190-4618 - Fonds immo - Courant - Cap</v>
      </c>
      <c r="O106" s="9" t="str">
        <f t="shared" si="4"/>
        <v>Investissement</v>
      </c>
      <c r="P106" s="9" t="str">
        <f t="shared" si="5"/>
        <v>Fonds général</v>
      </c>
    </row>
    <row r="107" spans="1:16" ht="12.75" customHeight="1" x14ac:dyDescent="0.25">
      <c r="A107" s="2" t="s">
        <v>712</v>
      </c>
      <c r="B107" s="2" t="s">
        <v>712</v>
      </c>
      <c r="C107" s="2" t="s">
        <v>687</v>
      </c>
      <c r="D107" s="2" t="s">
        <v>50</v>
      </c>
      <c r="E107" s="2" t="s">
        <v>90</v>
      </c>
      <c r="F107" s="2" t="s">
        <v>232</v>
      </c>
      <c r="G107" s="2" t="s">
        <v>231</v>
      </c>
      <c r="H107" s="2" t="s">
        <v>230</v>
      </c>
      <c r="I107" s="2" t="s">
        <v>88</v>
      </c>
      <c r="J107" s="2" t="s">
        <v>46</v>
      </c>
      <c r="K107" s="2" t="s">
        <v>48</v>
      </c>
      <c r="L107" s="2" t="s">
        <v>87</v>
      </c>
      <c r="M107" s="8">
        <v>1</v>
      </c>
      <c r="N107" s="9" t="str">
        <f t="shared" si="3"/>
        <v>RSSS-200-4618 - Fonds immo - Solde de fonds - Cap</v>
      </c>
      <c r="O107" s="9" t="str">
        <f t="shared" si="4"/>
        <v>Investissement</v>
      </c>
      <c r="P107" s="9" t="str">
        <f t="shared" si="5"/>
        <v>Fonds général</v>
      </c>
    </row>
    <row r="108" spans="1:16" ht="12.75" customHeight="1" x14ac:dyDescent="0.25">
      <c r="A108" s="2" t="s">
        <v>711</v>
      </c>
      <c r="B108" s="2" t="s">
        <v>711</v>
      </c>
      <c r="C108" s="2" t="s">
        <v>687</v>
      </c>
      <c r="D108" s="2" t="s">
        <v>50</v>
      </c>
      <c r="E108" s="2" t="s">
        <v>90</v>
      </c>
      <c r="F108" s="2" t="s">
        <v>228</v>
      </c>
      <c r="G108" s="2" t="s">
        <v>227</v>
      </c>
      <c r="H108" s="2" t="s">
        <v>226</v>
      </c>
      <c r="I108" s="2" t="s">
        <v>88</v>
      </c>
      <c r="J108" s="2" t="s">
        <v>46</v>
      </c>
      <c r="K108" s="2" t="s">
        <v>48</v>
      </c>
      <c r="L108" s="2" t="s">
        <v>87</v>
      </c>
      <c r="M108" s="8">
        <v>1</v>
      </c>
      <c r="N108" s="9" t="str">
        <f t="shared" si="3"/>
        <v>RSSS-210-4618 - Fonds immo - Crédits reportés - Cap</v>
      </c>
      <c r="O108" s="9" t="str">
        <f t="shared" si="4"/>
        <v>Investissement</v>
      </c>
      <c r="P108" s="9" t="str">
        <f t="shared" si="5"/>
        <v>Fonds général</v>
      </c>
    </row>
    <row r="109" spans="1:16" ht="12.75" customHeight="1" x14ac:dyDescent="0.25">
      <c r="A109" s="2" t="s">
        <v>710</v>
      </c>
      <c r="B109" s="2" t="s">
        <v>710</v>
      </c>
      <c r="C109" s="2" t="s">
        <v>687</v>
      </c>
      <c r="D109" s="2" t="s">
        <v>50</v>
      </c>
      <c r="E109" s="2" t="s">
        <v>90</v>
      </c>
      <c r="F109" s="2" t="s">
        <v>224</v>
      </c>
      <c r="G109" s="2" t="s">
        <v>223</v>
      </c>
      <c r="H109" s="2" t="s">
        <v>222</v>
      </c>
      <c r="I109" s="2" t="s">
        <v>147</v>
      </c>
      <c r="J109" s="2" t="s">
        <v>46</v>
      </c>
      <c r="K109" s="2" t="s">
        <v>48</v>
      </c>
      <c r="L109" s="2" t="s">
        <v>87</v>
      </c>
      <c r="M109" s="8">
        <v>1</v>
      </c>
      <c r="N109" s="9" t="str">
        <f t="shared" si="3"/>
        <v>RSSS-220-4618 - Fonds immo - ADTI - Cap</v>
      </c>
      <c r="O109" s="9" t="str">
        <f t="shared" si="4"/>
        <v>Investissement</v>
      </c>
      <c r="P109" s="9" t="str">
        <f t="shared" si="5"/>
        <v>Fonds général</v>
      </c>
    </row>
    <row r="110" spans="1:16" ht="12.75" customHeight="1" x14ac:dyDescent="0.25">
      <c r="A110" s="2" t="s">
        <v>709</v>
      </c>
      <c r="B110" s="2" t="s">
        <v>709</v>
      </c>
      <c r="C110" s="2" t="s">
        <v>687</v>
      </c>
      <c r="D110" s="2" t="s">
        <v>50</v>
      </c>
      <c r="E110" s="2" t="s">
        <v>90</v>
      </c>
      <c r="F110" s="2" t="s">
        <v>220</v>
      </c>
      <c r="G110" s="2" t="s">
        <v>219</v>
      </c>
      <c r="H110" s="2" t="s">
        <v>218</v>
      </c>
      <c r="I110" s="2" t="s">
        <v>147</v>
      </c>
      <c r="J110" s="2" t="s">
        <v>46</v>
      </c>
      <c r="K110" s="2" t="s">
        <v>48</v>
      </c>
      <c r="L110" s="2" t="s">
        <v>87</v>
      </c>
      <c r="M110" s="8">
        <v>1</v>
      </c>
      <c r="N110" s="9" t="str">
        <f t="shared" si="3"/>
        <v>RSSS-230-4618 - Fonds immo - MAI - Cap</v>
      </c>
      <c r="O110" s="9" t="str">
        <f t="shared" si="4"/>
        <v>Investissement</v>
      </c>
      <c r="P110" s="9" t="str">
        <f t="shared" si="5"/>
        <v>Fonds général</v>
      </c>
    </row>
    <row r="111" spans="1:16" ht="12.75" customHeight="1" x14ac:dyDescent="0.25">
      <c r="A111" s="2" t="s">
        <v>708</v>
      </c>
      <c r="B111" s="2" t="s">
        <v>708</v>
      </c>
      <c r="C111" s="2" t="s">
        <v>687</v>
      </c>
      <c r="D111" s="2" t="s">
        <v>50</v>
      </c>
      <c r="E111" s="2" t="s">
        <v>90</v>
      </c>
      <c r="F111" s="2" t="s">
        <v>216</v>
      </c>
      <c r="G111" s="2" t="s">
        <v>215</v>
      </c>
      <c r="H111" s="2" t="s">
        <v>214</v>
      </c>
      <c r="I111" s="2" t="s">
        <v>147</v>
      </c>
      <c r="J111" s="2" t="s">
        <v>46</v>
      </c>
      <c r="K111" s="2" t="s">
        <v>48</v>
      </c>
      <c r="L111" s="2" t="s">
        <v>87</v>
      </c>
      <c r="M111" s="8">
        <v>1</v>
      </c>
      <c r="N111" s="9" t="str">
        <f t="shared" si="3"/>
        <v>RSSS-240-4618 - Fonds immo - AC - Cap</v>
      </c>
      <c r="O111" s="9" t="str">
        <f t="shared" si="4"/>
        <v>Investissement</v>
      </c>
      <c r="P111" s="9" t="str">
        <f t="shared" si="5"/>
        <v>Fonds général</v>
      </c>
    </row>
    <row r="112" spans="1:16" ht="12.75" customHeight="1" x14ac:dyDescent="0.25">
      <c r="A112" s="2" t="s">
        <v>707</v>
      </c>
      <c r="B112" s="2" t="s">
        <v>707</v>
      </c>
      <c r="C112" s="2" t="s">
        <v>687</v>
      </c>
      <c r="D112" s="2" t="s">
        <v>50</v>
      </c>
      <c r="E112" s="2" t="s">
        <v>90</v>
      </c>
      <c r="F112" s="2" t="s">
        <v>212</v>
      </c>
      <c r="G112" s="2" t="s">
        <v>211</v>
      </c>
      <c r="H112" s="2" t="s">
        <v>210</v>
      </c>
      <c r="I112" s="2" t="s">
        <v>147</v>
      </c>
      <c r="J112" s="2" t="s">
        <v>46</v>
      </c>
      <c r="K112" s="2" t="s">
        <v>48</v>
      </c>
      <c r="L112" s="2" t="s">
        <v>87</v>
      </c>
      <c r="M112" s="8">
        <v>1</v>
      </c>
      <c r="N112" s="9" t="str">
        <f t="shared" si="3"/>
        <v>RSSS-250-4618 - Fonds immo - PCEM - Cap</v>
      </c>
      <c r="O112" s="9" t="str">
        <f t="shared" si="4"/>
        <v>Investissement</v>
      </c>
      <c r="P112" s="9" t="str">
        <f t="shared" si="5"/>
        <v>Fonds général</v>
      </c>
    </row>
    <row r="113" spans="1:16" ht="12.75" customHeight="1" x14ac:dyDescent="0.25">
      <c r="A113" s="2" t="s">
        <v>706</v>
      </c>
      <c r="B113" s="2" t="s">
        <v>706</v>
      </c>
      <c r="C113" s="2" t="s">
        <v>687</v>
      </c>
      <c r="D113" s="2" t="s">
        <v>50</v>
      </c>
      <c r="E113" s="2" t="s">
        <v>90</v>
      </c>
      <c r="F113" s="2" t="s">
        <v>208</v>
      </c>
      <c r="G113" s="2" t="s">
        <v>207</v>
      </c>
      <c r="H113" s="2" t="s">
        <v>206</v>
      </c>
      <c r="I113" s="2" t="s">
        <v>147</v>
      </c>
      <c r="J113" s="2" t="s">
        <v>46</v>
      </c>
      <c r="K113" s="2" t="s">
        <v>48</v>
      </c>
      <c r="L113" s="2" t="s">
        <v>87</v>
      </c>
      <c r="M113" s="8">
        <v>1</v>
      </c>
      <c r="N113" s="9" t="str">
        <f t="shared" si="3"/>
        <v>RSSS-260-4618 - Fonds immo - PCFI - Cap</v>
      </c>
      <c r="O113" s="9" t="str">
        <f t="shared" si="4"/>
        <v>Investissement</v>
      </c>
      <c r="P113" s="9" t="str">
        <f t="shared" si="5"/>
        <v>Fonds général</v>
      </c>
    </row>
    <row r="114" spans="1:16" ht="12.75" customHeight="1" x14ac:dyDescent="0.25">
      <c r="A114" s="2" t="s">
        <v>705</v>
      </c>
      <c r="B114" s="2" t="s">
        <v>705</v>
      </c>
      <c r="C114" s="2" t="s">
        <v>687</v>
      </c>
      <c r="D114" s="2" t="s">
        <v>1725</v>
      </c>
      <c r="E114" s="2" t="s">
        <v>90</v>
      </c>
      <c r="F114" s="2" t="s">
        <v>204</v>
      </c>
      <c r="G114" s="2" t="s">
        <v>203</v>
      </c>
      <c r="H114" s="2" t="s">
        <v>202</v>
      </c>
      <c r="I114" s="2" t="s">
        <v>88</v>
      </c>
      <c r="J114" s="2" t="s">
        <v>46</v>
      </c>
      <c r="K114" s="2" t="s">
        <v>51</v>
      </c>
      <c r="L114" s="2" t="s">
        <v>87</v>
      </c>
      <c r="M114" s="8">
        <v>1</v>
      </c>
      <c r="N114" s="9" t="str">
        <f t="shared" si="3"/>
        <v>RSSS-270-4618 - Fondation - fonds d'exploitation - Cap</v>
      </c>
      <c r="O114" s="9" t="str">
        <f t="shared" si="4"/>
        <v>Investissement</v>
      </c>
      <c r="P114" s="9" t="str">
        <f t="shared" si="5"/>
        <v>Partenaires externes</v>
      </c>
    </row>
    <row r="115" spans="1:16" ht="12.75" customHeight="1" x14ac:dyDescent="0.25">
      <c r="A115" s="2" t="s">
        <v>704</v>
      </c>
      <c r="B115" s="2" t="s">
        <v>704</v>
      </c>
      <c r="C115" s="2" t="s">
        <v>687</v>
      </c>
      <c r="D115" s="2" t="s">
        <v>1725</v>
      </c>
      <c r="E115" s="2" t="s">
        <v>90</v>
      </c>
      <c r="F115" s="2" t="s">
        <v>200</v>
      </c>
      <c r="G115" s="2" t="s">
        <v>199</v>
      </c>
      <c r="H115" s="2" t="s">
        <v>198</v>
      </c>
      <c r="I115" s="2" t="s">
        <v>88</v>
      </c>
      <c r="J115" s="2" t="s">
        <v>47</v>
      </c>
      <c r="K115" s="2" t="s">
        <v>51</v>
      </c>
      <c r="L115" s="2" t="s">
        <v>87</v>
      </c>
      <c r="M115" s="8">
        <v>1</v>
      </c>
      <c r="N115" s="9" t="str">
        <f t="shared" si="3"/>
        <v>RSSS-280-4618 - Fondation - fonds d'exploitation - Non Cap</v>
      </c>
      <c r="O115" s="9" t="str">
        <f t="shared" si="4"/>
        <v>Dépense</v>
      </c>
      <c r="P115" s="9" t="str">
        <f t="shared" si="5"/>
        <v>Partenaires externes</v>
      </c>
    </row>
    <row r="116" spans="1:16" ht="12.75" customHeight="1" x14ac:dyDescent="0.25">
      <c r="A116" s="2" t="s">
        <v>703</v>
      </c>
      <c r="B116" s="2" t="s">
        <v>703</v>
      </c>
      <c r="C116" s="2" t="s">
        <v>687</v>
      </c>
      <c r="D116" s="2" t="s">
        <v>1725</v>
      </c>
      <c r="E116" s="2" t="s">
        <v>90</v>
      </c>
      <c r="F116" s="2" t="s">
        <v>196</v>
      </c>
      <c r="G116" s="2" t="s">
        <v>195</v>
      </c>
      <c r="H116" s="2" t="s">
        <v>194</v>
      </c>
      <c r="I116" s="2" t="s">
        <v>88</v>
      </c>
      <c r="J116" s="2" t="s">
        <v>46</v>
      </c>
      <c r="K116" s="2" t="s">
        <v>51</v>
      </c>
      <c r="L116" s="2" t="s">
        <v>87</v>
      </c>
      <c r="M116" s="8">
        <v>1</v>
      </c>
      <c r="N116" s="9" t="str">
        <f t="shared" si="3"/>
        <v>RSSS-290-4618 - Fondation - fonds d'immobilisation - Cap</v>
      </c>
      <c r="O116" s="9" t="str">
        <f t="shared" si="4"/>
        <v>Investissement</v>
      </c>
      <c r="P116" s="9" t="str">
        <f t="shared" si="5"/>
        <v>Partenaires externes</v>
      </c>
    </row>
    <row r="117" spans="1:16" ht="12.75" customHeight="1" x14ac:dyDescent="0.25">
      <c r="A117" s="2" t="s">
        <v>702</v>
      </c>
      <c r="B117" s="2" t="s">
        <v>702</v>
      </c>
      <c r="C117" s="2" t="s">
        <v>687</v>
      </c>
      <c r="D117" s="2" t="s">
        <v>50</v>
      </c>
      <c r="E117" s="2" t="s">
        <v>90</v>
      </c>
      <c r="F117" s="2" t="s">
        <v>192</v>
      </c>
      <c r="G117" s="2" t="s">
        <v>191</v>
      </c>
      <c r="H117" s="2" t="s">
        <v>190</v>
      </c>
      <c r="I117" s="2" t="s">
        <v>88</v>
      </c>
      <c r="J117" s="2" t="s">
        <v>47</v>
      </c>
      <c r="K117" s="2" t="s">
        <v>48</v>
      </c>
      <c r="L117" s="2" t="s">
        <v>87</v>
      </c>
      <c r="M117" s="8">
        <v>1</v>
      </c>
      <c r="N117" s="9" t="str">
        <f t="shared" si="3"/>
        <v>RSSS-300-4618 - CO/CDO - Transfert MSSS - Non Cap</v>
      </c>
      <c r="O117" s="9" t="str">
        <f t="shared" si="4"/>
        <v>Dépense</v>
      </c>
      <c r="P117" s="9" t="str">
        <f t="shared" si="5"/>
        <v>Fonds général</v>
      </c>
    </row>
    <row r="118" spans="1:16" ht="12.75" customHeight="1" x14ac:dyDescent="0.25">
      <c r="A118" s="2" t="s">
        <v>701</v>
      </c>
      <c r="B118" s="2" t="s">
        <v>701</v>
      </c>
      <c r="C118" s="2" t="s">
        <v>687</v>
      </c>
      <c r="D118" s="2" t="s">
        <v>50</v>
      </c>
      <c r="E118" s="2" t="s">
        <v>90</v>
      </c>
      <c r="F118" s="2" t="s">
        <v>188</v>
      </c>
      <c r="G118" s="2" t="s">
        <v>187</v>
      </c>
      <c r="H118" s="2" t="s">
        <v>186</v>
      </c>
      <c r="I118" s="2" t="s">
        <v>88</v>
      </c>
      <c r="J118" s="2" t="s">
        <v>46</v>
      </c>
      <c r="K118" s="2" t="s">
        <v>48</v>
      </c>
      <c r="L118" s="2" t="s">
        <v>87</v>
      </c>
      <c r="M118" s="8">
        <v>1</v>
      </c>
      <c r="N118" s="9" t="str">
        <f t="shared" si="3"/>
        <v>RSSS-310-4618 - CO/CDO - Transfert MSSS - Cap</v>
      </c>
      <c r="O118" s="9" t="str">
        <f t="shared" si="4"/>
        <v>Investissement</v>
      </c>
      <c r="P118" s="9" t="str">
        <f t="shared" si="5"/>
        <v>Fonds général</v>
      </c>
    </row>
    <row r="119" spans="1:16" ht="12.75" customHeight="1" x14ac:dyDescent="0.25">
      <c r="A119" s="2" t="s">
        <v>700</v>
      </c>
      <c r="B119" s="2" t="s">
        <v>700</v>
      </c>
      <c r="C119" s="2" t="s">
        <v>687</v>
      </c>
      <c r="D119" s="2" t="s">
        <v>50</v>
      </c>
      <c r="E119" s="2" t="s">
        <v>90</v>
      </c>
      <c r="F119" s="2" t="s">
        <v>184</v>
      </c>
      <c r="G119" s="2" t="s">
        <v>183</v>
      </c>
      <c r="H119" s="2" t="s">
        <v>182</v>
      </c>
      <c r="I119" s="2" t="s">
        <v>88</v>
      </c>
      <c r="J119" s="2" t="s">
        <v>47</v>
      </c>
      <c r="K119" s="2" t="s">
        <v>48</v>
      </c>
      <c r="L119" s="2" t="s">
        <v>87</v>
      </c>
      <c r="M119" s="8">
        <v>1</v>
      </c>
      <c r="N119" s="9" t="str">
        <f t="shared" si="3"/>
        <v>RSSS-320-4618 - Autres - Transfert MSSS - Non Cap</v>
      </c>
      <c r="O119" s="9" t="str">
        <f t="shared" si="4"/>
        <v>Dépense</v>
      </c>
      <c r="P119" s="9" t="str">
        <f t="shared" si="5"/>
        <v>Fonds général</v>
      </c>
    </row>
    <row r="120" spans="1:16" ht="12.75" customHeight="1" x14ac:dyDescent="0.25">
      <c r="A120" s="2" t="s">
        <v>699</v>
      </c>
      <c r="B120" s="2" t="s">
        <v>699</v>
      </c>
      <c r="C120" s="2" t="s">
        <v>687</v>
      </c>
      <c r="D120" s="2" t="s">
        <v>50</v>
      </c>
      <c r="E120" s="2" t="s">
        <v>90</v>
      </c>
      <c r="F120" s="2" t="s">
        <v>180</v>
      </c>
      <c r="G120" s="2" t="s">
        <v>179</v>
      </c>
      <c r="H120" s="2" t="s">
        <v>178</v>
      </c>
      <c r="I120" s="2" t="s">
        <v>88</v>
      </c>
      <c r="J120" s="2" t="s">
        <v>46</v>
      </c>
      <c r="K120" s="2" t="s">
        <v>48</v>
      </c>
      <c r="L120" s="2" t="s">
        <v>87</v>
      </c>
      <c r="M120" s="8">
        <v>1</v>
      </c>
      <c r="N120" s="9" t="str">
        <f t="shared" si="3"/>
        <v>RSSS-330-4618 - Autres - Transfert MSSS -Cap</v>
      </c>
      <c r="O120" s="9" t="str">
        <f t="shared" si="4"/>
        <v>Investissement</v>
      </c>
      <c r="P120" s="9" t="str">
        <f t="shared" si="5"/>
        <v>Fonds général</v>
      </c>
    </row>
    <row r="121" spans="1:16" ht="12.75" customHeight="1" x14ac:dyDescent="0.25">
      <c r="A121" s="2" t="s">
        <v>698</v>
      </c>
      <c r="B121" s="2" t="s">
        <v>698</v>
      </c>
      <c r="C121" s="2" t="s">
        <v>687</v>
      </c>
      <c r="D121" s="2" t="s">
        <v>1725</v>
      </c>
      <c r="E121" s="2" t="s">
        <v>90</v>
      </c>
      <c r="F121" s="2" t="s">
        <v>176</v>
      </c>
      <c r="G121" s="2" t="s">
        <v>175</v>
      </c>
      <c r="H121" s="2" t="s">
        <v>174</v>
      </c>
      <c r="I121" s="2" t="s">
        <v>88</v>
      </c>
      <c r="J121" s="2" t="s">
        <v>47</v>
      </c>
      <c r="K121" s="2" t="s">
        <v>169</v>
      </c>
      <c r="L121" s="2" t="s">
        <v>87</v>
      </c>
      <c r="M121" s="8">
        <v>1</v>
      </c>
      <c r="N121" s="9" t="str">
        <f t="shared" si="3"/>
        <v>RSSS-340-4618 - Autres - Gouvernement fédéral - Non Cap</v>
      </c>
      <c r="O121" s="9" t="str">
        <f t="shared" si="4"/>
        <v>Dépense</v>
      </c>
      <c r="P121" s="9" t="str">
        <f t="shared" si="5"/>
        <v>Partenaires externes</v>
      </c>
    </row>
    <row r="122" spans="1:16" ht="12.75" customHeight="1" x14ac:dyDescent="0.25">
      <c r="A122" s="2" t="s">
        <v>697</v>
      </c>
      <c r="B122" s="2" t="s">
        <v>697</v>
      </c>
      <c r="C122" s="2" t="s">
        <v>687</v>
      </c>
      <c r="D122" s="2" t="s">
        <v>1725</v>
      </c>
      <c r="E122" s="2" t="s">
        <v>90</v>
      </c>
      <c r="F122" s="2" t="s">
        <v>172</v>
      </c>
      <c r="G122" s="2" t="s">
        <v>171</v>
      </c>
      <c r="H122" s="2" t="s">
        <v>170</v>
      </c>
      <c r="I122" s="2" t="s">
        <v>88</v>
      </c>
      <c r="J122" s="2" t="s">
        <v>46</v>
      </c>
      <c r="K122" s="2" t="s">
        <v>169</v>
      </c>
      <c r="L122" s="2" t="s">
        <v>87</v>
      </c>
      <c r="M122" s="8">
        <v>1</v>
      </c>
      <c r="N122" s="9" t="str">
        <f t="shared" si="3"/>
        <v>RSSS-350-4618 - Autres - Gouvernement fédéral - Cap</v>
      </c>
      <c r="O122" s="9" t="str">
        <f t="shared" si="4"/>
        <v>Investissement</v>
      </c>
      <c r="P122" s="9" t="str">
        <f t="shared" si="5"/>
        <v>Partenaires externes</v>
      </c>
    </row>
    <row r="123" spans="1:16" ht="12.75" customHeight="1" x14ac:dyDescent="0.25">
      <c r="A123" s="2" t="s">
        <v>696</v>
      </c>
      <c r="B123" s="2" t="s">
        <v>696</v>
      </c>
      <c r="C123" s="2" t="s">
        <v>687</v>
      </c>
      <c r="D123" s="2" t="s">
        <v>50</v>
      </c>
      <c r="E123" s="2" t="s">
        <v>90</v>
      </c>
      <c r="F123" s="2" t="s">
        <v>167</v>
      </c>
      <c r="G123" s="2" t="s">
        <v>166</v>
      </c>
      <c r="H123" s="2" t="s">
        <v>165</v>
      </c>
      <c r="I123" s="2" t="s">
        <v>88</v>
      </c>
      <c r="J123" s="2" t="s">
        <v>47</v>
      </c>
      <c r="K123" s="2" t="s">
        <v>51</v>
      </c>
      <c r="L123" s="2" t="s">
        <v>87</v>
      </c>
      <c r="M123" s="8">
        <v>1</v>
      </c>
      <c r="N123" s="9" t="str">
        <f t="shared" si="3"/>
        <v>RSSS-360-4618 - Autres sources de financement - Non Cap</v>
      </c>
      <c r="O123" s="9" t="str">
        <f t="shared" si="4"/>
        <v>Dépense</v>
      </c>
      <c r="P123" s="9" t="str">
        <f t="shared" si="5"/>
        <v>Fonds général</v>
      </c>
    </row>
    <row r="124" spans="1:16" ht="12.75" customHeight="1" x14ac:dyDescent="0.25">
      <c r="A124" s="2" t="s">
        <v>695</v>
      </c>
      <c r="B124" s="2" t="s">
        <v>695</v>
      </c>
      <c r="C124" s="2" t="s">
        <v>687</v>
      </c>
      <c r="D124" s="2" t="s">
        <v>50</v>
      </c>
      <c r="E124" s="2" t="s">
        <v>90</v>
      </c>
      <c r="F124" s="2" t="s">
        <v>163</v>
      </c>
      <c r="G124" s="2" t="s">
        <v>162</v>
      </c>
      <c r="H124" s="2" t="s">
        <v>161</v>
      </c>
      <c r="I124" s="2" t="s">
        <v>88</v>
      </c>
      <c r="J124" s="2" t="s">
        <v>46</v>
      </c>
      <c r="K124" s="2" t="s">
        <v>51</v>
      </c>
      <c r="L124" s="2" t="s">
        <v>87</v>
      </c>
      <c r="M124" s="8">
        <v>1</v>
      </c>
      <c r="N124" s="9" t="str">
        <f t="shared" si="3"/>
        <v>RSSS-370-4618 - Autres sources de financement - Cap</v>
      </c>
      <c r="O124" s="9" t="str">
        <f t="shared" si="4"/>
        <v>Investissement</v>
      </c>
      <c r="P124" s="9" t="str">
        <f t="shared" si="5"/>
        <v>Fonds général</v>
      </c>
    </row>
    <row r="125" spans="1:16" ht="12.75" customHeight="1" x14ac:dyDescent="0.25">
      <c r="A125" s="2" t="s">
        <v>694</v>
      </c>
      <c r="B125" s="2" t="s">
        <v>694</v>
      </c>
      <c r="C125" s="2" t="s">
        <v>687</v>
      </c>
      <c r="D125" s="2" t="s">
        <v>50</v>
      </c>
      <c r="E125" s="2" t="s">
        <v>90</v>
      </c>
      <c r="F125" s="2" t="s">
        <v>93</v>
      </c>
      <c r="G125" s="2" t="s">
        <v>93</v>
      </c>
      <c r="H125" s="2" t="s">
        <v>93</v>
      </c>
      <c r="I125" s="2" t="s">
        <v>88</v>
      </c>
      <c r="J125" s="2" t="s">
        <v>47</v>
      </c>
      <c r="K125" s="2" t="s">
        <v>48</v>
      </c>
      <c r="L125" s="2" t="s">
        <v>87</v>
      </c>
      <c r="M125" s="8">
        <v>1</v>
      </c>
      <c r="N125" s="9" t="str">
        <f t="shared" si="3"/>
        <v>RSSS-400-4618 - Conversion - Dépenses réelles - 2018-2019</v>
      </c>
      <c r="O125" s="9" t="str">
        <f t="shared" si="4"/>
        <v>Dépense</v>
      </c>
      <c r="P125" s="9" t="str">
        <f t="shared" si="5"/>
        <v>Fonds général</v>
      </c>
    </row>
    <row r="126" spans="1:16" ht="12.75" customHeight="1" x14ac:dyDescent="0.25">
      <c r="A126" s="2" t="s">
        <v>693</v>
      </c>
      <c r="B126" s="2" t="s">
        <v>693</v>
      </c>
      <c r="C126" s="2" t="s">
        <v>687</v>
      </c>
      <c r="D126" s="2" t="s">
        <v>50</v>
      </c>
      <c r="E126" s="2" t="s">
        <v>90</v>
      </c>
      <c r="F126" s="2" t="s">
        <v>158</v>
      </c>
      <c r="G126" s="2" t="s">
        <v>158</v>
      </c>
      <c r="H126" s="2" t="s">
        <v>158</v>
      </c>
      <c r="I126" s="2" t="s">
        <v>88</v>
      </c>
      <c r="J126" s="2" t="s">
        <v>47</v>
      </c>
      <c r="K126" s="2" t="s">
        <v>48</v>
      </c>
      <c r="L126" s="2" t="s">
        <v>87</v>
      </c>
      <c r="M126" s="8">
        <v>1</v>
      </c>
      <c r="N126" s="9" t="str">
        <f t="shared" si="3"/>
        <v>RSSS-992-4618 - Plan modernisation technologique - Transfert MSSS (NON CAP)</v>
      </c>
      <c r="O126" s="9" t="str">
        <f t="shared" si="4"/>
        <v>Dépense</v>
      </c>
      <c r="P126" s="9" t="str">
        <f t="shared" si="5"/>
        <v>Fonds général</v>
      </c>
    </row>
    <row r="127" spans="1:16" ht="12.75" customHeight="1" x14ac:dyDescent="0.25">
      <c r="A127" s="2" t="s">
        <v>692</v>
      </c>
      <c r="B127" s="2" t="s">
        <v>692</v>
      </c>
      <c r="C127" s="2" t="s">
        <v>687</v>
      </c>
      <c r="D127" s="2" t="s">
        <v>50</v>
      </c>
      <c r="E127" s="2" t="s">
        <v>90</v>
      </c>
      <c r="F127" s="2" t="s">
        <v>156</v>
      </c>
      <c r="G127" s="2" t="s">
        <v>156</v>
      </c>
      <c r="H127" s="2" t="s">
        <v>156</v>
      </c>
      <c r="I127" s="2" t="s">
        <v>147</v>
      </c>
      <c r="J127" s="2" t="s">
        <v>46</v>
      </c>
      <c r="K127" s="2" t="s">
        <v>48</v>
      </c>
      <c r="L127" s="2" t="s">
        <v>87</v>
      </c>
      <c r="M127" s="8">
        <v>1</v>
      </c>
      <c r="N127" s="9" t="str">
        <f t="shared" si="3"/>
        <v>RSSS-993-4618 - Plan modernisation technologique - EIRI (CAP)</v>
      </c>
      <c r="O127" s="9" t="str">
        <f t="shared" si="4"/>
        <v>Investissement</v>
      </c>
      <c r="P127" s="9" t="str">
        <f t="shared" si="5"/>
        <v>Fonds général</v>
      </c>
    </row>
    <row r="128" spans="1:16" ht="12.75" customHeight="1" x14ac:dyDescent="0.25">
      <c r="A128" s="2" t="s">
        <v>691</v>
      </c>
      <c r="B128" s="2" t="s">
        <v>691</v>
      </c>
      <c r="C128" s="2" t="s">
        <v>687</v>
      </c>
      <c r="D128" s="2" t="s">
        <v>50</v>
      </c>
      <c r="E128" s="2" t="s">
        <v>90</v>
      </c>
      <c r="F128" s="2" t="s">
        <v>154</v>
      </c>
      <c r="G128" s="2" t="s">
        <v>154</v>
      </c>
      <c r="H128" s="2" t="s">
        <v>154</v>
      </c>
      <c r="I128" s="2" t="s">
        <v>147</v>
      </c>
      <c r="J128" s="2" t="s">
        <v>46</v>
      </c>
      <c r="K128" s="2" t="s">
        <v>48</v>
      </c>
      <c r="L128" s="2" t="s">
        <v>87</v>
      </c>
      <c r="M128" s="8">
        <v>1</v>
      </c>
      <c r="N128" s="9" t="str">
        <f t="shared" si="3"/>
        <v>RSSS-996-4618 - Enveloppe d'investissements en RI - Capitalisable</v>
      </c>
      <c r="O128" s="9" t="str">
        <f t="shared" si="4"/>
        <v>Investissement</v>
      </c>
      <c r="P128" s="9" t="str">
        <f t="shared" si="5"/>
        <v>Fonds général</v>
      </c>
    </row>
    <row r="129" spans="1:16" ht="12.75" customHeight="1" x14ac:dyDescent="0.25">
      <c r="A129" s="2" t="s">
        <v>690</v>
      </c>
      <c r="B129" s="2" t="s">
        <v>690</v>
      </c>
      <c r="C129" s="2" t="s">
        <v>687</v>
      </c>
      <c r="D129" s="2" t="s">
        <v>50</v>
      </c>
      <c r="E129" s="2" t="s">
        <v>115</v>
      </c>
      <c r="F129" s="2" t="s">
        <v>152</v>
      </c>
      <c r="G129" s="2" t="s">
        <v>152</v>
      </c>
      <c r="H129" s="2" t="s">
        <v>152</v>
      </c>
      <c r="I129" s="2" t="s">
        <v>147</v>
      </c>
      <c r="J129" s="2" t="s">
        <v>46</v>
      </c>
      <c r="K129" s="2" t="s">
        <v>48</v>
      </c>
      <c r="L129" s="2" t="s">
        <v>87</v>
      </c>
      <c r="M129" s="8">
        <v>1</v>
      </c>
      <c r="N129" s="9" t="str">
        <f t="shared" si="3"/>
        <v>RSSS-997-4618 - Compte non provisionné - Capitalisable</v>
      </c>
      <c r="O129" s="9" t="str">
        <f t="shared" si="4"/>
        <v>Investissement</v>
      </c>
      <c r="P129" s="9" t="str">
        <f t="shared" si="5"/>
        <v>Fonds général</v>
      </c>
    </row>
    <row r="130" spans="1:16" ht="12.75" customHeight="1" x14ac:dyDescent="0.25">
      <c r="A130" s="2" t="s">
        <v>689</v>
      </c>
      <c r="B130" s="2" t="s">
        <v>689</v>
      </c>
      <c r="C130" s="2" t="s">
        <v>687</v>
      </c>
      <c r="D130" s="2" t="s">
        <v>50</v>
      </c>
      <c r="E130" s="2" t="s">
        <v>90</v>
      </c>
      <c r="F130" s="2" t="s">
        <v>89</v>
      </c>
      <c r="G130" s="2" t="s">
        <v>89</v>
      </c>
      <c r="H130" s="2" t="s">
        <v>89</v>
      </c>
      <c r="I130" s="2" t="s">
        <v>88</v>
      </c>
      <c r="J130" s="2" t="s">
        <v>47</v>
      </c>
      <c r="K130" s="2" t="s">
        <v>48</v>
      </c>
      <c r="L130" s="2" t="s">
        <v>87</v>
      </c>
      <c r="M130" s="8">
        <v>1</v>
      </c>
      <c r="N130" s="9" t="str">
        <f t="shared" si="3"/>
        <v>RSSS-998-4618 - COVID-19 - Non capitalisable</v>
      </c>
      <c r="O130" s="9" t="str">
        <f t="shared" si="4"/>
        <v>Dépense</v>
      </c>
      <c r="P130" s="9" t="str">
        <f t="shared" si="5"/>
        <v>Fonds général</v>
      </c>
    </row>
    <row r="131" spans="1:16" ht="12.75" customHeight="1" x14ac:dyDescent="0.25">
      <c r="A131" s="2" t="s">
        <v>688</v>
      </c>
      <c r="B131" s="2" t="s">
        <v>688</v>
      </c>
      <c r="C131" s="2" t="s">
        <v>687</v>
      </c>
      <c r="D131" s="2" t="s">
        <v>50</v>
      </c>
      <c r="E131" s="2" t="s">
        <v>90</v>
      </c>
      <c r="F131" s="2" t="s">
        <v>148</v>
      </c>
      <c r="G131" s="2" t="s">
        <v>148</v>
      </c>
      <c r="H131" s="2" t="s">
        <v>148</v>
      </c>
      <c r="I131" s="2" t="s">
        <v>147</v>
      </c>
      <c r="J131" s="2" t="s">
        <v>46</v>
      </c>
      <c r="K131" s="2" t="s">
        <v>48</v>
      </c>
      <c r="L131" s="2" t="s">
        <v>87</v>
      </c>
      <c r="M131" s="8">
        <v>1</v>
      </c>
      <c r="N131" s="9" t="str">
        <f t="shared" ref="N131:N194" si="6">_xlfn.CONCAT(B131," - ",G131)</f>
        <v>RSSS-999-4618 - COVID-19 - Capitalisable</v>
      </c>
      <c r="O131" s="9" t="str">
        <f t="shared" ref="O131:O194" si="7">J131</f>
        <v>Investissement</v>
      </c>
      <c r="P131" s="9" t="str">
        <f t="shared" ref="P131:P194" si="8">D131</f>
        <v>Fonds général</v>
      </c>
    </row>
    <row r="132" spans="1:16" ht="12.75" customHeight="1" x14ac:dyDescent="0.25">
      <c r="A132" s="2" t="s">
        <v>686</v>
      </c>
      <c r="B132" s="2" t="s">
        <v>686</v>
      </c>
      <c r="C132" s="2" t="s">
        <v>654</v>
      </c>
      <c r="D132" s="2" t="s">
        <v>50</v>
      </c>
      <c r="E132" s="2" t="s">
        <v>90</v>
      </c>
      <c r="F132" s="2" t="s">
        <v>260</v>
      </c>
      <c r="G132" s="2" t="s">
        <v>259</v>
      </c>
      <c r="H132" s="2" t="s">
        <v>258</v>
      </c>
      <c r="I132" s="2" t="s">
        <v>88</v>
      </c>
      <c r="J132" s="2" t="s">
        <v>46</v>
      </c>
      <c r="K132" s="2" t="s">
        <v>48</v>
      </c>
      <c r="L132" s="2" t="s">
        <v>87</v>
      </c>
      <c r="M132" s="8">
        <v>1</v>
      </c>
      <c r="N132" s="9" t="str">
        <f t="shared" si="6"/>
        <v>RSSS-130-4620 - Fonds exploitation - Dépense de l'exercice - Cap</v>
      </c>
      <c r="O132" s="9" t="str">
        <f t="shared" si="7"/>
        <v>Investissement</v>
      </c>
      <c r="P132" s="9" t="str">
        <f t="shared" si="8"/>
        <v>Fonds général</v>
      </c>
    </row>
    <row r="133" spans="1:16" ht="12.75" customHeight="1" x14ac:dyDescent="0.25">
      <c r="A133" s="2" t="s">
        <v>685</v>
      </c>
      <c r="B133" s="2" t="s">
        <v>685</v>
      </c>
      <c r="C133" s="2" t="s">
        <v>654</v>
      </c>
      <c r="D133" s="2" t="s">
        <v>50</v>
      </c>
      <c r="E133" s="2" t="s">
        <v>90</v>
      </c>
      <c r="F133" s="2" t="s">
        <v>256</v>
      </c>
      <c r="G133" s="2" t="s">
        <v>255</v>
      </c>
      <c r="H133" s="2" t="s">
        <v>254</v>
      </c>
      <c r="I133" s="2" t="s">
        <v>88</v>
      </c>
      <c r="J133" s="2" t="s">
        <v>46</v>
      </c>
      <c r="K133" s="2" t="s">
        <v>48</v>
      </c>
      <c r="L133" s="2" t="s">
        <v>87</v>
      </c>
      <c r="M133" s="8">
        <v>1</v>
      </c>
      <c r="N133" s="9" t="str">
        <f t="shared" si="6"/>
        <v>RSSS-140-4620 - Fonds exploitation - Solde de fonds - Cap</v>
      </c>
      <c r="O133" s="9" t="str">
        <f t="shared" si="7"/>
        <v>Investissement</v>
      </c>
      <c r="P133" s="9" t="str">
        <f t="shared" si="8"/>
        <v>Fonds général</v>
      </c>
    </row>
    <row r="134" spans="1:16" ht="12.75" customHeight="1" x14ac:dyDescent="0.25">
      <c r="A134" s="2" t="s">
        <v>684</v>
      </c>
      <c r="B134" s="2" t="s">
        <v>684</v>
      </c>
      <c r="C134" s="2" t="s">
        <v>654</v>
      </c>
      <c r="D134" s="2" t="s">
        <v>50</v>
      </c>
      <c r="E134" s="2" t="s">
        <v>90</v>
      </c>
      <c r="F134" s="2" t="s">
        <v>252</v>
      </c>
      <c r="G134" s="2" t="s">
        <v>251</v>
      </c>
      <c r="H134" s="2" t="s">
        <v>250</v>
      </c>
      <c r="I134" s="2" t="s">
        <v>88</v>
      </c>
      <c r="J134" s="2" t="s">
        <v>46</v>
      </c>
      <c r="K134" s="2" t="s">
        <v>48</v>
      </c>
      <c r="L134" s="2" t="s">
        <v>87</v>
      </c>
      <c r="M134" s="8">
        <v>1</v>
      </c>
      <c r="N134" s="9" t="str">
        <f t="shared" si="6"/>
        <v>RSSS-150-4620 - Fonds exploitation - Crédits reportés - Cap</v>
      </c>
      <c r="O134" s="9" t="str">
        <f t="shared" si="7"/>
        <v>Investissement</v>
      </c>
      <c r="P134" s="9" t="str">
        <f t="shared" si="8"/>
        <v>Fonds général</v>
      </c>
    </row>
    <row r="135" spans="1:16" ht="12.75" customHeight="1" x14ac:dyDescent="0.25">
      <c r="A135" s="2" t="s">
        <v>683</v>
      </c>
      <c r="B135" s="2" t="s">
        <v>683</v>
      </c>
      <c r="C135" s="2" t="s">
        <v>654</v>
      </c>
      <c r="D135" s="2" t="s">
        <v>50</v>
      </c>
      <c r="E135" s="2" t="s">
        <v>90</v>
      </c>
      <c r="F135" s="2" t="s">
        <v>248</v>
      </c>
      <c r="G135" s="2" t="s">
        <v>247</v>
      </c>
      <c r="H135" s="2" t="s">
        <v>246</v>
      </c>
      <c r="I135" s="2" t="s">
        <v>88</v>
      </c>
      <c r="J135" s="2" t="s">
        <v>47</v>
      </c>
      <c r="K135" s="2" t="s">
        <v>48</v>
      </c>
      <c r="L135" s="2" t="s">
        <v>87</v>
      </c>
      <c r="M135" s="8">
        <v>1</v>
      </c>
      <c r="N135" s="9" t="str">
        <f t="shared" si="6"/>
        <v>RSSS-160-4620 - Fonds exploitation - Dépense de l'exercice - Non Cap</v>
      </c>
      <c r="O135" s="9" t="str">
        <f t="shared" si="7"/>
        <v>Dépense</v>
      </c>
      <c r="P135" s="9" t="str">
        <f t="shared" si="8"/>
        <v>Fonds général</v>
      </c>
    </row>
    <row r="136" spans="1:16" ht="12.75" customHeight="1" x14ac:dyDescent="0.25">
      <c r="A136" s="2" t="s">
        <v>682</v>
      </c>
      <c r="B136" s="2" t="s">
        <v>682</v>
      </c>
      <c r="C136" s="2" t="s">
        <v>654</v>
      </c>
      <c r="D136" s="2" t="s">
        <v>50</v>
      </c>
      <c r="E136" s="2" t="s">
        <v>90</v>
      </c>
      <c r="F136" s="2" t="s">
        <v>244</v>
      </c>
      <c r="G136" s="2" t="s">
        <v>243</v>
      </c>
      <c r="H136" s="2" t="s">
        <v>242</v>
      </c>
      <c r="I136" s="2" t="s">
        <v>88</v>
      </c>
      <c r="J136" s="2" t="s">
        <v>47</v>
      </c>
      <c r="K136" s="2" t="s">
        <v>48</v>
      </c>
      <c r="L136" s="2" t="s">
        <v>87</v>
      </c>
      <c r="M136" s="8">
        <v>1</v>
      </c>
      <c r="N136" s="9" t="str">
        <f t="shared" si="6"/>
        <v>RSSS-170-4620 - Fonds exploitation - Solde de fonds - Non Cap</v>
      </c>
      <c r="O136" s="9" t="str">
        <f t="shared" si="7"/>
        <v>Dépense</v>
      </c>
      <c r="P136" s="9" t="str">
        <f t="shared" si="8"/>
        <v>Fonds général</v>
      </c>
    </row>
    <row r="137" spans="1:16" ht="12.75" customHeight="1" x14ac:dyDescent="0.25">
      <c r="A137" s="2" t="s">
        <v>681</v>
      </c>
      <c r="B137" s="2" t="s">
        <v>681</v>
      </c>
      <c r="C137" s="2" t="s">
        <v>654</v>
      </c>
      <c r="D137" s="2" t="s">
        <v>50</v>
      </c>
      <c r="E137" s="2" t="s">
        <v>90</v>
      </c>
      <c r="F137" s="2" t="s">
        <v>240</v>
      </c>
      <c r="G137" s="2" t="s">
        <v>239</v>
      </c>
      <c r="H137" s="2" t="s">
        <v>238</v>
      </c>
      <c r="I137" s="2" t="s">
        <v>88</v>
      </c>
      <c r="J137" s="2" t="s">
        <v>47</v>
      </c>
      <c r="K137" s="2" t="s">
        <v>48</v>
      </c>
      <c r="L137" s="2" t="s">
        <v>87</v>
      </c>
      <c r="M137" s="8">
        <v>1</v>
      </c>
      <c r="N137" s="9" t="str">
        <f t="shared" si="6"/>
        <v>RSSS-180-4620 - Fonds exploitation - Crédits reportés - Non Cap</v>
      </c>
      <c r="O137" s="9" t="str">
        <f t="shared" si="7"/>
        <v>Dépense</v>
      </c>
      <c r="P137" s="9" t="str">
        <f t="shared" si="8"/>
        <v>Fonds général</v>
      </c>
    </row>
    <row r="138" spans="1:16" ht="12.75" customHeight="1" x14ac:dyDescent="0.25">
      <c r="A138" s="2" t="s">
        <v>680</v>
      </c>
      <c r="B138" s="2" t="s">
        <v>680</v>
      </c>
      <c r="C138" s="2" t="s">
        <v>654</v>
      </c>
      <c r="D138" s="2" t="s">
        <v>50</v>
      </c>
      <c r="E138" s="2" t="s">
        <v>90</v>
      </c>
      <c r="F138" s="2" t="s">
        <v>236</v>
      </c>
      <c r="G138" s="2" t="s">
        <v>235</v>
      </c>
      <c r="H138" s="2" t="s">
        <v>234</v>
      </c>
      <c r="I138" s="2" t="s">
        <v>88</v>
      </c>
      <c r="J138" s="2" t="s">
        <v>46</v>
      </c>
      <c r="K138" s="2" t="s">
        <v>48</v>
      </c>
      <c r="L138" s="2" t="s">
        <v>87</v>
      </c>
      <c r="M138" s="8">
        <v>1</v>
      </c>
      <c r="N138" s="9" t="str">
        <f t="shared" si="6"/>
        <v>RSSS-190-4620 - Fonds immo - Courant - Cap</v>
      </c>
      <c r="O138" s="9" t="str">
        <f t="shared" si="7"/>
        <v>Investissement</v>
      </c>
      <c r="P138" s="9" t="str">
        <f t="shared" si="8"/>
        <v>Fonds général</v>
      </c>
    </row>
    <row r="139" spans="1:16" ht="12.75" customHeight="1" x14ac:dyDescent="0.25">
      <c r="A139" s="2" t="s">
        <v>679</v>
      </c>
      <c r="B139" s="2" t="s">
        <v>679</v>
      </c>
      <c r="C139" s="2" t="s">
        <v>654</v>
      </c>
      <c r="D139" s="2" t="s">
        <v>50</v>
      </c>
      <c r="E139" s="2" t="s">
        <v>90</v>
      </c>
      <c r="F139" s="2" t="s">
        <v>232</v>
      </c>
      <c r="G139" s="2" t="s">
        <v>231</v>
      </c>
      <c r="H139" s="2" t="s">
        <v>230</v>
      </c>
      <c r="I139" s="2" t="s">
        <v>88</v>
      </c>
      <c r="J139" s="2" t="s">
        <v>46</v>
      </c>
      <c r="K139" s="2" t="s">
        <v>48</v>
      </c>
      <c r="L139" s="2" t="s">
        <v>87</v>
      </c>
      <c r="M139" s="8">
        <v>1</v>
      </c>
      <c r="N139" s="9" t="str">
        <f t="shared" si="6"/>
        <v>RSSS-200-4620 - Fonds immo - Solde de fonds - Cap</v>
      </c>
      <c r="O139" s="9" t="str">
        <f t="shared" si="7"/>
        <v>Investissement</v>
      </c>
      <c r="P139" s="9" t="str">
        <f t="shared" si="8"/>
        <v>Fonds général</v>
      </c>
    </row>
    <row r="140" spans="1:16" ht="12.75" customHeight="1" x14ac:dyDescent="0.25">
      <c r="A140" s="2" t="s">
        <v>678</v>
      </c>
      <c r="B140" s="2" t="s">
        <v>678</v>
      </c>
      <c r="C140" s="2" t="s">
        <v>654</v>
      </c>
      <c r="D140" s="2" t="s">
        <v>50</v>
      </c>
      <c r="E140" s="2" t="s">
        <v>90</v>
      </c>
      <c r="F140" s="2" t="s">
        <v>228</v>
      </c>
      <c r="G140" s="2" t="s">
        <v>227</v>
      </c>
      <c r="H140" s="2" t="s">
        <v>226</v>
      </c>
      <c r="I140" s="2" t="s">
        <v>88</v>
      </c>
      <c r="J140" s="2" t="s">
        <v>46</v>
      </c>
      <c r="K140" s="2" t="s">
        <v>48</v>
      </c>
      <c r="L140" s="2" t="s">
        <v>87</v>
      </c>
      <c r="M140" s="8">
        <v>1</v>
      </c>
      <c r="N140" s="9" t="str">
        <f t="shared" si="6"/>
        <v>RSSS-210-4620 - Fonds immo - Crédits reportés - Cap</v>
      </c>
      <c r="O140" s="9" t="str">
        <f t="shared" si="7"/>
        <v>Investissement</v>
      </c>
      <c r="P140" s="9" t="str">
        <f t="shared" si="8"/>
        <v>Fonds général</v>
      </c>
    </row>
    <row r="141" spans="1:16" ht="12.75" customHeight="1" x14ac:dyDescent="0.25">
      <c r="A141" s="2" t="s">
        <v>677</v>
      </c>
      <c r="B141" s="2" t="s">
        <v>677</v>
      </c>
      <c r="C141" s="2" t="s">
        <v>654</v>
      </c>
      <c r="D141" s="2" t="s">
        <v>50</v>
      </c>
      <c r="E141" s="2" t="s">
        <v>90</v>
      </c>
      <c r="F141" s="2" t="s">
        <v>224</v>
      </c>
      <c r="G141" s="2" t="s">
        <v>223</v>
      </c>
      <c r="H141" s="2" t="s">
        <v>222</v>
      </c>
      <c r="I141" s="2" t="s">
        <v>147</v>
      </c>
      <c r="J141" s="2" t="s">
        <v>46</v>
      </c>
      <c r="K141" s="2" t="s">
        <v>48</v>
      </c>
      <c r="L141" s="2" t="s">
        <v>87</v>
      </c>
      <c r="M141" s="8">
        <v>1</v>
      </c>
      <c r="N141" s="9" t="str">
        <f t="shared" si="6"/>
        <v>RSSS-220-4620 - Fonds immo - ADTI - Cap</v>
      </c>
      <c r="O141" s="9" t="str">
        <f t="shared" si="7"/>
        <v>Investissement</v>
      </c>
      <c r="P141" s="9" t="str">
        <f t="shared" si="8"/>
        <v>Fonds général</v>
      </c>
    </row>
    <row r="142" spans="1:16" ht="12.75" customHeight="1" x14ac:dyDescent="0.25">
      <c r="A142" s="2" t="s">
        <v>676</v>
      </c>
      <c r="B142" s="2" t="s">
        <v>676</v>
      </c>
      <c r="C142" s="2" t="s">
        <v>654</v>
      </c>
      <c r="D142" s="2" t="s">
        <v>50</v>
      </c>
      <c r="E142" s="2" t="s">
        <v>90</v>
      </c>
      <c r="F142" s="2" t="s">
        <v>220</v>
      </c>
      <c r="G142" s="2" t="s">
        <v>219</v>
      </c>
      <c r="H142" s="2" t="s">
        <v>218</v>
      </c>
      <c r="I142" s="2" t="s">
        <v>147</v>
      </c>
      <c r="J142" s="2" t="s">
        <v>46</v>
      </c>
      <c r="K142" s="2" t="s">
        <v>48</v>
      </c>
      <c r="L142" s="2" t="s">
        <v>87</v>
      </c>
      <c r="M142" s="8">
        <v>1</v>
      </c>
      <c r="N142" s="9" t="str">
        <f t="shared" si="6"/>
        <v>RSSS-230-4620 - Fonds immo - MAI - Cap</v>
      </c>
      <c r="O142" s="9" t="str">
        <f t="shared" si="7"/>
        <v>Investissement</v>
      </c>
      <c r="P142" s="9" t="str">
        <f t="shared" si="8"/>
        <v>Fonds général</v>
      </c>
    </row>
    <row r="143" spans="1:16" ht="12.75" customHeight="1" x14ac:dyDescent="0.25">
      <c r="A143" s="2" t="s">
        <v>675</v>
      </c>
      <c r="B143" s="2" t="s">
        <v>675</v>
      </c>
      <c r="C143" s="2" t="s">
        <v>654</v>
      </c>
      <c r="D143" s="2" t="s">
        <v>50</v>
      </c>
      <c r="E143" s="2" t="s">
        <v>90</v>
      </c>
      <c r="F143" s="2" t="s">
        <v>216</v>
      </c>
      <c r="G143" s="2" t="s">
        <v>215</v>
      </c>
      <c r="H143" s="2" t="s">
        <v>214</v>
      </c>
      <c r="I143" s="2" t="s">
        <v>147</v>
      </c>
      <c r="J143" s="2" t="s">
        <v>46</v>
      </c>
      <c r="K143" s="2" t="s">
        <v>48</v>
      </c>
      <c r="L143" s="2" t="s">
        <v>87</v>
      </c>
      <c r="M143" s="8">
        <v>1</v>
      </c>
      <c r="N143" s="9" t="str">
        <f t="shared" si="6"/>
        <v>RSSS-240-4620 - Fonds immo - AC - Cap</v>
      </c>
      <c r="O143" s="9" t="str">
        <f t="shared" si="7"/>
        <v>Investissement</v>
      </c>
      <c r="P143" s="9" t="str">
        <f t="shared" si="8"/>
        <v>Fonds général</v>
      </c>
    </row>
    <row r="144" spans="1:16" ht="12.75" customHeight="1" x14ac:dyDescent="0.25">
      <c r="A144" s="2" t="s">
        <v>674</v>
      </c>
      <c r="B144" s="2" t="s">
        <v>674</v>
      </c>
      <c r="C144" s="2" t="s">
        <v>654</v>
      </c>
      <c r="D144" s="2" t="s">
        <v>50</v>
      </c>
      <c r="E144" s="2" t="s">
        <v>90</v>
      </c>
      <c r="F144" s="2" t="s">
        <v>212</v>
      </c>
      <c r="G144" s="2" t="s">
        <v>211</v>
      </c>
      <c r="H144" s="2" t="s">
        <v>210</v>
      </c>
      <c r="I144" s="2" t="s">
        <v>147</v>
      </c>
      <c r="J144" s="2" t="s">
        <v>46</v>
      </c>
      <c r="K144" s="2" t="s">
        <v>48</v>
      </c>
      <c r="L144" s="2" t="s">
        <v>87</v>
      </c>
      <c r="M144" s="8">
        <v>1</v>
      </c>
      <c r="N144" s="9" t="str">
        <f t="shared" si="6"/>
        <v>RSSS-250-4620 - Fonds immo - PCEM - Cap</v>
      </c>
      <c r="O144" s="9" t="str">
        <f t="shared" si="7"/>
        <v>Investissement</v>
      </c>
      <c r="P144" s="9" t="str">
        <f t="shared" si="8"/>
        <v>Fonds général</v>
      </c>
    </row>
    <row r="145" spans="1:16" ht="12.75" customHeight="1" x14ac:dyDescent="0.25">
      <c r="A145" s="2" t="s">
        <v>673</v>
      </c>
      <c r="B145" s="2" t="s">
        <v>673</v>
      </c>
      <c r="C145" s="2" t="s">
        <v>654</v>
      </c>
      <c r="D145" s="2" t="s">
        <v>50</v>
      </c>
      <c r="E145" s="2" t="s">
        <v>90</v>
      </c>
      <c r="F145" s="2" t="s">
        <v>208</v>
      </c>
      <c r="G145" s="2" t="s">
        <v>207</v>
      </c>
      <c r="H145" s="2" t="s">
        <v>206</v>
      </c>
      <c r="I145" s="2" t="s">
        <v>147</v>
      </c>
      <c r="J145" s="2" t="s">
        <v>46</v>
      </c>
      <c r="K145" s="2" t="s">
        <v>48</v>
      </c>
      <c r="L145" s="2" t="s">
        <v>87</v>
      </c>
      <c r="M145" s="8">
        <v>1</v>
      </c>
      <c r="N145" s="9" t="str">
        <f t="shared" si="6"/>
        <v>RSSS-260-4620 - Fonds immo - PCFI - Cap</v>
      </c>
      <c r="O145" s="9" t="str">
        <f t="shared" si="7"/>
        <v>Investissement</v>
      </c>
      <c r="P145" s="9" t="str">
        <f t="shared" si="8"/>
        <v>Fonds général</v>
      </c>
    </row>
    <row r="146" spans="1:16" ht="12.75" customHeight="1" x14ac:dyDescent="0.25">
      <c r="A146" s="2" t="s">
        <v>672</v>
      </c>
      <c r="B146" s="2" t="s">
        <v>672</v>
      </c>
      <c r="C146" s="2" t="s">
        <v>654</v>
      </c>
      <c r="D146" s="2" t="s">
        <v>1725</v>
      </c>
      <c r="E146" s="2" t="s">
        <v>90</v>
      </c>
      <c r="F146" s="2" t="s">
        <v>204</v>
      </c>
      <c r="G146" s="2" t="s">
        <v>203</v>
      </c>
      <c r="H146" s="2" t="s">
        <v>202</v>
      </c>
      <c r="I146" s="2" t="s">
        <v>88</v>
      </c>
      <c r="J146" s="2" t="s">
        <v>46</v>
      </c>
      <c r="K146" s="2" t="s">
        <v>51</v>
      </c>
      <c r="L146" s="2" t="s">
        <v>87</v>
      </c>
      <c r="M146" s="8">
        <v>1</v>
      </c>
      <c r="N146" s="9" t="str">
        <f t="shared" si="6"/>
        <v>RSSS-270-4620 - Fondation - fonds d'exploitation - Cap</v>
      </c>
      <c r="O146" s="9" t="str">
        <f t="shared" si="7"/>
        <v>Investissement</v>
      </c>
      <c r="P146" s="9" t="str">
        <f t="shared" si="8"/>
        <v>Partenaires externes</v>
      </c>
    </row>
    <row r="147" spans="1:16" ht="12.75" customHeight="1" x14ac:dyDescent="0.25">
      <c r="A147" s="2" t="s">
        <v>671</v>
      </c>
      <c r="B147" s="2" t="s">
        <v>671</v>
      </c>
      <c r="C147" s="2" t="s">
        <v>654</v>
      </c>
      <c r="D147" s="2" t="s">
        <v>1725</v>
      </c>
      <c r="E147" s="2" t="s">
        <v>90</v>
      </c>
      <c r="F147" s="2" t="s">
        <v>200</v>
      </c>
      <c r="G147" s="2" t="s">
        <v>199</v>
      </c>
      <c r="H147" s="2" t="s">
        <v>198</v>
      </c>
      <c r="I147" s="2" t="s">
        <v>88</v>
      </c>
      <c r="J147" s="2" t="s">
        <v>47</v>
      </c>
      <c r="K147" s="2" t="s">
        <v>51</v>
      </c>
      <c r="L147" s="2" t="s">
        <v>87</v>
      </c>
      <c r="M147" s="8">
        <v>1</v>
      </c>
      <c r="N147" s="9" t="str">
        <f t="shared" si="6"/>
        <v>RSSS-280-4620 - Fondation - fonds d'exploitation - Non Cap</v>
      </c>
      <c r="O147" s="9" t="str">
        <f t="shared" si="7"/>
        <v>Dépense</v>
      </c>
      <c r="P147" s="9" t="str">
        <f t="shared" si="8"/>
        <v>Partenaires externes</v>
      </c>
    </row>
    <row r="148" spans="1:16" ht="12.75" customHeight="1" x14ac:dyDescent="0.25">
      <c r="A148" s="2" t="s">
        <v>670</v>
      </c>
      <c r="B148" s="2" t="s">
        <v>670</v>
      </c>
      <c r="C148" s="2" t="s">
        <v>654</v>
      </c>
      <c r="D148" s="2" t="s">
        <v>1725</v>
      </c>
      <c r="E148" s="2" t="s">
        <v>90</v>
      </c>
      <c r="F148" s="2" t="s">
        <v>196</v>
      </c>
      <c r="G148" s="2" t="s">
        <v>195</v>
      </c>
      <c r="H148" s="2" t="s">
        <v>194</v>
      </c>
      <c r="I148" s="2" t="s">
        <v>88</v>
      </c>
      <c r="J148" s="2" t="s">
        <v>46</v>
      </c>
      <c r="K148" s="2" t="s">
        <v>51</v>
      </c>
      <c r="L148" s="2" t="s">
        <v>87</v>
      </c>
      <c r="M148" s="8">
        <v>1</v>
      </c>
      <c r="N148" s="9" t="str">
        <f t="shared" si="6"/>
        <v>RSSS-290-4620 - Fondation - fonds d'immobilisation - Cap</v>
      </c>
      <c r="O148" s="9" t="str">
        <f t="shared" si="7"/>
        <v>Investissement</v>
      </c>
      <c r="P148" s="9" t="str">
        <f t="shared" si="8"/>
        <v>Partenaires externes</v>
      </c>
    </row>
    <row r="149" spans="1:16" ht="12.75" customHeight="1" x14ac:dyDescent="0.25">
      <c r="A149" s="2" t="s">
        <v>669</v>
      </c>
      <c r="B149" s="2" t="s">
        <v>669</v>
      </c>
      <c r="C149" s="2" t="s">
        <v>654</v>
      </c>
      <c r="D149" s="2" t="s">
        <v>50</v>
      </c>
      <c r="E149" s="2" t="s">
        <v>90</v>
      </c>
      <c r="F149" s="2" t="s">
        <v>192</v>
      </c>
      <c r="G149" s="2" t="s">
        <v>191</v>
      </c>
      <c r="H149" s="2" t="s">
        <v>190</v>
      </c>
      <c r="I149" s="2" t="s">
        <v>88</v>
      </c>
      <c r="J149" s="2" t="s">
        <v>47</v>
      </c>
      <c r="K149" s="2" t="s">
        <v>48</v>
      </c>
      <c r="L149" s="2" t="s">
        <v>87</v>
      </c>
      <c r="M149" s="8">
        <v>1</v>
      </c>
      <c r="N149" s="9" t="str">
        <f t="shared" si="6"/>
        <v>RSSS-300-4620 - CO/CDO - Transfert MSSS - Non Cap</v>
      </c>
      <c r="O149" s="9" t="str">
        <f t="shared" si="7"/>
        <v>Dépense</v>
      </c>
      <c r="P149" s="9" t="str">
        <f t="shared" si="8"/>
        <v>Fonds général</v>
      </c>
    </row>
    <row r="150" spans="1:16" ht="12.75" customHeight="1" x14ac:dyDescent="0.25">
      <c r="A150" s="2" t="s">
        <v>668</v>
      </c>
      <c r="B150" s="2" t="s">
        <v>668</v>
      </c>
      <c r="C150" s="2" t="s">
        <v>654</v>
      </c>
      <c r="D150" s="2" t="s">
        <v>50</v>
      </c>
      <c r="E150" s="2" t="s">
        <v>90</v>
      </c>
      <c r="F150" s="2" t="s">
        <v>188</v>
      </c>
      <c r="G150" s="2" t="s">
        <v>187</v>
      </c>
      <c r="H150" s="2" t="s">
        <v>186</v>
      </c>
      <c r="I150" s="2" t="s">
        <v>88</v>
      </c>
      <c r="J150" s="2" t="s">
        <v>46</v>
      </c>
      <c r="K150" s="2" t="s">
        <v>48</v>
      </c>
      <c r="L150" s="2" t="s">
        <v>87</v>
      </c>
      <c r="M150" s="8">
        <v>1</v>
      </c>
      <c r="N150" s="9" t="str">
        <f t="shared" si="6"/>
        <v>RSSS-310-4620 - CO/CDO - Transfert MSSS - Cap</v>
      </c>
      <c r="O150" s="9" t="str">
        <f t="shared" si="7"/>
        <v>Investissement</v>
      </c>
      <c r="P150" s="9" t="str">
        <f t="shared" si="8"/>
        <v>Fonds général</v>
      </c>
    </row>
    <row r="151" spans="1:16" ht="12.75" customHeight="1" x14ac:dyDescent="0.25">
      <c r="A151" s="2" t="s">
        <v>667</v>
      </c>
      <c r="B151" s="2" t="s">
        <v>667</v>
      </c>
      <c r="C151" s="2" t="s">
        <v>654</v>
      </c>
      <c r="D151" s="2" t="s">
        <v>50</v>
      </c>
      <c r="E151" s="2" t="s">
        <v>90</v>
      </c>
      <c r="F151" s="2" t="s">
        <v>184</v>
      </c>
      <c r="G151" s="2" t="s">
        <v>183</v>
      </c>
      <c r="H151" s="2" t="s">
        <v>182</v>
      </c>
      <c r="I151" s="2" t="s">
        <v>88</v>
      </c>
      <c r="J151" s="2" t="s">
        <v>47</v>
      </c>
      <c r="K151" s="2" t="s">
        <v>48</v>
      </c>
      <c r="L151" s="2" t="s">
        <v>87</v>
      </c>
      <c r="M151" s="8">
        <v>1</v>
      </c>
      <c r="N151" s="9" t="str">
        <f t="shared" si="6"/>
        <v>RSSS-320-4620 - Autres - Transfert MSSS - Non Cap</v>
      </c>
      <c r="O151" s="9" t="str">
        <f t="shared" si="7"/>
        <v>Dépense</v>
      </c>
      <c r="P151" s="9" t="str">
        <f t="shared" si="8"/>
        <v>Fonds général</v>
      </c>
    </row>
    <row r="152" spans="1:16" ht="12.75" customHeight="1" x14ac:dyDescent="0.25">
      <c r="A152" s="2" t="s">
        <v>666</v>
      </c>
      <c r="B152" s="2" t="s">
        <v>666</v>
      </c>
      <c r="C152" s="2" t="s">
        <v>654</v>
      </c>
      <c r="D152" s="2" t="s">
        <v>50</v>
      </c>
      <c r="E152" s="2" t="s">
        <v>90</v>
      </c>
      <c r="F152" s="2" t="s">
        <v>180</v>
      </c>
      <c r="G152" s="2" t="s">
        <v>179</v>
      </c>
      <c r="H152" s="2" t="s">
        <v>178</v>
      </c>
      <c r="I152" s="2" t="s">
        <v>88</v>
      </c>
      <c r="J152" s="2" t="s">
        <v>46</v>
      </c>
      <c r="K152" s="2" t="s">
        <v>48</v>
      </c>
      <c r="L152" s="2" t="s">
        <v>87</v>
      </c>
      <c r="M152" s="8">
        <v>1</v>
      </c>
      <c r="N152" s="9" t="str">
        <f t="shared" si="6"/>
        <v>RSSS-330-4620 - Autres - Transfert MSSS -Cap</v>
      </c>
      <c r="O152" s="9" t="str">
        <f t="shared" si="7"/>
        <v>Investissement</v>
      </c>
      <c r="P152" s="9" t="str">
        <f t="shared" si="8"/>
        <v>Fonds général</v>
      </c>
    </row>
    <row r="153" spans="1:16" ht="12.75" customHeight="1" x14ac:dyDescent="0.25">
      <c r="A153" s="2" t="s">
        <v>665</v>
      </c>
      <c r="B153" s="2" t="s">
        <v>665</v>
      </c>
      <c r="C153" s="2" t="s">
        <v>654</v>
      </c>
      <c r="D153" s="2" t="s">
        <v>1725</v>
      </c>
      <c r="E153" s="2" t="s">
        <v>90</v>
      </c>
      <c r="F153" s="2" t="s">
        <v>176</v>
      </c>
      <c r="G153" s="2" t="s">
        <v>175</v>
      </c>
      <c r="H153" s="2" t="s">
        <v>174</v>
      </c>
      <c r="I153" s="2" t="s">
        <v>88</v>
      </c>
      <c r="J153" s="2" t="s">
        <v>47</v>
      </c>
      <c r="K153" s="2" t="s">
        <v>169</v>
      </c>
      <c r="L153" s="2" t="s">
        <v>87</v>
      </c>
      <c r="M153" s="8">
        <v>1</v>
      </c>
      <c r="N153" s="9" t="str">
        <f t="shared" si="6"/>
        <v>RSSS-340-4620 - Autres - Gouvernement fédéral - Non Cap</v>
      </c>
      <c r="O153" s="9" t="str">
        <f t="shared" si="7"/>
        <v>Dépense</v>
      </c>
      <c r="P153" s="9" t="str">
        <f t="shared" si="8"/>
        <v>Partenaires externes</v>
      </c>
    </row>
    <row r="154" spans="1:16" ht="12.75" customHeight="1" x14ac:dyDescent="0.25">
      <c r="A154" s="2" t="s">
        <v>664</v>
      </c>
      <c r="B154" s="2" t="s">
        <v>664</v>
      </c>
      <c r="C154" s="2" t="s">
        <v>654</v>
      </c>
      <c r="D154" s="2" t="s">
        <v>1725</v>
      </c>
      <c r="E154" s="2" t="s">
        <v>90</v>
      </c>
      <c r="F154" s="2" t="s">
        <v>172</v>
      </c>
      <c r="G154" s="2" t="s">
        <v>171</v>
      </c>
      <c r="H154" s="2" t="s">
        <v>170</v>
      </c>
      <c r="I154" s="2" t="s">
        <v>88</v>
      </c>
      <c r="J154" s="2" t="s">
        <v>46</v>
      </c>
      <c r="K154" s="2" t="s">
        <v>169</v>
      </c>
      <c r="L154" s="2" t="s">
        <v>87</v>
      </c>
      <c r="M154" s="8">
        <v>1</v>
      </c>
      <c r="N154" s="9" t="str">
        <f t="shared" si="6"/>
        <v>RSSS-350-4620 - Autres - Gouvernement fédéral - Cap</v>
      </c>
      <c r="O154" s="9" t="str">
        <f t="shared" si="7"/>
        <v>Investissement</v>
      </c>
      <c r="P154" s="9" t="str">
        <f t="shared" si="8"/>
        <v>Partenaires externes</v>
      </c>
    </row>
    <row r="155" spans="1:16" ht="12.75" customHeight="1" x14ac:dyDescent="0.25">
      <c r="A155" s="2" t="s">
        <v>663</v>
      </c>
      <c r="B155" s="2" t="s">
        <v>663</v>
      </c>
      <c r="C155" s="2" t="s">
        <v>654</v>
      </c>
      <c r="D155" s="2" t="s">
        <v>50</v>
      </c>
      <c r="E155" s="2" t="s">
        <v>90</v>
      </c>
      <c r="F155" s="2" t="s">
        <v>167</v>
      </c>
      <c r="G155" s="2" t="s">
        <v>166</v>
      </c>
      <c r="H155" s="2" t="s">
        <v>165</v>
      </c>
      <c r="I155" s="2" t="s">
        <v>88</v>
      </c>
      <c r="J155" s="2" t="s">
        <v>47</v>
      </c>
      <c r="K155" s="2" t="s">
        <v>51</v>
      </c>
      <c r="L155" s="2" t="s">
        <v>87</v>
      </c>
      <c r="M155" s="8">
        <v>1</v>
      </c>
      <c r="N155" s="9" t="str">
        <f t="shared" si="6"/>
        <v>RSSS-360-4620 - Autres sources de financement - Non Cap</v>
      </c>
      <c r="O155" s="9" t="str">
        <f t="shared" si="7"/>
        <v>Dépense</v>
      </c>
      <c r="P155" s="9" t="str">
        <f t="shared" si="8"/>
        <v>Fonds général</v>
      </c>
    </row>
    <row r="156" spans="1:16" ht="12.75" customHeight="1" x14ac:dyDescent="0.25">
      <c r="A156" s="2" t="s">
        <v>662</v>
      </c>
      <c r="B156" s="2" t="s">
        <v>662</v>
      </c>
      <c r="C156" s="2" t="s">
        <v>654</v>
      </c>
      <c r="D156" s="2" t="s">
        <v>50</v>
      </c>
      <c r="E156" s="2" t="s">
        <v>90</v>
      </c>
      <c r="F156" s="2" t="s">
        <v>163</v>
      </c>
      <c r="G156" s="2" t="s">
        <v>162</v>
      </c>
      <c r="H156" s="2" t="s">
        <v>161</v>
      </c>
      <c r="I156" s="2" t="s">
        <v>88</v>
      </c>
      <c r="J156" s="2" t="s">
        <v>46</v>
      </c>
      <c r="K156" s="2" t="s">
        <v>51</v>
      </c>
      <c r="L156" s="2" t="s">
        <v>87</v>
      </c>
      <c r="M156" s="8">
        <v>1</v>
      </c>
      <c r="N156" s="9" t="str">
        <f t="shared" si="6"/>
        <v>RSSS-370-4620 - Autres sources de financement - Cap</v>
      </c>
      <c r="O156" s="9" t="str">
        <f t="shared" si="7"/>
        <v>Investissement</v>
      </c>
      <c r="P156" s="9" t="str">
        <f t="shared" si="8"/>
        <v>Fonds général</v>
      </c>
    </row>
    <row r="157" spans="1:16" ht="12.75" customHeight="1" x14ac:dyDescent="0.25">
      <c r="A157" s="2" t="s">
        <v>661</v>
      </c>
      <c r="B157" s="2" t="s">
        <v>661</v>
      </c>
      <c r="C157" s="2" t="s">
        <v>654</v>
      </c>
      <c r="D157" s="2" t="s">
        <v>50</v>
      </c>
      <c r="E157" s="2" t="s">
        <v>90</v>
      </c>
      <c r="F157" s="2" t="s">
        <v>93</v>
      </c>
      <c r="G157" s="2" t="s">
        <v>93</v>
      </c>
      <c r="H157" s="2" t="s">
        <v>93</v>
      </c>
      <c r="I157" s="2" t="s">
        <v>88</v>
      </c>
      <c r="J157" s="2" t="s">
        <v>47</v>
      </c>
      <c r="K157" s="2" t="s">
        <v>48</v>
      </c>
      <c r="L157" s="2" t="s">
        <v>87</v>
      </c>
      <c r="M157" s="8">
        <v>1</v>
      </c>
      <c r="N157" s="9" t="str">
        <f t="shared" si="6"/>
        <v>RSSS-400-4620 - Conversion - Dépenses réelles - 2018-2019</v>
      </c>
      <c r="O157" s="9" t="str">
        <f t="shared" si="7"/>
        <v>Dépense</v>
      </c>
      <c r="P157" s="9" t="str">
        <f t="shared" si="8"/>
        <v>Fonds général</v>
      </c>
    </row>
    <row r="158" spans="1:16" ht="12.75" customHeight="1" x14ac:dyDescent="0.25">
      <c r="A158" s="2" t="s">
        <v>660</v>
      </c>
      <c r="B158" s="2" t="s">
        <v>660</v>
      </c>
      <c r="C158" s="2" t="s">
        <v>654</v>
      </c>
      <c r="D158" s="2" t="s">
        <v>50</v>
      </c>
      <c r="E158" s="2" t="s">
        <v>90</v>
      </c>
      <c r="F158" s="2" t="s">
        <v>158</v>
      </c>
      <c r="G158" s="2" t="s">
        <v>158</v>
      </c>
      <c r="H158" s="2" t="s">
        <v>158</v>
      </c>
      <c r="I158" s="2" t="s">
        <v>88</v>
      </c>
      <c r="J158" s="2" t="s">
        <v>47</v>
      </c>
      <c r="K158" s="2" t="s">
        <v>48</v>
      </c>
      <c r="L158" s="2" t="s">
        <v>87</v>
      </c>
      <c r="M158" s="8">
        <v>1</v>
      </c>
      <c r="N158" s="9" t="str">
        <f t="shared" si="6"/>
        <v>RSSS-992-4620 - Plan modernisation technologique - Transfert MSSS (NON CAP)</v>
      </c>
      <c r="O158" s="9" t="str">
        <f t="shared" si="7"/>
        <v>Dépense</v>
      </c>
      <c r="P158" s="9" t="str">
        <f t="shared" si="8"/>
        <v>Fonds général</v>
      </c>
    </row>
    <row r="159" spans="1:16" ht="12.75" customHeight="1" x14ac:dyDescent="0.25">
      <c r="A159" s="2" t="s">
        <v>659</v>
      </c>
      <c r="B159" s="2" t="s">
        <v>659</v>
      </c>
      <c r="C159" s="2" t="s">
        <v>654</v>
      </c>
      <c r="D159" s="2" t="s">
        <v>50</v>
      </c>
      <c r="E159" s="2" t="s">
        <v>90</v>
      </c>
      <c r="F159" s="2" t="s">
        <v>156</v>
      </c>
      <c r="G159" s="2" t="s">
        <v>156</v>
      </c>
      <c r="H159" s="2" t="s">
        <v>156</v>
      </c>
      <c r="I159" s="2" t="s">
        <v>147</v>
      </c>
      <c r="J159" s="2" t="s">
        <v>46</v>
      </c>
      <c r="K159" s="2" t="s">
        <v>48</v>
      </c>
      <c r="L159" s="2" t="s">
        <v>87</v>
      </c>
      <c r="M159" s="8">
        <v>1</v>
      </c>
      <c r="N159" s="9" t="str">
        <f t="shared" si="6"/>
        <v>RSSS-993-4620 - Plan modernisation technologique - EIRI (CAP)</v>
      </c>
      <c r="O159" s="9" t="str">
        <f t="shared" si="7"/>
        <v>Investissement</v>
      </c>
      <c r="P159" s="9" t="str">
        <f t="shared" si="8"/>
        <v>Fonds général</v>
      </c>
    </row>
    <row r="160" spans="1:16" ht="12.75" customHeight="1" x14ac:dyDescent="0.25">
      <c r="A160" s="2" t="s">
        <v>658</v>
      </c>
      <c r="B160" s="2" t="s">
        <v>658</v>
      </c>
      <c r="C160" s="2" t="s">
        <v>654</v>
      </c>
      <c r="D160" s="2" t="s">
        <v>50</v>
      </c>
      <c r="E160" s="2" t="s">
        <v>90</v>
      </c>
      <c r="F160" s="2" t="s">
        <v>154</v>
      </c>
      <c r="G160" s="2" t="s">
        <v>154</v>
      </c>
      <c r="H160" s="2" t="s">
        <v>154</v>
      </c>
      <c r="I160" s="2" t="s">
        <v>147</v>
      </c>
      <c r="J160" s="2" t="s">
        <v>46</v>
      </c>
      <c r="K160" s="2" t="s">
        <v>48</v>
      </c>
      <c r="L160" s="2" t="s">
        <v>87</v>
      </c>
      <c r="M160" s="8">
        <v>1</v>
      </c>
      <c r="N160" s="9" t="str">
        <f t="shared" si="6"/>
        <v>RSSS-996-4620 - Enveloppe d'investissements en RI - Capitalisable</v>
      </c>
      <c r="O160" s="9" t="str">
        <f t="shared" si="7"/>
        <v>Investissement</v>
      </c>
      <c r="P160" s="9" t="str">
        <f t="shared" si="8"/>
        <v>Fonds général</v>
      </c>
    </row>
    <row r="161" spans="1:16" ht="12.75" customHeight="1" x14ac:dyDescent="0.25">
      <c r="A161" s="2" t="s">
        <v>657</v>
      </c>
      <c r="B161" s="2" t="s">
        <v>657</v>
      </c>
      <c r="C161" s="2" t="s">
        <v>654</v>
      </c>
      <c r="D161" s="2" t="s">
        <v>50</v>
      </c>
      <c r="E161" s="2" t="s">
        <v>115</v>
      </c>
      <c r="F161" s="2" t="s">
        <v>152</v>
      </c>
      <c r="G161" s="2" t="s">
        <v>152</v>
      </c>
      <c r="H161" s="2" t="s">
        <v>152</v>
      </c>
      <c r="I161" s="2" t="s">
        <v>147</v>
      </c>
      <c r="J161" s="2" t="s">
        <v>46</v>
      </c>
      <c r="K161" s="2" t="s">
        <v>48</v>
      </c>
      <c r="L161" s="2" t="s">
        <v>87</v>
      </c>
      <c r="M161" s="8">
        <v>1</v>
      </c>
      <c r="N161" s="9" t="str">
        <f t="shared" si="6"/>
        <v>RSSS-997-4620 - Compte non provisionné - Capitalisable</v>
      </c>
      <c r="O161" s="9" t="str">
        <f t="shared" si="7"/>
        <v>Investissement</v>
      </c>
      <c r="P161" s="9" t="str">
        <f t="shared" si="8"/>
        <v>Fonds général</v>
      </c>
    </row>
    <row r="162" spans="1:16" ht="12.75" customHeight="1" x14ac:dyDescent="0.25">
      <c r="A162" s="2" t="s">
        <v>656</v>
      </c>
      <c r="B162" s="2" t="s">
        <v>656</v>
      </c>
      <c r="C162" s="2" t="s">
        <v>654</v>
      </c>
      <c r="D162" s="2" t="s">
        <v>50</v>
      </c>
      <c r="E162" s="2" t="s">
        <v>90</v>
      </c>
      <c r="F162" s="2" t="s">
        <v>89</v>
      </c>
      <c r="G162" s="2" t="s">
        <v>89</v>
      </c>
      <c r="H162" s="2" t="s">
        <v>89</v>
      </c>
      <c r="I162" s="2" t="s">
        <v>88</v>
      </c>
      <c r="J162" s="2" t="s">
        <v>47</v>
      </c>
      <c r="K162" s="2" t="s">
        <v>48</v>
      </c>
      <c r="L162" s="2" t="s">
        <v>87</v>
      </c>
      <c r="M162" s="8">
        <v>1</v>
      </c>
      <c r="N162" s="9" t="str">
        <f t="shared" si="6"/>
        <v>RSSS-998-4620 - COVID-19 - Non capitalisable</v>
      </c>
      <c r="O162" s="9" t="str">
        <f t="shared" si="7"/>
        <v>Dépense</v>
      </c>
      <c r="P162" s="9" t="str">
        <f t="shared" si="8"/>
        <v>Fonds général</v>
      </c>
    </row>
    <row r="163" spans="1:16" ht="12.75" customHeight="1" x14ac:dyDescent="0.25">
      <c r="A163" s="2" t="s">
        <v>655</v>
      </c>
      <c r="B163" s="2" t="s">
        <v>655</v>
      </c>
      <c r="C163" s="2" t="s">
        <v>654</v>
      </c>
      <c r="D163" s="2" t="s">
        <v>50</v>
      </c>
      <c r="E163" s="2" t="s">
        <v>90</v>
      </c>
      <c r="F163" s="2" t="s">
        <v>148</v>
      </c>
      <c r="G163" s="2" t="s">
        <v>148</v>
      </c>
      <c r="H163" s="2" t="s">
        <v>148</v>
      </c>
      <c r="I163" s="2" t="s">
        <v>147</v>
      </c>
      <c r="J163" s="2" t="s">
        <v>46</v>
      </c>
      <c r="K163" s="2" t="s">
        <v>48</v>
      </c>
      <c r="L163" s="2" t="s">
        <v>87</v>
      </c>
      <c r="M163" s="8">
        <v>1</v>
      </c>
      <c r="N163" s="9" t="str">
        <f t="shared" si="6"/>
        <v>RSSS-999-4620 - COVID-19 - Capitalisable</v>
      </c>
      <c r="O163" s="9" t="str">
        <f t="shared" si="7"/>
        <v>Investissement</v>
      </c>
      <c r="P163" s="9" t="str">
        <f t="shared" si="8"/>
        <v>Fonds général</v>
      </c>
    </row>
    <row r="164" spans="1:16" ht="12.75" customHeight="1" x14ac:dyDescent="0.25">
      <c r="A164" s="2" t="s">
        <v>1181</v>
      </c>
      <c r="B164" s="2" t="s">
        <v>1181</v>
      </c>
      <c r="C164" s="2" t="s">
        <v>1149</v>
      </c>
      <c r="D164" s="2" t="s">
        <v>50</v>
      </c>
      <c r="E164" s="2" t="s">
        <v>90</v>
      </c>
      <c r="F164" s="2" t="s">
        <v>260</v>
      </c>
      <c r="G164" s="2" t="s">
        <v>259</v>
      </c>
      <c r="H164" s="2" t="s">
        <v>258</v>
      </c>
      <c r="I164" s="2" t="s">
        <v>88</v>
      </c>
      <c r="J164" s="2" t="s">
        <v>46</v>
      </c>
      <c r="K164" s="2" t="s">
        <v>48</v>
      </c>
      <c r="L164" s="2" t="s">
        <v>87</v>
      </c>
      <c r="M164" s="8">
        <v>1</v>
      </c>
      <c r="N164" s="9" t="str">
        <f t="shared" si="6"/>
        <v>RSSS-130-4250 - Fonds exploitation - Dépense de l'exercice - Cap</v>
      </c>
      <c r="O164" s="9" t="str">
        <f t="shared" si="7"/>
        <v>Investissement</v>
      </c>
      <c r="P164" s="9" t="str">
        <f t="shared" si="8"/>
        <v>Fonds général</v>
      </c>
    </row>
    <row r="165" spans="1:16" ht="12.75" customHeight="1" x14ac:dyDescent="0.25">
      <c r="A165" s="2" t="s">
        <v>1180</v>
      </c>
      <c r="B165" s="2" t="s">
        <v>1180</v>
      </c>
      <c r="C165" s="2" t="s">
        <v>1149</v>
      </c>
      <c r="D165" s="2" t="s">
        <v>50</v>
      </c>
      <c r="E165" s="2" t="s">
        <v>90</v>
      </c>
      <c r="F165" s="2" t="s">
        <v>256</v>
      </c>
      <c r="G165" s="2" t="s">
        <v>255</v>
      </c>
      <c r="H165" s="2" t="s">
        <v>254</v>
      </c>
      <c r="I165" s="2" t="s">
        <v>88</v>
      </c>
      <c r="J165" s="2" t="s">
        <v>46</v>
      </c>
      <c r="K165" s="2" t="s">
        <v>48</v>
      </c>
      <c r="L165" s="2" t="s">
        <v>87</v>
      </c>
      <c r="M165" s="8">
        <v>1</v>
      </c>
      <c r="N165" s="9" t="str">
        <f t="shared" si="6"/>
        <v>RSSS-140-4250 - Fonds exploitation - Solde de fonds - Cap</v>
      </c>
      <c r="O165" s="9" t="str">
        <f t="shared" si="7"/>
        <v>Investissement</v>
      </c>
      <c r="P165" s="9" t="str">
        <f t="shared" si="8"/>
        <v>Fonds général</v>
      </c>
    </row>
    <row r="166" spans="1:16" ht="12.75" customHeight="1" x14ac:dyDescent="0.25">
      <c r="A166" s="2" t="s">
        <v>1179</v>
      </c>
      <c r="B166" s="2" t="s">
        <v>1179</v>
      </c>
      <c r="C166" s="2" t="s">
        <v>1149</v>
      </c>
      <c r="D166" s="2" t="s">
        <v>50</v>
      </c>
      <c r="E166" s="2" t="s">
        <v>90</v>
      </c>
      <c r="F166" s="2" t="s">
        <v>252</v>
      </c>
      <c r="G166" s="2" t="s">
        <v>251</v>
      </c>
      <c r="H166" s="2" t="s">
        <v>250</v>
      </c>
      <c r="I166" s="2" t="s">
        <v>88</v>
      </c>
      <c r="J166" s="2" t="s">
        <v>46</v>
      </c>
      <c r="K166" s="2" t="s">
        <v>48</v>
      </c>
      <c r="L166" s="2" t="s">
        <v>87</v>
      </c>
      <c r="M166" s="8">
        <v>1</v>
      </c>
      <c r="N166" s="9" t="str">
        <f t="shared" si="6"/>
        <v>RSSS-150-4250 - Fonds exploitation - Crédits reportés - Cap</v>
      </c>
      <c r="O166" s="9" t="str">
        <f t="shared" si="7"/>
        <v>Investissement</v>
      </c>
      <c r="P166" s="9" t="str">
        <f t="shared" si="8"/>
        <v>Fonds général</v>
      </c>
    </row>
    <row r="167" spans="1:16" ht="12.75" customHeight="1" x14ac:dyDescent="0.25">
      <c r="A167" s="2" t="s">
        <v>1178</v>
      </c>
      <c r="B167" s="2" t="s">
        <v>1178</v>
      </c>
      <c r="C167" s="2" t="s">
        <v>1149</v>
      </c>
      <c r="D167" s="2" t="s">
        <v>50</v>
      </c>
      <c r="E167" s="2" t="s">
        <v>90</v>
      </c>
      <c r="F167" s="2" t="s">
        <v>248</v>
      </c>
      <c r="G167" s="2" t="s">
        <v>247</v>
      </c>
      <c r="H167" s="2" t="s">
        <v>246</v>
      </c>
      <c r="I167" s="2" t="s">
        <v>88</v>
      </c>
      <c r="J167" s="2" t="s">
        <v>47</v>
      </c>
      <c r="K167" s="2" t="s">
        <v>48</v>
      </c>
      <c r="L167" s="2" t="s">
        <v>87</v>
      </c>
      <c r="M167" s="8">
        <v>1</v>
      </c>
      <c r="N167" s="9" t="str">
        <f t="shared" si="6"/>
        <v>RSSS-160-4250 - Fonds exploitation - Dépense de l'exercice - Non Cap</v>
      </c>
      <c r="O167" s="9" t="str">
        <f t="shared" si="7"/>
        <v>Dépense</v>
      </c>
      <c r="P167" s="9" t="str">
        <f t="shared" si="8"/>
        <v>Fonds général</v>
      </c>
    </row>
    <row r="168" spans="1:16" ht="12.75" customHeight="1" x14ac:dyDescent="0.25">
      <c r="A168" s="2" t="s">
        <v>1177</v>
      </c>
      <c r="B168" s="2" t="s">
        <v>1177</v>
      </c>
      <c r="C168" s="2" t="s">
        <v>1149</v>
      </c>
      <c r="D168" s="2" t="s">
        <v>50</v>
      </c>
      <c r="E168" s="2" t="s">
        <v>90</v>
      </c>
      <c r="F168" s="2" t="s">
        <v>244</v>
      </c>
      <c r="G168" s="2" t="s">
        <v>243</v>
      </c>
      <c r="H168" s="2" t="s">
        <v>242</v>
      </c>
      <c r="I168" s="2" t="s">
        <v>88</v>
      </c>
      <c r="J168" s="2" t="s">
        <v>47</v>
      </c>
      <c r="K168" s="2" t="s">
        <v>48</v>
      </c>
      <c r="L168" s="2" t="s">
        <v>87</v>
      </c>
      <c r="M168" s="8">
        <v>1</v>
      </c>
      <c r="N168" s="9" t="str">
        <f t="shared" si="6"/>
        <v>RSSS-170-4250 - Fonds exploitation - Solde de fonds - Non Cap</v>
      </c>
      <c r="O168" s="9" t="str">
        <f t="shared" si="7"/>
        <v>Dépense</v>
      </c>
      <c r="P168" s="9" t="str">
        <f t="shared" si="8"/>
        <v>Fonds général</v>
      </c>
    </row>
    <row r="169" spans="1:16" ht="12.75" customHeight="1" x14ac:dyDescent="0.25">
      <c r="A169" s="2" t="s">
        <v>1176</v>
      </c>
      <c r="B169" s="2" t="s">
        <v>1176</v>
      </c>
      <c r="C169" s="2" t="s">
        <v>1149</v>
      </c>
      <c r="D169" s="2" t="s">
        <v>50</v>
      </c>
      <c r="E169" s="2" t="s">
        <v>90</v>
      </c>
      <c r="F169" s="2" t="s">
        <v>240</v>
      </c>
      <c r="G169" s="2" t="s">
        <v>239</v>
      </c>
      <c r="H169" s="2" t="s">
        <v>238</v>
      </c>
      <c r="I169" s="2" t="s">
        <v>88</v>
      </c>
      <c r="J169" s="2" t="s">
        <v>47</v>
      </c>
      <c r="K169" s="2" t="s">
        <v>48</v>
      </c>
      <c r="L169" s="2" t="s">
        <v>87</v>
      </c>
      <c r="M169" s="8">
        <v>1</v>
      </c>
      <c r="N169" s="9" t="str">
        <f t="shared" si="6"/>
        <v>RSSS-180-4250 - Fonds exploitation - Crédits reportés - Non Cap</v>
      </c>
      <c r="O169" s="9" t="str">
        <f t="shared" si="7"/>
        <v>Dépense</v>
      </c>
      <c r="P169" s="9" t="str">
        <f t="shared" si="8"/>
        <v>Fonds général</v>
      </c>
    </row>
    <row r="170" spans="1:16" ht="12.75" customHeight="1" x14ac:dyDescent="0.25">
      <c r="A170" s="2" t="s">
        <v>1175</v>
      </c>
      <c r="B170" s="2" t="s">
        <v>1175</v>
      </c>
      <c r="C170" s="2" t="s">
        <v>1149</v>
      </c>
      <c r="D170" s="2" t="s">
        <v>50</v>
      </c>
      <c r="E170" s="2" t="s">
        <v>90</v>
      </c>
      <c r="F170" s="2" t="s">
        <v>236</v>
      </c>
      <c r="G170" s="2" t="s">
        <v>235</v>
      </c>
      <c r="H170" s="2" t="s">
        <v>234</v>
      </c>
      <c r="I170" s="2" t="s">
        <v>88</v>
      </c>
      <c r="J170" s="2" t="s">
        <v>46</v>
      </c>
      <c r="K170" s="2" t="s">
        <v>48</v>
      </c>
      <c r="L170" s="2" t="s">
        <v>87</v>
      </c>
      <c r="M170" s="8">
        <v>1</v>
      </c>
      <c r="N170" s="9" t="str">
        <f t="shared" si="6"/>
        <v>RSSS-190-4250 - Fonds immo - Courant - Cap</v>
      </c>
      <c r="O170" s="9" t="str">
        <f t="shared" si="7"/>
        <v>Investissement</v>
      </c>
      <c r="P170" s="9" t="str">
        <f t="shared" si="8"/>
        <v>Fonds général</v>
      </c>
    </row>
    <row r="171" spans="1:16" ht="12.75" customHeight="1" x14ac:dyDescent="0.25">
      <c r="A171" s="2" t="s">
        <v>1174</v>
      </c>
      <c r="B171" s="2" t="s">
        <v>1174</v>
      </c>
      <c r="C171" s="2" t="s">
        <v>1149</v>
      </c>
      <c r="D171" s="2" t="s">
        <v>50</v>
      </c>
      <c r="E171" s="2" t="s">
        <v>90</v>
      </c>
      <c r="F171" s="2" t="s">
        <v>232</v>
      </c>
      <c r="G171" s="2" t="s">
        <v>231</v>
      </c>
      <c r="H171" s="2" t="s">
        <v>230</v>
      </c>
      <c r="I171" s="2" t="s">
        <v>88</v>
      </c>
      <c r="J171" s="2" t="s">
        <v>46</v>
      </c>
      <c r="K171" s="2" t="s">
        <v>48</v>
      </c>
      <c r="L171" s="2" t="s">
        <v>87</v>
      </c>
      <c r="M171" s="8">
        <v>1</v>
      </c>
      <c r="N171" s="9" t="str">
        <f t="shared" si="6"/>
        <v>RSSS-200-4250 - Fonds immo - Solde de fonds - Cap</v>
      </c>
      <c r="O171" s="9" t="str">
        <f t="shared" si="7"/>
        <v>Investissement</v>
      </c>
      <c r="P171" s="9" t="str">
        <f t="shared" si="8"/>
        <v>Fonds général</v>
      </c>
    </row>
    <row r="172" spans="1:16" ht="12.75" customHeight="1" x14ac:dyDescent="0.25">
      <c r="A172" s="2" t="s">
        <v>1173</v>
      </c>
      <c r="B172" s="2" t="s">
        <v>1173</v>
      </c>
      <c r="C172" s="2" t="s">
        <v>1149</v>
      </c>
      <c r="D172" s="2" t="s">
        <v>50</v>
      </c>
      <c r="E172" s="2" t="s">
        <v>90</v>
      </c>
      <c r="F172" s="2" t="s">
        <v>228</v>
      </c>
      <c r="G172" s="2" t="s">
        <v>227</v>
      </c>
      <c r="H172" s="2" t="s">
        <v>226</v>
      </c>
      <c r="I172" s="2" t="s">
        <v>88</v>
      </c>
      <c r="J172" s="2" t="s">
        <v>46</v>
      </c>
      <c r="K172" s="2" t="s">
        <v>48</v>
      </c>
      <c r="L172" s="2" t="s">
        <v>87</v>
      </c>
      <c r="M172" s="8">
        <v>1</v>
      </c>
      <c r="N172" s="9" t="str">
        <f t="shared" si="6"/>
        <v>RSSS-210-4250 - Fonds immo - Crédits reportés - Cap</v>
      </c>
      <c r="O172" s="9" t="str">
        <f t="shared" si="7"/>
        <v>Investissement</v>
      </c>
      <c r="P172" s="9" t="str">
        <f t="shared" si="8"/>
        <v>Fonds général</v>
      </c>
    </row>
    <row r="173" spans="1:16" ht="12.75" customHeight="1" x14ac:dyDescent="0.25">
      <c r="A173" s="2" t="s">
        <v>1172</v>
      </c>
      <c r="B173" s="2" t="s">
        <v>1172</v>
      </c>
      <c r="C173" s="2" t="s">
        <v>1149</v>
      </c>
      <c r="D173" s="2" t="s">
        <v>50</v>
      </c>
      <c r="E173" s="2" t="s">
        <v>90</v>
      </c>
      <c r="F173" s="2" t="s">
        <v>224</v>
      </c>
      <c r="G173" s="2" t="s">
        <v>223</v>
      </c>
      <c r="H173" s="2" t="s">
        <v>222</v>
      </c>
      <c r="I173" s="2" t="s">
        <v>147</v>
      </c>
      <c r="J173" s="2" t="s">
        <v>46</v>
      </c>
      <c r="K173" s="2" t="s">
        <v>48</v>
      </c>
      <c r="L173" s="2" t="s">
        <v>87</v>
      </c>
      <c r="M173" s="8">
        <v>1</v>
      </c>
      <c r="N173" s="9" t="str">
        <f t="shared" si="6"/>
        <v>RSSS-220-4250 - Fonds immo - ADTI - Cap</v>
      </c>
      <c r="O173" s="9" t="str">
        <f t="shared" si="7"/>
        <v>Investissement</v>
      </c>
      <c r="P173" s="9" t="str">
        <f t="shared" si="8"/>
        <v>Fonds général</v>
      </c>
    </row>
    <row r="174" spans="1:16" ht="12.75" customHeight="1" x14ac:dyDescent="0.25">
      <c r="A174" s="2" t="s">
        <v>1171</v>
      </c>
      <c r="B174" s="2" t="s">
        <v>1171</v>
      </c>
      <c r="C174" s="2" t="s">
        <v>1149</v>
      </c>
      <c r="D174" s="2" t="s">
        <v>50</v>
      </c>
      <c r="E174" s="2" t="s">
        <v>90</v>
      </c>
      <c r="F174" s="2" t="s">
        <v>220</v>
      </c>
      <c r="G174" s="2" t="s">
        <v>219</v>
      </c>
      <c r="H174" s="2" t="s">
        <v>218</v>
      </c>
      <c r="I174" s="2" t="s">
        <v>147</v>
      </c>
      <c r="J174" s="2" t="s">
        <v>46</v>
      </c>
      <c r="K174" s="2" t="s">
        <v>48</v>
      </c>
      <c r="L174" s="2" t="s">
        <v>87</v>
      </c>
      <c r="M174" s="8">
        <v>1</v>
      </c>
      <c r="N174" s="9" t="str">
        <f t="shared" si="6"/>
        <v>RSSS-230-4250 - Fonds immo - MAI - Cap</v>
      </c>
      <c r="O174" s="9" t="str">
        <f t="shared" si="7"/>
        <v>Investissement</v>
      </c>
      <c r="P174" s="9" t="str">
        <f t="shared" si="8"/>
        <v>Fonds général</v>
      </c>
    </row>
    <row r="175" spans="1:16" ht="12.75" customHeight="1" x14ac:dyDescent="0.25">
      <c r="A175" s="2" t="s">
        <v>1170</v>
      </c>
      <c r="B175" s="2" t="s">
        <v>1170</v>
      </c>
      <c r="C175" s="2" t="s">
        <v>1149</v>
      </c>
      <c r="D175" s="2" t="s">
        <v>50</v>
      </c>
      <c r="E175" s="2" t="s">
        <v>90</v>
      </c>
      <c r="F175" s="2" t="s">
        <v>216</v>
      </c>
      <c r="G175" s="2" t="s">
        <v>215</v>
      </c>
      <c r="H175" s="2" t="s">
        <v>214</v>
      </c>
      <c r="I175" s="2" t="s">
        <v>147</v>
      </c>
      <c r="J175" s="2" t="s">
        <v>46</v>
      </c>
      <c r="K175" s="2" t="s">
        <v>48</v>
      </c>
      <c r="L175" s="2" t="s">
        <v>87</v>
      </c>
      <c r="M175" s="8">
        <v>1</v>
      </c>
      <c r="N175" s="9" t="str">
        <f t="shared" si="6"/>
        <v>RSSS-240-4250 - Fonds immo - AC - Cap</v>
      </c>
      <c r="O175" s="9" t="str">
        <f t="shared" si="7"/>
        <v>Investissement</v>
      </c>
      <c r="P175" s="9" t="str">
        <f t="shared" si="8"/>
        <v>Fonds général</v>
      </c>
    </row>
    <row r="176" spans="1:16" ht="12.75" customHeight="1" x14ac:dyDescent="0.25">
      <c r="A176" s="2" t="s">
        <v>1169</v>
      </c>
      <c r="B176" s="2" t="s">
        <v>1169</v>
      </c>
      <c r="C176" s="2" t="s">
        <v>1149</v>
      </c>
      <c r="D176" s="2" t="s">
        <v>50</v>
      </c>
      <c r="E176" s="2" t="s">
        <v>90</v>
      </c>
      <c r="F176" s="2" t="s">
        <v>212</v>
      </c>
      <c r="G176" s="2" t="s">
        <v>211</v>
      </c>
      <c r="H176" s="2" t="s">
        <v>210</v>
      </c>
      <c r="I176" s="2" t="s">
        <v>147</v>
      </c>
      <c r="J176" s="2" t="s">
        <v>46</v>
      </c>
      <c r="K176" s="2" t="s">
        <v>48</v>
      </c>
      <c r="L176" s="2" t="s">
        <v>87</v>
      </c>
      <c r="M176" s="8">
        <v>1</v>
      </c>
      <c r="N176" s="9" t="str">
        <f t="shared" si="6"/>
        <v>RSSS-250-4250 - Fonds immo - PCEM - Cap</v>
      </c>
      <c r="O176" s="9" t="str">
        <f t="shared" si="7"/>
        <v>Investissement</v>
      </c>
      <c r="P176" s="9" t="str">
        <f t="shared" si="8"/>
        <v>Fonds général</v>
      </c>
    </row>
    <row r="177" spans="1:16" ht="12.75" customHeight="1" x14ac:dyDescent="0.25">
      <c r="A177" s="2" t="s">
        <v>1168</v>
      </c>
      <c r="B177" s="2" t="s">
        <v>1168</v>
      </c>
      <c r="C177" s="2" t="s">
        <v>1149</v>
      </c>
      <c r="D177" s="2" t="s">
        <v>50</v>
      </c>
      <c r="E177" s="2" t="s">
        <v>90</v>
      </c>
      <c r="F177" s="2" t="s">
        <v>208</v>
      </c>
      <c r="G177" s="2" t="s">
        <v>207</v>
      </c>
      <c r="H177" s="2" t="s">
        <v>206</v>
      </c>
      <c r="I177" s="2" t="s">
        <v>147</v>
      </c>
      <c r="J177" s="2" t="s">
        <v>46</v>
      </c>
      <c r="K177" s="2" t="s">
        <v>48</v>
      </c>
      <c r="L177" s="2" t="s">
        <v>87</v>
      </c>
      <c r="M177" s="8">
        <v>1</v>
      </c>
      <c r="N177" s="9" t="str">
        <f t="shared" si="6"/>
        <v>RSSS-260-4250 - Fonds immo - PCFI - Cap</v>
      </c>
      <c r="O177" s="9" t="str">
        <f t="shared" si="7"/>
        <v>Investissement</v>
      </c>
      <c r="P177" s="9" t="str">
        <f t="shared" si="8"/>
        <v>Fonds général</v>
      </c>
    </row>
    <row r="178" spans="1:16" ht="12.75" customHeight="1" x14ac:dyDescent="0.25">
      <c r="A178" s="2" t="s">
        <v>1167</v>
      </c>
      <c r="B178" s="2" t="s">
        <v>1167</v>
      </c>
      <c r="C178" s="2" t="s">
        <v>1149</v>
      </c>
      <c r="D178" s="2" t="s">
        <v>1725</v>
      </c>
      <c r="E178" s="2" t="s">
        <v>90</v>
      </c>
      <c r="F178" s="2" t="s">
        <v>204</v>
      </c>
      <c r="G178" s="2" t="s">
        <v>203</v>
      </c>
      <c r="H178" s="2" t="s">
        <v>202</v>
      </c>
      <c r="I178" s="2" t="s">
        <v>88</v>
      </c>
      <c r="J178" s="2" t="s">
        <v>46</v>
      </c>
      <c r="K178" s="2" t="s">
        <v>51</v>
      </c>
      <c r="L178" s="2" t="s">
        <v>87</v>
      </c>
      <c r="M178" s="8">
        <v>1</v>
      </c>
      <c r="N178" s="9" t="str">
        <f t="shared" si="6"/>
        <v>RSSS-270-4250 - Fondation - fonds d'exploitation - Cap</v>
      </c>
      <c r="O178" s="9" t="str">
        <f t="shared" si="7"/>
        <v>Investissement</v>
      </c>
      <c r="P178" s="9" t="str">
        <f t="shared" si="8"/>
        <v>Partenaires externes</v>
      </c>
    </row>
    <row r="179" spans="1:16" ht="12.75" customHeight="1" x14ac:dyDescent="0.25">
      <c r="A179" s="2" t="s">
        <v>1166</v>
      </c>
      <c r="B179" s="2" t="s">
        <v>1166</v>
      </c>
      <c r="C179" s="2" t="s">
        <v>1149</v>
      </c>
      <c r="D179" s="2" t="s">
        <v>1725</v>
      </c>
      <c r="E179" s="2" t="s">
        <v>90</v>
      </c>
      <c r="F179" s="2" t="s">
        <v>200</v>
      </c>
      <c r="G179" s="2" t="s">
        <v>199</v>
      </c>
      <c r="H179" s="2" t="s">
        <v>198</v>
      </c>
      <c r="I179" s="2" t="s">
        <v>88</v>
      </c>
      <c r="J179" s="2" t="s">
        <v>47</v>
      </c>
      <c r="K179" s="2" t="s">
        <v>51</v>
      </c>
      <c r="L179" s="2" t="s">
        <v>87</v>
      </c>
      <c r="M179" s="8">
        <v>1</v>
      </c>
      <c r="N179" s="9" t="str">
        <f t="shared" si="6"/>
        <v>RSSS-280-4250 - Fondation - fonds d'exploitation - Non Cap</v>
      </c>
      <c r="O179" s="9" t="str">
        <f t="shared" si="7"/>
        <v>Dépense</v>
      </c>
      <c r="P179" s="9" t="str">
        <f t="shared" si="8"/>
        <v>Partenaires externes</v>
      </c>
    </row>
    <row r="180" spans="1:16" ht="12.75" customHeight="1" x14ac:dyDescent="0.25">
      <c r="A180" s="2" t="s">
        <v>1165</v>
      </c>
      <c r="B180" s="2" t="s">
        <v>1165</v>
      </c>
      <c r="C180" s="2" t="s">
        <v>1149</v>
      </c>
      <c r="D180" s="2" t="s">
        <v>1725</v>
      </c>
      <c r="E180" s="2" t="s">
        <v>90</v>
      </c>
      <c r="F180" s="2" t="s">
        <v>196</v>
      </c>
      <c r="G180" s="2" t="s">
        <v>195</v>
      </c>
      <c r="H180" s="2" t="s">
        <v>194</v>
      </c>
      <c r="I180" s="2" t="s">
        <v>88</v>
      </c>
      <c r="J180" s="2" t="s">
        <v>46</v>
      </c>
      <c r="K180" s="2" t="s">
        <v>51</v>
      </c>
      <c r="L180" s="2" t="s">
        <v>87</v>
      </c>
      <c r="M180" s="8">
        <v>1</v>
      </c>
      <c r="N180" s="9" t="str">
        <f t="shared" si="6"/>
        <v>RSSS-290-4250 - Fondation - fonds d'immobilisation - Cap</v>
      </c>
      <c r="O180" s="9" t="str">
        <f t="shared" si="7"/>
        <v>Investissement</v>
      </c>
      <c r="P180" s="9" t="str">
        <f t="shared" si="8"/>
        <v>Partenaires externes</v>
      </c>
    </row>
    <row r="181" spans="1:16" ht="12.75" customHeight="1" x14ac:dyDescent="0.25">
      <c r="A181" s="2" t="s">
        <v>1164</v>
      </c>
      <c r="B181" s="2" t="s">
        <v>1164</v>
      </c>
      <c r="C181" s="2" t="s">
        <v>1149</v>
      </c>
      <c r="D181" s="2" t="s">
        <v>50</v>
      </c>
      <c r="E181" s="2" t="s">
        <v>90</v>
      </c>
      <c r="F181" s="2" t="s">
        <v>192</v>
      </c>
      <c r="G181" s="2" t="s">
        <v>191</v>
      </c>
      <c r="H181" s="2" t="s">
        <v>190</v>
      </c>
      <c r="I181" s="2" t="s">
        <v>88</v>
      </c>
      <c r="J181" s="2" t="s">
        <v>47</v>
      </c>
      <c r="K181" s="2" t="s">
        <v>48</v>
      </c>
      <c r="L181" s="2" t="s">
        <v>87</v>
      </c>
      <c r="M181" s="8">
        <v>1</v>
      </c>
      <c r="N181" s="9" t="str">
        <f t="shared" si="6"/>
        <v>RSSS-300-4250 - CO/CDO - Transfert MSSS - Non Cap</v>
      </c>
      <c r="O181" s="9" t="str">
        <f t="shared" si="7"/>
        <v>Dépense</v>
      </c>
      <c r="P181" s="9" t="str">
        <f t="shared" si="8"/>
        <v>Fonds général</v>
      </c>
    </row>
    <row r="182" spans="1:16" ht="12.75" customHeight="1" x14ac:dyDescent="0.25">
      <c r="A182" s="2" t="s">
        <v>1163</v>
      </c>
      <c r="B182" s="2" t="s">
        <v>1163</v>
      </c>
      <c r="C182" s="2" t="s">
        <v>1149</v>
      </c>
      <c r="D182" s="2" t="s">
        <v>50</v>
      </c>
      <c r="E182" s="2" t="s">
        <v>90</v>
      </c>
      <c r="F182" s="2" t="s">
        <v>188</v>
      </c>
      <c r="G182" s="2" t="s">
        <v>187</v>
      </c>
      <c r="H182" s="2" t="s">
        <v>186</v>
      </c>
      <c r="I182" s="2" t="s">
        <v>88</v>
      </c>
      <c r="J182" s="2" t="s">
        <v>46</v>
      </c>
      <c r="K182" s="2" t="s">
        <v>48</v>
      </c>
      <c r="L182" s="2" t="s">
        <v>87</v>
      </c>
      <c r="M182" s="8">
        <v>1</v>
      </c>
      <c r="N182" s="9" t="str">
        <f t="shared" si="6"/>
        <v>RSSS-310-4250 - CO/CDO - Transfert MSSS - Cap</v>
      </c>
      <c r="O182" s="9" t="str">
        <f t="shared" si="7"/>
        <v>Investissement</v>
      </c>
      <c r="P182" s="9" t="str">
        <f t="shared" si="8"/>
        <v>Fonds général</v>
      </c>
    </row>
    <row r="183" spans="1:16" ht="12.75" customHeight="1" x14ac:dyDescent="0.25">
      <c r="A183" s="2" t="s">
        <v>1162</v>
      </c>
      <c r="B183" s="2" t="s">
        <v>1162</v>
      </c>
      <c r="C183" s="2" t="s">
        <v>1149</v>
      </c>
      <c r="D183" s="2" t="s">
        <v>50</v>
      </c>
      <c r="E183" s="2" t="s">
        <v>90</v>
      </c>
      <c r="F183" s="2" t="s">
        <v>184</v>
      </c>
      <c r="G183" s="2" t="s">
        <v>183</v>
      </c>
      <c r="H183" s="2" t="s">
        <v>182</v>
      </c>
      <c r="I183" s="2" t="s">
        <v>88</v>
      </c>
      <c r="J183" s="2" t="s">
        <v>47</v>
      </c>
      <c r="K183" s="2" t="s">
        <v>48</v>
      </c>
      <c r="L183" s="2" t="s">
        <v>87</v>
      </c>
      <c r="M183" s="8">
        <v>1</v>
      </c>
      <c r="N183" s="9" t="str">
        <f t="shared" si="6"/>
        <v>RSSS-320-4250 - Autres - Transfert MSSS - Non Cap</v>
      </c>
      <c r="O183" s="9" t="str">
        <f t="shared" si="7"/>
        <v>Dépense</v>
      </c>
      <c r="P183" s="9" t="str">
        <f t="shared" si="8"/>
        <v>Fonds général</v>
      </c>
    </row>
    <row r="184" spans="1:16" ht="12.75" customHeight="1" x14ac:dyDescent="0.25">
      <c r="A184" s="2" t="s">
        <v>1161</v>
      </c>
      <c r="B184" s="2" t="s">
        <v>1161</v>
      </c>
      <c r="C184" s="2" t="s">
        <v>1149</v>
      </c>
      <c r="D184" s="2" t="s">
        <v>50</v>
      </c>
      <c r="E184" s="2" t="s">
        <v>90</v>
      </c>
      <c r="F184" s="2" t="s">
        <v>180</v>
      </c>
      <c r="G184" s="2" t="s">
        <v>179</v>
      </c>
      <c r="H184" s="2" t="s">
        <v>178</v>
      </c>
      <c r="I184" s="2" t="s">
        <v>88</v>
      </c>
      <c r="J184" s="2" t="s">
        <v>46</v>
      </c>
      <c r="K184" s="2" t="s">
        <v>48</v>
      </c>
      <c r="L184" s="2" t="s">
        <v>87</v>
      </c>
      <c r="M184" s="8">
        <v>1</v>
      </c>
      <c r="N184" s="9" t="str">
        <f t="shared" si="6"/>
        <v>RSSS-330-4250 - Autres - Transfert MSSS -Cap</v>
      </c>
      <c r="O184" s="9" t="str">
        <f t="shared" si="7"/>
        <v>Investissement</v>
      </c>
      <c r="P184" s="9" t="str">
        <f t="shared" si="8"/>
        <v>Fonds général</v>
      </c>
    </row>
    <row r="185" spans="1:16" ht="12.75" customHeight="1" x14ac:dyDescent="0.25">
      <c r="A185" s="2" t="s">
        <v>1160</v>
      </c>
      <c r="B185" s="2" t="s">
        <v>1160</v>
      </c>
      <c r="C185" s="2" t="s">
        <v>1149</v>
      </c>
      <c r="D185" s="2" t="s">
        <v>1725</v>
      </c>
      <c r="E185" s="2" t="s">
        <v>90</v>
      </c>
      <c r="F185" s="2" t="s">
        <v>176</v>
      </c>
      <c r="G185" s="2" t="s">
        <v>175</v>
      </c>
      <c r="H185" s="2" t="s">
        <v>174</v>
      </c>
      <c r="I185" s="2" t="s">
        <v>88</v>
      </c>
      <c r="J185" s="2" t="s">
        <v>47</v>
      </c>
      <c r="K185" s="2" t="s">
        <v>169</v>
      </c>
      <c r="L185" s="2" t="s">
        <v>87</v>
      </c>
      <c r="M185" s="8">
        <v>1</v>
      </c>
      <c r="N185" s="9" t="str">
        <f t="shared" si="6"/>
        <v>RSSS-340-4250 - Autres - Gouvernement fédéral - Non Cap</v>
      </c>
      <c r="O185" s="9" t="str">
        <f t="shared" si="7"/>
        <v>Dépense</v>
      </c>
      <c r="P185" s="9" t="str">
        <f t="shared" si="8"/>
        <v>Partenaires externes</v>
      </c>
    </row>
    <row r="186" spans="1:16" ht="12.75" customHeight="1" x14ac:dyDescent="0.25">
      <c r="A186" s="2" t="s">
        <v>1159</v>
      </c>
      <c r="B186" s="2" t="s">
        <v>1159</v>
      </c>
      <c r="C186" s="2" t="s">
        <v>1149</v>
      </c>
      <c r="D186" s="2" t="s">
        <v>1725</v>
      </c>
      <c r="E186" s="2" t="s">
        <v>90</v>
      </c>
      <c r="F186" s="2" t="s">
        <v>172</v>
      </c>
      <c r="G186" s="2" t="s">
        <v>171</v>
      </c>
      <c r="H186" s="2" t="s">
        <v>170</v>
      </c>
      <c r="I186" s="2" t="s">
        <v>88</v>
      </c>
      <c r="J186" s="2" t="s">
        <v>46</v>
      </c>
      <c r="K186" s="2" t="s">
        <v>169</v>
      </c>
      <c r="L186" s="2" t="s">
        <v>87</v>
      </c>
      <c r="M186" s="8">
        <v>1</v>
      </c>
      <c r="N186" s="9" t="str">
        <f t="shared" si="6"/>
        <v>RSSS-350-4250 - Autres - Gouvernement fédéral - Cap</v>
      </c>
      <c r="O186" s="9" t="str">
        <f t="shared" si="7"/>
        <v>Investissement</v>
      </c>
      <c r="P186" s="9" t="str">
        <f t="shared" si="8"/>
        <v>Partenaires externes</v>
      </c>
    </row>
    <row r="187" spans="1:16" ht="12.75" customHeight="1" x14ac:dyDescent="0.25">
      <c r="A187" s="2" t="s">
        <v>1158</v>
      </c>
      <c r="B187" s="2" t="s">
        <v>1158</v>
      </c>
      <c r="C187" s="2" t="s">
        <v>1149</v>
      </c>
      <c r="D187" s="2" t="s">
        <v>50</v>
      </c>
      <c r="E187" s="2" t="s">
        <v>90</v>
      </c>
      <c r="F187" s="2" t="s">
        <v>167</v>
      </c>
      <c r="G187" s="2" t="s">
        <v>166</v>
      </c>
      <c r="H187" s="2" t="s">
        <v>165</v>
      </c>
      <c r="I187" s="2" t="s">
        <v>88</v>
      </c>
      <c r="J187" s="2" t="s">
        <v>47</v>
      </c>
      <c r="K187" s="2" t="s">
        <v>51</v>
      </c>
      <c r="L187" s="2" t="s">
        <v>87</v>
      </c>
      <c r="M187" s="8">
        <v>1</v>
      </c>
      <c r="N187" s="9" t="str">
        <f t="shared" si="6"/>
        <v>RSSS-360-4250 - Autres sources de financement - Non Cap</v>
      </c>
      <c r="O187" s="9" t="str">
        <f t="shared" si="7"/>
        <v>Dépense</v>
      </c>
      <c r="P187" s="9" t="str">
        <f t="shared" si="8"/>
        <v>Fonds général</v>
      </c>
    </row>
    <row r="188" spans="1:16" ht="12.75" customHeight="1" x14ac:dyDescent="0.25">
      <c r="A188" s="2" t="s">
        <v>1157</v>
      </c>
      <c r="B188" s="2" t="s">
        <v>1157</v>
      </c>
      <c r="C188" s="2" t="s">
        <v>1149</v>
      </c>
      <c r="D188" s="2" t="s">
        <v>50</v>
      </c>
      <c r="E188" s="2" t="s">
        <v>90</v>
      </c>
      <c r="F188" s="2" t="s">
        <v>163</v>
      </c>
      <c r="G188" s="2" t="s">
        <v>162</v>
      </c>
      <c r="H188" s="2" t="s">
        <v>161</v>
      </c>
      <c r="I188" s="2" t="s">
        <v>88</v>
      </c>
      <c r="J188" s="2" t="s">
        <v>46</v>
      </c>
      <c r="K188" s="2" t="s">
        <v>51</v>
      </c>
      <c r="L188" s="2" t="s">
        <v>87</v>
      </c>
      <c r="M188" s="8">
        <v>1</v>
      </c>
      <c r="N188" s="9" t="str">
        <f t="shared" si="6"/>
        <v>RSSS-370-4250 - Autres sources de financement - Cap</v>
      </c>
      <c r="O188" s="9" t="str">
        <f t="shared" si="7"/>
        <v>Investissement</v>
      </c>
      <c r="P188" s="9" t="str">
        <f t="shared" si="8"/>
        <v>Fonds général</v>
      </c>
    </row>
    <row r="189" spans="1:16" ht="12.75" customHeight="1" x14ac:dyDescent="0.25">
      <c r="A189" s="2" t="s">
        <v>1156</v>
      </c>
      <c r="B189" s="2" t="s">
        <v>1156</v>
      </c>
      <c r="C189" s="2" t="s">
        <v>1149</v>
      </c>
      <c r="D189" s="2" t="s">
        <v>50</v>
      </c>
      <c r="E189" s="2" t="s">
        <v>90</v>
      </c>
      <c r="F189" s="2" t="s">
        <v>93</v>
      </c>
      <c r="G189" s="2" t="s">
        <v>93</v>
      </c>
      <c r="H189" s="2" t="s">
        <v>93</v>
      </c>
      <c r="I189" s="2" t="s">
        <v>88</v>
      </c>
      <c r="J189" s="2" t="s">
        <v>47</v>
      </c>
      <c r="K189" s="2" t="s">
        <v>48</v>
      </c>
      <c r="L189" s="2" t="s">
        <v>87</v>
      </c>
      <c r="M189" s="8">
        <v>1</v>
      </c>
      <c r="N189" s="9" t="str">
        <f t="shared" si="6"/>
        <v>RSSS-400-4250 - Conversion - Dépenses réelles - 2018-2019</v>
      </c>
      <c r="O189" s="9" t="str">
        <f t="shared" si="7"/>
        <v>Dépense</v>
      </c>
      <c r="P189" s="9" t="str">
        <f t="shared" si="8"/>
        <v>Fonds général</v>
      </c>
    </row>
    <row r="190" spans="1:16" ht="12.75" customHeight="1" x14ac:dyDescent="0.25">
      <c r="A190" s="2" t="s">
        <v>1155</v>
      </c>
      <c r="B190" s="2" t="s">
        <v>1155</v>
      </c>
      <c r="C190" s="2" t="s">
        <v>1149</v>
      </c>
      <c r="D190" s="2" t="s">
        <v>50</v>
      </c>
      <c r="E190" s="2" t="s">
        <v>90</v>
      </c>
      <c r="F190" s="2" t="s">
        <v>158</v>
      </c>
      <c r="G190" s="2" t="s">
        <v>158</v>
      </c>
      <c r="H190" s="2" t="s">
        <v>158</v>
      </c>
      <c r="I190" s="2" t="s">
        <v>88</v>
      </c>
      <c r="J190" s="2" t="s">
        <v>47</v>
      </c>
      <c r="K190" s="2" t="s">
        <v>48</v>
      </c>
      <c r="L190" s="2" t="s">
        <v>87</v>
      </c>
      <c r="M190" s="8">
        <v>1</v>
      </c>
      <c r="N190" s="9" t="str">
        <f t="shared" si="6"/>
        <v>RSSS-992-4250 - Plan modernisation technologique - Transfert MSSS (NON CAP)</v>
      </c>
      <c r="O190" s="9" t="str">
        <f t="shared" si="7"/>
        <v>Dépense</v>
      </c>
      <c r="P190" s="9" t="str">
        <f t="shared" si="8"/>
        <v>Fonds général</v>
      </c>
    </row>
    <row r="191" spans="1:16" ht="12.75" customHeight="1" x14ac:dyDescent="0.25">
      <c r="A191" s="2" t="s">
        <v>1154</v>
      </c>
      <c r="B191" s="2" t="s">
        <v>1154</v>
      </c>
      <c r="C191" s="2" t="s">
        <v>1149</v>
      </c>
      <c r="D191" s="2" t="s">
        <v>50</v>
      </c>
      <c r="E191" s="2" t="s">
        <v>90</v>
      </c>
      <c r="F191" s="2" t="s">
        <v>156</v>
      </c>
      <c r="G191" s="2" t="s">
        <v>156</v>
      </c>
      <c r="H191" s="2" t="s">
        <v>156</v>
      </c>
      <c r="I191" s="2" t="s">
        <v>147</v>
      </c>
      <c r="J191" s="2" t="s">
        <v>46</v>
      </c>
      <c r="K191" s="2" t="s">
        <v>48</v>
      </c>
      <c r="L191" s="2" t="s">
        <v>87</v>
      </c>
      <c r="M191" s="8">
        <v>1</v>
      </c>
      <c r="N191" s="9" t="str">
        <f t="shared" si="6"/>
        <v>RSSS-993-4250 - Plan modernisation technologique - EIRI (CAP)</v>
      </c>
      <c r="O191" s="9" t="str">
        <f t="shared" si="7"/>
        <v>Investissement</v>
      </c>
      <c r="P191" s="9" t="str">
        <f t="shared" si="8"/>
        <v>Fonds général</v>
      </c>
    </row>
    <row r="192" spans="1:16" ht="12.75" customHeight="1" x14ac:dyDescent="0.25">
      <c r="A192" s="2" t="s">
        <v>1153</v>
      </c>
      <c r="B192" s="2" t="s">
        <v>1153</v>
      </c>
      <c r="C192" s="2" t="s">
        <v>1149</v>
      </c>
      <c r="D192" s="2" t="s">
        <v>50</v>
      </c>
      <c r="E192" s="2" t="s">
        <v>90</v>
      </c>
      <c r="F192" s="2" t="s">
        <v>154</v>
      </c>
      <c r="G192" s="2" t="s">
        <v>154</v>
      </c>
      <c r="H192" s="2" t="s">
        <v>154</v>
      </c>
      <c r="I192" s="2" t="s">
        <v>147</v>
      </c>
      <c r="J192" s="2" t="s">
        <v>46</v>
      </c>
      <c r="K192" s="2" t="s">
        <v>48</v>
      </c>
      <c r="L192" s="2" t="s">
        <v>87</v>
      </c>
      <c r="M192" s="8">
        <v>1</v>
      </c>
      <c r="N192" s="9" t="str">
        <f t="shared" si="6"/>
        <v>RSSS-996-4250 - Enveloppe d'investissements en RI - Capitalisable</v>
      </c>
      <c r="O192" s="9" t="str">
        <f t="shared" si="7"/>
        <v>Investissement</v>
      </c>
      <c r="P192" s="9" t="str">
        <f t="shared" si="8"/>
        <v>Fonds général</v>
      </c>
    </row>
    <row r="193" spans="1:16" ht="12.75" customHeight="1" x14ac:dyDescent="0.25">
      <c r="A193" s="2" t="s">
        <v>1152</v>
      </c>
      <c r="B193" s="2" t="s">
        <v>1152</v>
      </c>
      <c r="C193" s="2" t="s">
        <v>1149</v>
      </c>
      <c r="D193" s="2" t="s">
        <v>50</v>
      </c>
      <c r="E193" s="2" t="s">
        <v>115</v>
      </c>
      <c r="F193" s="2" t="s">
        <v>152</v>
      </c>
      <c r="G193" s="2" t="s">
        <v>152</v>
      </c>
      <c r="H193" s="2" t="s">
        <v>152</v>
      </c>
      <c r="I193" s="2" t="s">
        <v>147</v>
      </c>
      <c r="J193" s="2" t="s">
        <v>46</v>
      </c>
      <c r="K193" s="2" t="s">
        <v>48</v>
      </c>
      <c r="L193" s="2" t="s">
        <v>87</v>
      </c>
      <c r="M193" s="8">
        <v>1</v>
      </c>
      <c r="N193" s="9" t="str">
        <f t="shared" si="6"/>
        <v>RSSS-997-4250 - Compte non provisionné - Capitalisable</v>
      </c>
      <c r="O193" s="9" t="str">
        <f t="shared" si="7"/>
        <v>Investissement</v>
      </c>
      <c r="P193" s="9" t="str">
        <f t="shared" si="8"/>
        <v>Fonds général</v>
      </c>
    </row>
    <row r="194" spans="1:16" ht="12.75" customHeight="1" x14ac:dyDescent="0.25">
      <c r="A194" s="2" t="s">
        <v>1151</v>
      </c>
      <c r="B194" s="2" t="s">
        <v>1151</v>
      </c>
      <c r="C194" s="2" t="s">
        <v>1149</v>
      </c>
      <c r="D194" s="2" t="s">
        <v>50</v>
      </c>
      <c r="E194" s="2" t="s">
        <v>90</v>
      </c>
      <c r="F194" s="2" t="s">
        <v>89</v>
      </c>
      <c r="G194" s="2" t="s">
        <v>89</v>
      </c>
      <c r="H194" s="2" t="s">
        <v>89</v>
      </c>
      <c r="I194" s="2" t="s">
        <v>88</v>
      </c>
      <c r="J194" s="2" t="s">
        <v>47</v>
      </c>
      <c r="K194" s="2" t="s">
        <v>48</v>
      </c>
      <c r="L194" s="2" t="s">
        <v>87</v>
      </c>
      <c r="M194" s="8">
        <v>1</v>
      </c>
      <c r="N194" s="9" t="str">
        <f t="shared" si="6"/>
        <v>RSSS-998-4250 - COVID-19 - Non capitalisable</v>
      </c>
      <c r="O194" s="9" t="str">
        <f t="shared" si="7"/>
        <v>Dépense</v>
      </c>
      <c r="P194" s="9" t="str">
        <f t="shared" si="8"/>
        <v>Fonds général</v>
      </c>
    </row>
    <row r="195" spans="1:16" ht="12.75" customHeight="1" x14ac:dyDescent="0.25">
      <c r="A195" s="2" t="s">
        <v>1150</v>
      </c>
      <c r="B195" s="2" t="s">
        <v>1150</v>
      </c>
      <c r="C195" s="2" t="s">
        <v>1149</v>
      </c>
      <c r="D195" s="2" t="s">
        <v>50</v>
      </c>
      <c r="E195" s="2" t="s">
        <v>90</v>
      </c>
      <c r="F195" s="2" t="s">
        <v>148</v>
      </c>
      <c r="G195" s="2" t="s">
        <v>148</v>
      </c>
      <c r="H195" s="2" t="s">
        <v>148</v>
      </c>
      <c r="I195" s="2" t="s">
        <v>147</v>
      </c>
      <c r="J195" s="2" t="s">
        <v>46</v>
      </c>
      <c r="K195" s="2" t="s">
        <v>48</v>
      </c>
      <c r="L195" s="2" t="s">
        <v>87</v>
      </c>
      <c r="M195" s="8">
        <v>1</v>
      </c>
      <c r="N195" s="9" t="str">
        <f t="shared" ref="N195:N258" si="9">_xlfn.CONCAT(B195," - ",G195)</f>
        <v>RSSS-999-4250 - COVID-19 - Capitalisable</v>
      </c>
      <c r="O195" s="9" t="str">
        <f t="shared" ref="O195:O258" si="10">J195</f>
        <v>Investissement</v>
      </c>
      <c r="P195" s="9" t="str">
        <f t="shared" ref="P195:P258" si="11">D195</f>
        <v>Fonds général</v>
      </c>
    </row>
    <row r="196" spans="1:16" ht="12.75" customHeight="1" x14ac:dyDescent="0.25">
      <c r="A196" s="2" t="s">
        <v>398</v>
      </c>
      <c r="B196" s="2" t="s">
        <v>398</v>
      </c>
      <c r="C196" s="2" t="s">
        <v>366</v>
      </c>
      <c r="D196" s="2" t="s">
        <v>50</v>
      </c>
      <c r="E196" s="2" t="s">
        <v>90</v>
      </c>
      <c r="F196" s="2" t="s">
        <v>260</v>
      </c>
      <c r="G196" s="2" t="s">
        <v>259</v>
      </c>
      <c r="H196" s="2" t="s">
        <v>258</v>
      </c>
      <c r="I196" s="2" t="s">
        <v>88</v>
      </c>
      <c r="J196" s="2" t="s">
        <v>46</v>
      </c>
      <c r="K196" s="2" t="s">
        <v>48</v>
      </c>
      <c r="L196" s="2" t="s">
        <v>87</v>
      </c>
      <c r="M196" s="8">
        <v>1</v>
      </c>
      <c r="N196" s="9" t="str">
        <f t="shared" si="9"/>
        <v>RSSS-130-4900 - Fonds exploitation - Dépense de l'exercice - Cap</v>
      </c>
      <c r="O196" s="9" t="str">
        <f t="shared" si="10"/>
        <v>Investissement</v>
      </c>
      <c r="P196" s="9" t="str">
        <f t="shared" si="11"/>
        <v>Fonds général</v>
      </c>
    </row>
    <row r="197" spans="1:16" ht="12.75" customHeight="1" x14ac:dyDescent="0.25">
      <c r="A197" s="2" t="s">
        <v>397</v>
      </c>
      <c r="B197" s="2" t="s">
        <v>397</v>
      </c>
      <c r="C197" s="2" t="s">
        <v>366</v>
      </c>
      <c r="D197" s="2" t="s">
        <v>50</v>
      </c>
      <c r="E197" s="2" t="s">
        <v>90</v>
      </c>
      <c r="F197" s="2" t="s">
        <v>256</v>
      </c>
      <c r="G197" s="2" t="s">
        <v>255</v>
      </c>
      <c r="H197" s="2" t="s">
        <v>254</v>
      </c>
      <c r="I197" s="2" t="s">
        <v>88</v>
      </c>
      <c r="J197" s="2" t="s">
        <v>46</v>
      </c>
      <c r="K197" s="2" t="s">
        <v>48</v>
      </c>
      <c r="L197" s="2" t="s">
        <v>87</v>
      </c>
      <c r="M197" s="8">
        <v>1</v>
      </c>
      <c r="N197" s="9" t="str">
        <f t="shared" si="9"/>
        <v>RSSS-140-4900 - Fonds exploitation - Solde de fonds - Cap</v>
      </c>
      <c r="O197" s="9" t="str">
        <f t="shared" si="10"/>
        <v>Investissement</v>
      </c>
      <c r="P197" s="9" t="str">
        <f t="shared" si="11"/>
        <v>Fonds général</v>
      </c>
    </row>
    <row r="198" spans="1:16" ht="12.75" customHeight="1" x14ac:dyDescent="0.25">
      <c r="A198" s="2" t="s">
        <v>396</v>
      </c>
      <c r="B198" s="2" t="s">
        <v>396</v>
      </c>
      <c r="C198" s="2" t="s">
        <v>366</v>
      </c>
      <c r="D198" s="2" t="s">
        <v>50</v>
      </c>
      <c r="E198" s="2" t="s">
        <v>90</v>
      </c>
      <c r="F198" s="2" t="s">
        <v>252</v>
      </c>
      <c r="G198" s="2" t="s">
        <v>251</v>
      </c>
      <c r="H198" s="2" t="s">
        <v>250</v>
      </c>
      <c r="I198" s="2" t="s">
        <v>88</v>
      </c>
      <c r="J198" s="2" t="s">
        <v>46</v>
      </c>
      <c r="K198" s="2" t="s">
        <v>48</v>
      </c>
      <c r="L198" s="2" t="s">
        <v>87</v>
      </c>
      <c r="M198" s="8">
        <v>1</v>
      </c>
      <c r="N198" s="9" t="str">
        <f t="shared" si="9"/>
        <v>RSSS-150-4900 - Fonds exploitation - Crédits reportés - Cap</v>
      </c>
      <c r="O198" s="9" t="str">
        <f t="shared" si="10"/>
        <v>Investissement</v>
      </c>
      <c r="P198" s="9" t="str">
        <f t="shared" si="11"/>
        <v>Fonds général</v>
      </c>
    </row>
    <row r="199" spans="1:16" ht="12.75" customHeight="1" x14ac:dyDescent="0.25">
      <c r="A199" s="2" t="s">
        <v>395</v>
      </c>
      <c r="B199" s="2" t="s">
        <v>395</v>
      </c>
      <c r="C199" s="2" t="s">
        <v>366</v>
      </c>
      <c r="D199" s="2" t="s">
        <v>50</v>
      </c>
      <c r="E199" s="2" t="s">
        <v>90</v>
      </c>
      <c r="F199" s="2" t="s">
        <v>248</v>
      </c>
      <c r="G199" s="2" t="s">
        <v>247</v>
      </c>
      <c r="H199" s="2" t="s">
        <v>246</v>
      </c>
      <c r="I199" s="2" t="s">
        <v>88</v>
      </c>
      <c r="J199" s="2" t="s">
        <v>47</v>
      </c>
      <c r="K199" s="2" t="s">
        <v>48</v>
      </c>
      <c r="L199" s="2" t="s">
        <v>87</v>
      </c>
      <c r="M199" s="8">
        <v>1</v>
      </c>
      <c r="N199" s="9" t="str">
        <f t="shared" si="9"/>
        <v>RSSS-160-4900 - Fonds exploitation - Dépense de l'exercice - Non Cap</v>
      </c>
      <c r="O199" s="9" t="str">
        <f t="shared" si="10"/>
        <v>Dépense</v>
      </c>
      <c r="P199" s="9" t="str">
        <f t="shared" si="11"/>
        <v>Fonds général</v>
      </c>
    </row>
    <row r="200" spans="1:16" ht="12.75" customHeight="1" x14ac:dyDescent="0.25">
      <c r="A200" s="2" t="s">
        <v>394</v>
      </c>
      <c r="B200" s="2" t="s">
        <v>394</v>
      </c>
      <c r="C200" s="2" t="s">
        <v>366</v>
      </c>
      <c r="D200" s="2" t="s">
        <v>50</v>
      </c>
      <c r="E200" s="2" t="s">
        <v>90</v>
      </c>
      <c r="F200" s="2" t="s">
        <v>244</v>
      </c>
      <c r="G200" s="2" t="s">
        <v>243</v>
      </c>
      <c r="H200" s="2" t="s">
        <v>242</v>
      </c>
      <c r="I200" s="2" t="s">
        <v>88</v>
      </c>
      <c r="J200" s="2" t="s">
        <v>47</v>
      </c>
      <c r="K200" s="2" t="s">
        <v>48</v>
      </c>
      <c r="L200" s="2" t="s">
        <v>87</v>
      </c>
      <c r="M200" s="8">
        <v>1</v>
      </c>
      <c r="N200" s="9" t="str">
        <f t="shared" si="9"/>
        <v>RSSS-170-4900 - Fonds exploitation - Solde de fonds - Non Cap</v>
      </c>
      <c r="O200" s="9" t="str">
        <f t="shared" si="10"/>
        <v>Dépense</v>
      </c>
      <c r="P200" s="9" t="str">
        <f t="shared" si="11"/>
        <v>Fonds général</v>
      </c>
    </row>
    <row r="201" spans="1:16" ht="12.75" customHeight="1" x14ac:dyDescent="0.25">
      <c r="A201" s="2" t="s">
        <v>393</v>
      </c>
      <c r="B201" s="2" t="s">
        <v>393</v>
      </c>
      <c r="C201" s="2" t="s">
        <v>366</v>
      </c>
      <c r="D201" s="2" t="s">
        <v>50</v>
      </c>
      <c r="E201" s="2" t="s">
        <v>90</v>
      </c>
      <c r="F201" s="2" t="s">
        <v>240</v>
      </c>
      <c r="G201" s="2" t="s">
        <v>239</v>
      </c>
      <c r="H201" s="2" t="s">
        <v>238</v>
      </c>
      <c r="I201" s="2" t="s">
        <v>88</v>
      </c>
      <c r="J201" s="2" t="s">
        <v>47</v>
      </c>
      <c r="K201" s="2" t="s">
        <v>48</v>
      </c>
      <c r="L201" s="2" t="s">
        <v>87</v>
      </c>
      <c r="M201" s="8">
        <v>1</v>
      </c>
      <c r="N201" s="9" t="str">
        <f t="shared" si="9"/>
        <v>RSSS-180-4900 - Fonds exploitation - Crédits reportés - Non Cap</v>
      </c>
      <c r="O201" s="9" t="str">
        <f t="shared" si="10"/>
        <v>Dépense</v>
      </c>
      <c r="P201" s="9" t="str">
        <f t="shared" si="11"/>
        <v>Fonds général</v>
      </c>
    </row>
    <row r="202" spans="1:16" ht="12.75" customHeight="1" x14ac:dyDescent="0.25">
      <c r="A202" s="2" t="s">
        <v>392</v>
      </c>
      <c r="B202" s="2" t="s">
        <v>392</v>
      </c>
      <c r="C202" s="2" t="s">
        <v>366</v>
      </c>
      <c r="D202" s="2" t="s">
        <v>50</v>
      </c>
      <c r="E202" s="2" t="s">
        <v>90</v>
      </c>
      <c r="F202" s="2" t="s">
        <v>236</v>
      </c>
      <c r="G202" s="2" t="s">
        <v>235</v>
      </c>
      <c r="H202" s="2" t="s">
        <v>234</v>
      </c>
      <c r="I202" s="2" t="s">
        <v>88</v>
      </c>
      <c r="J202" s="2" t="s">
        <v>46</v>
      </c>
      <c r="K202" s="2" t="s">
        <v>48</v>
      </c>
      <c r="L202" s="2" t="s">
        <v>87</v>
      </c>
      <c r="M202" s="8">
        <v>1</v>
      </c>
      <c r="N202" s="9" t="str">
        <f t="shared" si="9"/>
        <v>RSSS-190-4900 - Fonds immo - Courant - Cap</v>
      </c>
      <c r="O202" s="9" t="str">
        <f t="shared" si="10"/>
        <v>Investissement</v>
      </c>
      <c r="P202" s="9" t="str">
        <f t="shared" si="11"/>
        <v>Fonds général</v>
      </c>
    </row>
    <row r="203" spans="1:16" ht="12.75" customHeight="1" x14ac:dyDescent="0.25">
      <c r="A203" s="2" t="s">
        <v>391</v>
      </c>
      <c r="B203" s="2" t="s">
        <v>391</v>
      </c>
      <c r="C203" s="2" t="s">
        <v>366</v>
      </c>
      <c r="D203" s="2" t="s">
        <v>50</v>
      </c>
      <c r="E203" s="2" t="s">
        <v>90</v>
      </c>
      <c r="F203" s="2" t="s">
        <v>232</v>
      </c>
      <c r="G203" s="2" t="s">
        <v>231</v>
      </c>
      <c r="H203" s="2" t="s">
        <v>230</v>
      </c>
      <c r="I203" s="2" t="s">
        <v>88</v>
      </c>
      <c r="J203" s="2" t="s">
        <v>46</v>
      </c>
      <c r="K203" s="2" t="s">
        <v>48</v>
      </c>
      <c r="L203" s="2" t="s">
        <v>87</v>
      </c>
      <c r="M203" s="8">
        <v>1</v>
      </c>
      <c r="N203" s="9" t="str">
        <f t="shared" si="9"/>
        <v>RSSS-200-4900 - Fonds immo - Solde de fonds - Cap</v>
      </c>
      <c r="O203" s="9" t="str">
        <f t="shared" si="10"/>
        <v>Investissement</v>
      </c>
      <c r="P203" s="9" t="str">
        <f t="shared" si="11"/>
        <v>Fonds général</v>
      </c>
    </row>
    <row r="204" spans="1:16" ht="12.75" customHeight="1" x14ac:dyDescent="0.25">
      <c r="A204" s="2" t="s">
        <v>390</v>
      </c>
      <c r="B204" s="2" t="s">
        <v>390</v>
      </c>
      <c r="C204" s="2" t="s">
        <v>366</v>
      </c>
      <c r="D204" s="2" t="s">
        <v>50</v>
      </c>
      <c r="E204" s="2" t="s">
        <v>90</v>
      </c>
      <c r="F204" s="2" t="s">
        <v>228</v>
      </c>
      <c r="G204" s="2" t="s">
        <v>227</v>
      </c>
      <c r="H204" s="2" t="s">
        <v>226</v>
      </c>
      <c r="I204" s="2" t="s">
        <v>88</v>
      </c>
      <c r="J204" s="2" t="s">
        <v>46</v>
      </c>
      <c r="K204" s="2" t="s">
        <v>48</v>
      </c>
      <c r="L204" s="2" t="s">
        <v>87</v>
      </c>
      <c r="M204" s="8">
        <v>1</v>
      </c>
      <c r="N204" s="9" t="str">
        <f t="shared" si="9"/>
        <v>RSSS-210-4900 - Fonds immo - Crédits reportés - Cap</v>
      </c>
      <c r="O204" s="9" t="str">
        <f t="shared" si="10"/>
        <v>Investissement</v>
      </c>
      <c r="P204" s="9" t="str">
        <f t="shared" si="11"/>
        <v>Fonds général</v>
      </c>
    </row>
    <row r="205" spans="1:16" ht="12.75" customHeight="1" x14ac:dyDescent="0.25">
      <c r="A205" s="2" t="s">
        <v>389</v>
      </c>
      <c r="B205" s="2" t="s">
        <v>389</v>
      </c>
      <c r="C205" s="2" t="s">
        <v>366</v>
      </c>
      <c r="D205" s="2" t="s">
        <v>50</v>
      </c>
      <c r="E205" s="2" t="s">
        <v>90</v>
      </c>
      <c r="F205" s="2" t="s">
        <v>224</v>
      </c>
      <c r="G205" s="2" t="s">
        <v>223</v>
      </c>
      <c r="H205" s="2" t="s">
        <v>222</v>
      </c>
      <c r="I205" s="2" t="s">
        <v>147</v>
      </c>
      <c r="J205" s="2" t="s">
        <v>46</v>
      </c>
      <c r="K205" s="2" t="s">
        <v>48</v>
      </c>
      <c r="L205" s="2" t="s">
        <v>87</v>
      </c>
      <c r="M205" s="8">
        <v>1</v>
      </c>
      <c r="N205" s="9" t="str">
        <f t="shared" si="9"/>
        <v>RSSS-220-4900 - Fonds immo - ADTI - Cap</v>
      </c>
      <c r="O205" s="9" t="str">
        <f t="shared" si="10"/>
        <v>Investissement</v>
      </c>
      <c r="P205" s="9" t="str">
        <f t="shared" si="11"/>
        <v>Fonds général</v>
      </c>
    </row>
    <row r="206" spans="1:16" ht="12.75" customHeight="1" x14ac:dyDescent="0.25">
      <c r="A206" s="2" t="s">
        <v>388</v>
      </c>
      <c r="B206" s="2" t="s">
        <v>388</v>
      </c>
      <c r="C206" s="2" t="s">
        <v>366</v>
      </c>
      <c r="D206" s="2" t="s">
        <v>50</v>
      </c>
      <c r="E206" s="2" t="s">
        <v>90</v>
      </c>
      <c r="F206" s="2" t="s">
        <v>220</v>
      </c>
      <c r="G206" s="2" t="s">
        <v>219</v>
      </c>
      <c r="H206" s="2" t="s">
        <v>218</v>
      </c>
      <c r="I206" s="2" t="s">
        <v>147</v>
      </c>
      <c r="J206" s="2" t="s">
        <v>46</v>
      </c>
      <c r="K206" s="2" t="s">
        <v>48</v>
      </c>
      <c r="L206" s="2" t="s">
        <v>87</v>
      </c>
      <c r="M206" s="8">
        <v>1</v>
      </c>
      <c r="N206" s="9" t="str">
        <f t="shared" si="9"/>
        <v>RSSS-230-4900 - Fonds immo - MAI - Cap</v>
      </c>
      <c r="O206" s="9" t="str">
        <f t="shared" si="10"/>
        <v>Investissement</v>
      </c>
      <c r="P206" s="9" t="str">
        <f t="shared" si="11"/>
        <v>Fonds général</v>
      </c>
    </row>
    <row r="207" spans="1:16" ht="12.75" customHeight="1" x14ac:dyDescent="0.25">
      <c r="A207" s="2" t="s">
        <v>387</v>
      </c>
      <c r="B207" s="2" t="s">
        <v>387</v>
      </c>
      <c r="C207" s="2" t="s">
        <v>366</v>
      </c>
      <c r="D207" s="2" t="s">
        <v>50</v>
      </c>
      <c r="E207" s="2" t="s">
        <v>90</v>
      </c>
      <c r="F207" s="2" t="s">
        <v>216</v>
      </c>
      <c r="G207" s="2" t="s">
        <v>215</v>
      </c>
      <c r="H207" s="2" t="s">
        <v>214</v>
      </c>
      <c r="I207" s="2" t="s">
        <v>147</v>
      </c>
      <c r="J207" s="2" t="s">
        <v>46</v>
      </c>
      <c r="K207" s="2" t="s">
        <v>48</v>
      </c>
      <c r="L207" s="2" t="s">
        <v>87</v>
      </c>
      <c r="M207" s="8">
        <v>1</v>
      </c>
      <c r="N207" s="9" t="str">
        <f t="shared" si="9"/>
        <v>RSSS-240-4900 - Fonds immo - AC - Cap</v>
      </c>
      <c r="O207" s="9" t="str">
        <f t="shared" si="10"/>
        <v>Investissement</v>
      </c>
      <c r="P207" s="9" t="str">
        <f t="shared" si="11"/>
        <v>Fonds général</v>
      </c>
    </row>
    <row r="208" spans="1:16" ht="12.75" customHeight="1" x14ac:dyDescent="0.25">
      <c r="A208" s="2" t="s">
        <v>386</v>
      </c>
      <c r="B208" s="2" t="s">
        <v>386</v>
      </c>
      <c r="C208" s="2" t="s">
        <v>366</v>
      </c>
      <c r="D208" s="2" t="s">
        <v>50</v>
      </c>
      <c r="E208" s="2" t="s">
        <v>90</v>
      </c>
      <c r="F208" s="2" t="s">
        <v>212</v>
      </c>
      <c r="G208" s="2" t="s">
        <v>211</v>
      </c>
      <c r="H208" s="2" t="s">
        <v>210</v>
      </c>
      <c r="I208" s="2" t="s">
        <v>147</v>
      </c>
      <c r="J208" s="2" t="s">
        <v>46</v>
      </c>
      <c r="K208" s="2" t="s">
        <v>48</v>
      </c>
      <c r="L208" s="2" t="s">
        <v>87</v>
      </c>
      <c r="M208" s="8">
        <v>1</v>
      </c>
      <c r="N208" s="9" t="str">
        <f t="shared" si="9"/>
        <v>RSSS-250-4900 - Fonds immo - PCEM - Cap</v>
      </c>
      <c r="O208" s="9" t="str">
        <f t="shared" si="10"/>
        <v>Investissement</v>
      </c>
      <c r="P208" s="9" t="str">
        <f t="shared" si="11"/>
        <v>Fonds général</v>
      </c>
    </row>
    <row r="209" spans="1:16" ht="12.75" customHeight="1" x14ac:dyDescent="0.25">
      <c r="A209" s="2" t="s">
        <v>385</v>
      </c>
      <c r="B209" s="2" t="s">
        <v>385</v>
      </c>
      <c r="C209" s="2" t="s">
        <v>366</v>
      </c>
      <c r="D209" s="2" t="s">
        <v>50</v>
      </c>
      <c r="E209" s="2" t="s">
        <v>90</v>
      </c>
      <c r="F209" s="2" t="s">
        <v>208</v>
      </c>
      <c r="G209" s="2" t="s">
        <v>207</v>
      </c>
      <c r="H209" s="2" t="s">
        <v>206</v>
      </c>
      <c r="I209" s="2" t="s">
        <v>147</v>
      </c>
      <c r="J209" s="2" t="s">
        <v>46</v>
      </c>
      <c r="K209" s="2" t="s">
        <v>48</v>
      </c>
      <c r="L209" s="2" t="s">
        <v>87</v>
      </c>
      <c r="M209" s="8">
        <v>1</v>
      </c>
      <c r="N209" s="9" t="str">
        <f t="shared" si="9"/>
        <v>RSSS-260-4900 - Fonds immo - PCFI - Cap</v>
      </c>
      <c r="O209" s="9" t="str">
        <f t="shared" si="10"/>
        <v>Investissement</v>
      </c>
      <c r="P209" s="9" t="str">
        <f t="shared" si="11"/>
        <v>Fonds général</v>
      </c>
    </row>
    <row r="210" spans="1:16" ht="12.75" customHeight="1" x14ac:dyDescent="0.25">
      <c r="A210" s="2" t="s">
        <v>384</v>
      </c>
      <c r="B210" s="2" t="s">
        <v>384</v>
      </c>
      <c r="C210" s="2" t="s">
        <v>366</v>
      </c>
      <c r="D210" s="2" t="s">
        <v>1725</v>
      </c>
      <c r="E210" s="2" t="s">
        <v>90</v>
      </c>
      <c r="F210" s="2" t="s">
        <v>204</v>
      </c>
      <c r="G210" s="2" t="s">
        <v>203</v>
      </c>
      <c r="H210" s="2" t="s">
        <v>202</v>
      </c>
      <c r="I210" s="2" t="s">
        <v>88</v>
      </c>
      <c r="J210" s="2" t="s">
        <v>46</v>
      </c>
      <c r="K210" s="2" t="s">
        <v>51</v>
      </c>
      <c r="L210" s="2" t="s">
        <v>87</v>
      </c>
      <c r="M210" s="8">
        <v>1</v>
      </c>
      <c r="N210" s="9" t="str">
        <f t="shared" si="9"/>
        <v>RSSS-270-4900 - Fondation - fonds d'exploitation - Cap</v>
      </c>
      <c r="O210" s="9" t="str">
        <f t="shared" si="10"/>
        <v>Investissement</v>
      </c>
      <c r="P210" s="9" t="str">
        <f t="shared" si="11"/>
        <v>Partenaires externes</v>
      </c>
    </row>
    <row r="211" spans="1:16" ht="12.75" customHeight="1" x14ac:dyDescent="0.25">
      <c r="A211" s="2" t="s">
        <v>383</v>
      </c>
      <c r="B211" s="2" t="s">
        <v>383</v>
      </c>
      <c r="C211" s="2" t="s">
        <v>366</v>
      </c>
      <c r="D211" s="2" t="s">
        <v>1725</v>
      </c>
      <c r="E211" s="2" t="s">
        <v>90</v>
      </c>
      <c r="F211" s="2" t="s">
        <v>200</v>
      </c>
      <c r="G211" s="2" t="s">
        <v>199</v>
      </c>
      <c r="H211" s="2" t="s">
        <v>198</v>
      </c>
      <c r="I211" s="2" t="s">
        <v>88</v>
      </c>
      <c r="J211" s="2" t="s">
        <v>47</v>
      </c>
      <c r="K211" s="2" t="s">
        <v>51</v>
      </c>
      <c r="L211" s="2" t="s">
        <v>87</v>
      </c>
      <c r="M211" s="8">
        <v>1</v>
      </c>
      <c r="N211" s="9" t="str">
        <f t="shared" si="9"/>
        <v>RSSS-280-4900 - Fondation - fonds d'exploitation - Non Cap</v>
      </c>
      <c r="O211" s="9" t="str">
        <f t="shared" si="10"/>
        <v>Dépense</v>
      </c>
      <c r="P211" s="9" t="str">
        <f t="shared" si="11"/>
        <v>Partenaires externes</v>
      </c>
    </row>
    <row r="212" spans="1:16" ht="12.75" customHeight="1" x14ac:dyDescent="0.25">
      <c r="A212" s="2" t="s">
        <v>382</v>
      </c>
      <c r="B212" s="2" t="s">
        <v>382</v>
      </c>
      <c r="C212" s="2" t="s">
        <v>366</v>
      </c>
      <c r="D212" s="2" t="s">
        <v>1725</v>
      </c>
      <c r="E212" s="2" t="s">
        <v>90</v>
      </c>
      <c r="F212" s="2" t="s">
        <v>196</v>
      </c>
      <c r="G212" s="2" t="s">
        <v>195</v>
      </c>
      <c r="H212" s="2" t="s">
        <v>194</v>
      </c>
      <c r="I212" s="2" t="s">
        <v>88</v>
      </c>
      <c r="J212" s="2" t="s">
        <v>46</v>
      </c>
      <c r="K212" s="2" t="s">
        <v>51</v>
      </c>
      <c r="L212" s="2" t="s">
        <v>87</v>
      </c>
      <c r="M212" s="8">
        <v>1</v>
      </c>
      <c r="N212" s="9" t="str">
        <f t="shared" si="9"/>
        <v>RSSS-290-4900 - Fondation - fonds d'immobilisation - Cap</v>
      </c>
      <c r="O212" s="9" t="str">
        <f t="shared" si="10"/>
        <v>Investissement</v>
      </c>
      <c r="P212" s="9" t="str">
        <f t="shared" si="11"/>
        <v>Partenaires externes</v>
      </c>
    </row>
    <row r="213" spans="1:16" ht="12.75" customHeight="1" x14ac:dyDescent="0.25">
      <c r="A213" s="2" t="s">
        <v>381</v>
      </c>
      <c r="B213" s="2" t="s">
        <v>381</v>
      </c>
      <c r="C213" s="2" t="s">
        <v>366</v>
      </c>
      <c r="D213" s="2" t="s">
        <v>50</v>
      </c>
      <c r="E213" s="2" t="s">
        <v>90</v>
      </c>
      <c r="F213" s="2" t="s">
        <v>192</v>
      </c>
      <c r="G213" s="2" t="s">
        <v>191</v>
      </c>
      <c r="H213" s="2" t="s">
        <v>190</v>
      </c>
      <c r="I213" s="2" t="s">
        <v>88</v>
      </c>
      <c r="J213" s="2" t="s">
        <v>47</v>
      </c>
      <c r="K213" s="2" t="s">
        <v>48</v>
      </c>
      <c r="L213" s="2" t="s">
        <v>87</v>
      </c>
      <c r="M213" s="8">
        <v>1</v>
      </c>
      <c r="N213" s="9" t="str">
        <f t="shared" si="9"/>
        <v>RSSS-300-4900 - CO/CDO - Transfert MSSS - Non Cap</v>
      </c>
      <c r="O213" s="9" t="str">
        <f t="shared" si="10"/>
        <v>Dépense</v>
      </c>
      <c r="P213" s="9" t="str">
        <f t="shared" si="11"/>
        <v>Fonds général</v>
      </c>
    </row>
    <row r="214" spans="1:16" ht="12.75" customHeight="1" x14ac:dyDescent="0.25">
      <c r="A214" s="2" t="s">
        <v>380</v>
      </c>
      <c r="B214" s="2" t="s">
        <v>380</v>
      </c>
      <c r="C214" s="2" t="s">
        <v>366</v>
      </c>
      <c r="D214" s="2" t="s">
        <v>50</v>
      </c>
      <c r="E214" s="2" t="s">
        <v>90</v>
      </c>
      <c r="F214" s="2" t="s">
        <v>188</v>
      </c>
      <c r="G214" s="2" t="s">
        <v>187</v>
      </c>
      <c r="H214" s="2" t="s">
        <v>186</v>
      </c>
      <c r="I214" s="2" t="s">
        <v>88</v>
      </c>
      <c r="J214" s="2" t="s">
        <v>46</v>
      </c>
      <c r="K214" s="2" t="s">
        <v>48</v>
      </c>
      <c r="L214" s="2" t="s">
        <v>87</v>
      </c>
      <c r="M214" s="8">
        <v>1</v>
      </c>
      <c r="N214" s="9" t="str">
        <f t="shared" si="9"/>
        <v>RSSS-310-4900 - CO/CDO - Transfert MSSS - Cap</v>
      </c>
      <c r="O214" s="9" t="str">
        <f t="shared" si="10"/>
        <v>Investissement</v>
      </c>
      <c r="P214" s="9" t="str">
        <f t="shared" si="11"/>
        <v>Fonds général</v>
      </c>
    </row>
    <row r="215" spans="1:16" ht="12.75" customHeight="1" x14ac:dyDescent="0.25">
      <c r="A215" s="2" t="s">
        <v>379</v>
      </c>
      <c r="B215" s="2" t="s">
        <v>379</v>
      </c>
      <c r="C215" s="2" t="s">
        <v>366</v>
      </c>
      <c r="D215" s="2" t="s">
        <v>50</v>
      </c>
      <c r="E215" s="2" t="s">
        <v>90</v>
      </c>
      <c r="F215" s="2" t="s">
        <v>184</v>
      </c>
      <c r="G215" s="2" t="s">
        <v>183</v>
      </c>
      <c r="H215" s="2" t="s">
        <v>182</v>
      </c>
      <c r="I215" s="2" t="s">
        <v>88</v>
      </c>
      <c r="J215" s="2" t="s">
        <v>47</v>
      </c>
      <c r="K215" s="2" t="s">
        <v>48</v>
      </c>
      <c r="L215" s="2" t="s">
        <v>87</v>
      </c>
      <c r="M215" s="8">
        <v>1</v>
      </c>
      <c r="N215" s="9" t="str">
        <f t="shared" si="9"/>
        <v>RSSS-320-4900 - Autres - Transfert MSSS - Non Cap</v>
      </c>
      <c r="O215" s="9" t="str">
        <f t="shared" si="10"/>
        <v>Dépense</v>
      </c>
      <c r="P215" s="9" t="str">
        <f t="shared" si="11"/>
        <v>Fonds général</v>
      </c>
    </row>
    <row r="216" spans="1:16" ht="12.75" customHeight="1" x14ac:dyDescent="0.25">
      <c r="A216" s="2" t="s">
        <v>378</v>
      </c>
      <c r="B216" s="2" t="s">
        <v>378</v>
      </c>
      <c r="C216" s="2" t="s">
        <v>366</v>
      </c>
      <c r="D216" s="2" t="s">
        <v>50</v>
      </c>
      <c r="E216" s="2" t="s">
        <v>90</v>
      </c>
      <c r="F216" s="2" t="s">
        <v>180</v>
      </c>
      <c r="G216" s="2" t="s">
        <v>179</v>
      </c>
      <c r="H216" s="2" t="s">
        <v>178</v>
      </c>
      <c r="I216" s="2" t="s">
        <v>88</v>
      </c>
      <c r="J216" s="2" t="s">
        <v>46</v>
      </c>
      <c r="K216" s="2" t="s">
        <v>48</v>
      </c>
      <c r="L216" s="2" t="s">
        <v>87</v>
      </c>
      <c r="M216" s="8">
        <v>1</v>
      </c>
      <c r="N216" s="9" t="str">
        <f t="shared" si="9"/>
        <v>RSSS-330-4900 - Autres - Transfert MSSS -Cap</v>
      </c>
      <c r="O216" s="9" t="str">
        <f t="shared" si="10"/>
        <v>Investissement</v>
      </c>
      <c r="P216" s="9" t="str">
        <f t="shared" si="11"/>
        <v>Fonds général</v>
      </c>
    </row>
    <row r="217" spans="1:16" ht="12.75" customHeight="1" x14ac:dyDescent="0.25">
      <c r="A217" s="2" t="s">
        <v>377</v>
      </c>
      <c r="B217" s="2" t="s">
        <v>377</v>
      </c>
      <c r="C217" s="2" t="s">
        <v>366</v>
      </c>
      <c r="D217" s="2" t="s">
        <v>1725</v>
      </c>
      <c r="E217" s="2" t="s">
        <v>90</v>
      </c>
      <c r="F217" s="2" t="s">
        <v>176</v>
      </c>
      <c r="G217" s="2" t="s">
        <v>175</v>
      </c>
      <c r="H217" s="2" t="s">
        <v>174</v>
      </c>
      <c r="I217" s="2" t="s">
        <v>88</v>
      </c>
      <c r="J217" s="2" t="s">
        <v>47</v>
      </c>
      <c r="K217" s="2" t="s">
        <v>169</v>
      </c>
      <c r="L217" s="2" t="s">
        <v>87</v>
      </c>
      <c r="M217" s="8">
        <v>1</v>
      </c>
      <c r="N217" s="9" t="str">
        <f t="shared" si="9"/>
        <v>RSSS-340-4900 - Autres - Gouvernement fédéral - Non Cap</v>
      </c>
      <c r="O217" s="9" t="str">
        <f t="shared" si="10"/>
        <v>Dépense</v>
      </c>
      <c r="P217" s="9" t="str">
        <f t="shared" si="11"/>
        <v>Partenaires externes</v>
      </c>
    </row>
    <row r="218" spans="1:16" ht="12.75" customHeight="1" x14ac:dyDescent="0.25">
      <c r="A218" s="2" t="s">
        <v>376</v>
      </c>
      <c r="B218" s="2" t="s">
        <v>376</v>
      </c>
      <c r="C218" s="2" t="s">
        <v>366</v>
      </c>
      <c r="D218" s="2" t="s">
        <v>1725</v>
      </c>
      <c r="E218" s="2" t="s">
        <v>90</v>
      </c>
      <c r="F218" s="2" t="s">
        <v>172</v>
      </c>
      <c r="G218" s="2" t="s">
        <v>171</v>
      </c>
      <c r="H218" s="2" t="s">
        <v>170</v>
      </c>
      <c r="I218" s="2" t="s">
        <v>88</v>
      </c>
      <c r="J218" s="2" t="s">
        <v>46</v>
      </c>
      <c r="K218" s="2" t="s">
        <v>169</v>
      </c>
      <c r="L218" s="2" t="s">
        <v>87</v>
      </c>
      <c r="M218" s="8">
        <v>1</v>
      </c>
      <c r="N218" s="9" t="str">
        <f t="shared" si="9"/>
        <v>RSSS-350-4900 - Autres - Gouvernement fédéral - Cap</v>
      </c>
      <c r="O218" s="9" t="str">
        <f t="shared" si="10"/>
        <v>Investissement</v>
      </c>
      <c r="P218" s="9" t="str">
        <f t="shared" si="11"/>
        <v>Partenaires externes</v>
      </c>
    </row>
    <row r="219" spans="1:16" ht="12.75" customHeight="1" x14ac:dyDescent="0.25">
      <c r="A219" s="2" t="s">
        <v>375</v>
      </c>
      <c r="B219" s="2" t="s">
        <v>375</v>
      </c>
      <c r="C219" s="2" t="s">
        <v>366</v>
      </c>
      <c r="D219" s="2" t="s">
        <v>50</v>
      </c>
      <c r="E219" s="2" t="s">
        <v>90</v>
      </c>
      <c r="F219" s="2" t="s">
        <v>167</v>
      </c>
      <c r="G219" s="2" t="s">
        <v>166</v>
      </c>
      <c r="H219" s="2" t="s">
        <v>165</v>
      </c>
      <c r="I219" s="2" t="s">
        <v>88</v>
      </c>
      <c r="J219" s="2" t="s">
        <v>47</v>
      </c>
      <c r="K219" s="2" t="s">
        <v>51</v>
      </c>
      <c r="L219" s="2" t="s">
        <v>87</v>
      </c>
      <c r="M219" s="8">
        <v>1</v>
      </c>
      <c r="N219" s="9" t="str">
        <f t="shared" si="9"/>
        <v>RSSS-360-4900 - Autres sources de financement - Non Cap</v>
      </c>
      <c r="O219" s="9" t="str">
        <f t="shared" si="10"/>
        <v>Dépense</v>
      </c>
      <c r="P219" s="9" t="str">
        <f t="shared" si="11"/>
        <v>Fonds général</v>
      </c>
    </row>
    <row r="220" spans="1:16" ht="12.75" customHeight="1" x14ac:dyDescent="0.25">
      <c r="A220" s="2" t="s">
        <v>374</v>
      </c>
      <c r="B220" s="2" t="s">
        <v>374</v>
      </c>
      <c r="C220" s="2" t="s">
        <v>366</v>
      </c>
      <c r="D220" s="2" t="s">
        <v>50</v>
      </c>
      <c r="E220" s="2" t="s">
        <v>90</v>
      </c>
      <c r="F220" s="2" t="s">
        <v>163</v>
      </c>
      <c r="G220" s="2" t="s">
        <v>162</v>
      </c>
      <c r="H220" s="2" t="s">
        <v>161</v>
      </c>
      <c r="I220" s="2" t="s">
        <v>88</v>
      </c>
      <c r="J220" s="2" t="s">
        <v>46</v>
      </c>
      <c r="K220" s="2" t="s">
        <v>51</v>
      </c>
      <c r="L220" s="2" t="s">
        <v>87</v>
      </c>
      <c r="M220" s="8">
        <v>1</v>
      </c>
      <c r="N220" s="9" t="str">
        <f t="shared" si="9"/>
        <v>RSSS-370-4900 - Autres sources de financement - Cap</v>
      </c>
      <c r="O220" s="9" t="str">
        <f t="shared" si="10"/>
        <v>Investissement</v>
      </c>
      <c r="P220" s="9" t="str">
        <f t="shared" si="11"/>
        <v>Fonds général</v>
      </c>
    </row>
    <row r="221" spans="1:16" ht="12.75" customHeight="1" x14ac:dyDescent="0.25">
      <c r="A221" s="2" t="s">
        <v>373</v>
      </c>
      <c r="B221" s="2" t="s">
        <v>373</v>
      </c>
      <c r="C221" s="2" t="s">
        <v>366</v>
      </c>
      <c r="D221" s="2" t="s">
        <v>50</v>
      </c>
      <c r="E221" s="2" t="s">
        <v>90</v>
      </c>
      <c r="F221" s="2" t="s">
        <v>93</v>
      </c>
      <c r="G221" s="2" t="s">
        <v>93</v>
      </c>
      <c r="H221" s="2" t="s">
        <v>93</v>
      </c>
      <c r="I221" s="2" t="s">
        <v>88</v>
      </c>
      <c r="J221" s="2" t="s">
        <v>47</v>
      </c>
      <c r="K221" s="2" t="s">
        <v>48</v>
      </c>
      <c r="L221" s="2" t="s">
        <v>87</v>
      </c>
      <c r="M221" s="8">
        <v>1</v>
      </c>
      <c r="N221" s="9" t="str">
        <f t="shared" si="9"/>
        <v>RSSS-400-4900 - Conversion - Dépenses réelles - 2018-2019</v>
      </c>
      <c r="O221" s="9" t="str">
        <f t="shared" si="10"/>
        <v>Dépense</v>
      </c>
      <c r="P221" s="9" t="str">
        <f t="shared" si="11"/>
        <v>Fonds général</v>
      </c>
    </row>
    <row r="222" spans="1:16" ht="12.75" customHeight="1" x14ac:dyDescent="0.25">
      <c r="A222" s="2" t="s">
        <v>372</v>
      </c>
      <c r="B222" s="2" t="s">
        <v>372</v>
      </c>
      <c r="C222" s="2" t="s">
        <v>366</v>
      </c>
      <c r="D222" s="2" t="s">
        <v>50</v>
      </c>
      <c r="E222" s="2" t="s">
        <v>90</v>
      </c>
      <c r="F222" s="2" t="s">
        <v>158</v>
      </c>
      <c r="G222" s="2" t="s">
        <v>158</v>
      </c>
      <c r="H222" s="2" t="s">
        <v>158</v>
      </c>
      <c r="I222" s="2" t="s">
        <v>88</v>
      </c>
      <c r="J222" s="2" t="s">
        <v>47</v>
      </c>
      <c r="K222" s="2" t="s">
        <v>48</v>
      </c>
      <c r="L222" s="2" t="s">
        <v>87</v>
      </c>
      <c r="M222" s="8">
        <v>1</v>
      </c>
      <c r="N222" s="9" t="str">
        <f t="shared" si="9"/>
        <v>RSSS-992-4900 - Plan modernisation technologique - Transfert MSSS (NON CAP)</v>
      </c>
      <c r="O222" s="9" t="str">
        <f t="shared" si="10"/>
        <v>Dépense</v>
      </c>
      <c r="P222" s="9" t="str">
        <f t="shared" si="11"/>
        <v>Fonds général</v>
      </c>
    </row>
    <row r="223" spans="1:16" ht="12.75" customHeight="1" x14ac:dyDescent="0.25">
      <c r="A223" s="2" t="s">
        <v>371</v>
      </c>
      <c r="B223" s="2" t="s">
        <v>371</v>
      </c>
      <c r="C223" s="2" t="s">
        <v>366</v>
      </c>
      <c r="D223" s="2" t="s">
        <v>50</v>
      </c>
      <c r="E223" s="2" t="s">
        <v>90</v>
      </c>
      <c r="F223" s="2" t="s">
        <v>156</v>
      </c>
      <c r="G223" s="2" t="s">
        <v>156</v>
      </c>
      <c r="H223" s="2" t="s">
        <v>156</v>
      </c>
      <c r="I223" s="2" t="s">
        <v>147</v>
      </c>
      <c r="J223" s="2" t="s">
        <v>46</v>
      </c>
      <c r="K223" s="2" t="s">
        <v>48</v>
      </c>
      <c r="L223" s="2" t="s">
        <v>87</v>
      </c>
      <c r="M223" s="8">
        <v>1</v>
      </c>
      <c r="N223" s="9" t="str">
        <f t="shared" si="9"/>
        <v>RSSS-993-4900 - Plan modernisation technologique - EIRI (CAP)</v>
      </c>
      <c r="O223" s="9" t="str">
        <f t="shared" si="10"/>
        <v>Investissement</v>
      </c>
      <c r="P223" s="9" t="str">
        <f t="shared" si="11"/>
        <v>Fonds général</v>
      </c>
    </row>
    <row r="224" spans="1:16" ht="12.75" customHeight="1" x14ac:dyDescent="0.25">
      <c r="A224" s="2" t="s">
        <v>370</v>
      </c>
      <c r="B224" s="2" t="s">
        <v>370</v>
      </c>
      <c r="C224" s="2" t="s">
        <v>366</v>
      </c>
      <c r="D224" s="2" t="s">
        <v>50</v>
      </c>
      <c r="E224" s="2" t="s">
        <v>90</v>
      </c>
      <c r="F224" s="2" t="s">
        <v>154</v>
      </c>
      <c r="G224" s="2" t="s">
        <v>154</v>
      </c>
      <c r="H224" s="2" t="s">
        <v>154</v>
      </c>
      <c r="I224" s="2" t="s">
        <v>147</v>
      </c>
      <c r="J224" s="2" t="s">
        <v>46</v>
      </c>
      <c r="K224" s="2" t="s">
        <v>48</v>
      </c>
      <c r="L224" s="2" t="s">
        <v>87</v>
      </c>
      <c r="M224" s="8">
        <v>1</v>
      </c>
      <c r="N224" s="9" t="str">
        <f t="shared" si="9"/>
        <v>RSSS-996-4900 - Enveloppe d'investissements en RI - Capitalisable</v>
      </c>
      <c r="O224" s="9" t="str">
        <f t="shared" si="10"/>
        <v>Investissement</v>
      </c>
      <c r="P224" s="9" t="str">
        <f t="shared" si="11"/>
        <v>Fonds général</v>
      </c>
    </row>
    <row r="225" spans="1:16" ht="12.75" customHeight="1" x14ac:dyDescent="0.25">
      <c r="A225" s="2" t="s">
        <v>369</v>
      </c>
      <c r="B225" s="2" t="s">
        <v>369</v>
      </c>
      <c r="C225" s="2" t="s">
        <v>366</v>
      </c>
      <c r="D225" s="2" t="s">
        <v>50</v>
      </c>
      <c r="E225" s="2" t="s">
        <v>115</v>
      </c>
      <c r="F225" s="2" t="s">
        <v>152</v>
      </c>
      <c r="G225" s="2" t="s">
        <v>152</v>
      </c>
      <c r="H225" s="2" t="s">
        <v>152</v>
      </c>
      <c r="I225" s="2" t="s">
        <v>147</v>
      </c>
      <c r="J225" s="2" t="s">
        <v>46</v>
      </c>
      <c r="K225" s="2" t="s">
        <v>48</v>
      </c>
      <c r="L225" s="2" t="s">
        <v>87</v>
      </c>
      <c r="M225" s="8">
        <v>1</v>
      </c>
      <c r="N225" s="9" t="str">
        <f t="shared" si="9"/>
        <v>RSSS-997-4900 - Compte non provisionné - Capitalisable</v>
      </c>
      <c r="O225" s="9" t="str">
        <f t="shared" si="10"/>
        <v>Investissement</v>
      </c>
      <c r="P225" s="9" t="str">
        <f t="shared" si="11"/>
        <v>Fonds général</v>
      </c>
    </row>
    <row r="226" spans="1:16" ht="12.75" customHeight="1" x14ac:dyDescent="0.25">
      <c r="A226" s="2" t="s">
        <v>368</v>
      </c>
      <c r="B226" s="2" t="s">
        <v>368</v>
      </c>
      <c r="C226" s="2" t="s">
        <v>366</v>
      </c>
      <c r="D226" s="2" t="s">
        <v>50</v>
      </c>
      <c r="E226" s="2" t="s">
        <v>90</v>
      </c>
      <c r="F226" s="2" t="s">
        <v>89</v>
      </c>
      <c r="G226" s="2" t="s">
        <v>89</v>
      </c>
      <c r="H226" s="2" t="s">
        <v>89</v>
      </c>
      <c r="I226" s="2" t="s">
        <v>88</v>
      </c>
      <c r="J226" s="2" t="s">
        <v>47</v>
      </c>
      <c r="K226" s="2" t="s">
        <v>48</v>
      </c>
      <c r="L226" s="2" t="s">
        <v>87</v>
      </c>
      <c r="M226" s="8">
        <v>1</v>
      </c>
      <c r="N226" s="9" t="str">
        <f t="shared" si="9"/>
        <v>RSSS-998-4900 - COVID-19 - Non capitalisable</v>
      </c>
      <c r="O226" s="9" t="str">
        <f t="shared" si="10"/>
        <v>Dépense</v>
      </c>
      <c r="P226" s="9" t="str">
        <f t="shared" si="11"/>
        <v>Fonds général</v>
      </c>
    </row>
    <row r="227" spans="1:16" ht="12.75" customHeight="1" x14ac:dyDescent="0.25">
      <c r="A227" s="2" t="s">
        <v>367</v>
      </c>
      <c r="B227" s="2" t="s">
        <v>367</v>
      </c>
      <c r="C227" s="2" t="s">
        <v>366</v>
      </c>
      <c r="D227" s="2" t="s">
        <v>50</v>
      </c>
      <c r="E227" s="2" t="s">
        <v>90</v>
      </c>
      <c r="F227" s="2" t="s">
        <v>148</v>
      </c>
      <c r="G227" s="2" t="s">
        <v>148</v>
      </c>
      <c r="H227" s="2" t="s">
        <v>148</v>
      </c>
      <c r="I227" s="2" t="s">
        <v>147</v>
      </c>
      <c r="J227" s="2" t="s">
        <v>46</v>
      </c>
      <c r="K227" s="2" t="s">
        <v>48</v>
      </c>
      <c r="L227" s="2" t="s">
        <v>87</v>
      </c>
      <c r="M227" s="8">
        <v>1</v>
      </c>
      <c r="N227" s="9" t="str">
        <f t="shared" si="9"/>
        <v>RSSS-999-4900 - COVID-19 - Capitalisable</v>
      </c>
      <c r="O227" s="9" t="str">
        <f t="shared" si="10"/>
        <v>Investissement</v>
      </c>
      <c r="P227" s="9" t="str">
        <f t="shared" si="11"/>
        <v>Fonds général</v>
      </c>
    </row>
    <row r="228" spans="1:16" ht="12.75" customHeight="1" x14ac:dyDescent="0.25">
      <c r="A228" s="2" t="s">
        <v>1280</v>
      </c>
      <c r="B228" s="2" t="s">
        <v>1280</v>
      </c>
      <c r="C228" s="2" t="s">
        <v>1248</v>
      </c>
      <c r="D228" s="2" t="s">
        <v>50</v>
      </c>
      <c r="E228" s="2" t="s">
        <v>90</v>
      </c>
      <c r="F228" s="2" t="s">
        <v>260</v>
      </c>
      <c r="G228" s="2" t="s">
        <v>259</v>
      </c>
      <c r="H228" s="2" t="s">
        <v>258</v>
      </c>
      <c r="I228" s="2" t="s">
        <v>88</v>
      </c>
      <c r="J228" s="2" t="s">
        <v>46</v>
      </c>
      <c r="K228" s="2" t="s">
        <v>48</v>
      </c>
      <c r="L228" s="2" t="s">
        <v>87</v>
      </c>
      <c r="M228" s="8">
        <v>1</v>
      </c>
      <c r="N228" s="9" t="str">
        <f t="shared" si="9"/>
        <v>RSSS-130-4150 - Fonds exploitation - Dépense de l'exercice - Cap</v>
      </c>
      <c r="O228" s="9" t="str">
        <f t="shared" si="10"/>
        <v>Investissement</v>
      </c>
      <c r="P228" s="9" t="str">
        <f t="shared" si="11"/>
        <v>Fonds général</v>
      </c>
    </row>
    <row r="229" spans="1:16" ht="12.75" customHeight="1" x14ac:dyDescent="0.25">
      <c r="A229" s="2" t="s">
        <v>1279</v>
      </c>
      <c r="B229" s="2" t="s">
        <v>1279</v>
      </c>
      <c r="C229" s="2" t="s">
        <v>1248</v>
      </c>
      <c r="D229" s="2" t="s">
        <v>50</v>
      </c>
      <c r="E229" s="2" t="s">
        <v>90</v>
      </c>
      <c r="F229" s="2" t="s">
        <v>256</v>
      </c>
      <c r="G229" s="2" t="s">
        <v>255</v>
      </c>
      <c r="H229" s="2" t="s">
        <v>254</v>
      </c>
      <c r="I229" s="2" t="s">
        <v>88</v>
      </c>
      <c r="J229" s="2" t="s">
        <v>46</v>
      </c>
      <c r="K229" s="2" t="s">
        <v>48</v>
      </c>
      <c r="L229" s="2" t="s">
        <v>87</v>
      </c>
      <c r="M229" s="8">
        <v>1</v>
      </c>
      <c r="N229" s="9" t="str">
        <f t="shared" si="9"/>
        <v>RSSS-140-4150 - Fonds exploitation - Solde de fonds - Cap</v>
      </c>
      <c r="O229" s="9" t="str">
        <f t="shared" si="10"/>
        <v>Investissement</v>
      </c>
      <c r="P229" s="9" t="str">
        <f t="shared" si="11"/>
        <v>Fonds général</v>
      </c>
    </row>
    <row r="230" spans="1:16" ht="12.75" customHeight="1" x14ac:dyDescent="0.25">
      <c r="A230" s="2" t="s">
        <v>1278</v>
      </c>
      <c r="B230" s="2" t="s">
        <v>1278</v>
      </c>
      <c r="C230" s="2" t="s">
        <v>1248</v>
      </c>
      <c r="D230" s="2" t="s">
        <v>50</v>
      </c>
      <c r="E230" s="2" t="s">
        <v>90</v>
      </c>
      <c r="F230" s="2" t="s">
        <v>252</v>
      </c>
      <c r="G230" s="2" t="s">
        <v>251</v>
      </c>
      <c r="H230" s="2" t="s">
        <v>250</v>
      </c>
      <c r="I230" s="2" t="s">
        <v>88</v>
      </c>
      <c r="J230" s="2" t="s">
        <v>46</v>
      </c>
      <c r="K230" s="2" t="s">
        <v>48</v>
      </c>
      <c r="L230" s="2" t="s">
        <v>87</v>
      </c>
      <c r="M230" s="8">
        <v>1</v>
      </c>
      <c r="N230" s="9" t="str">
        <f t="shared" si="9"/>
        <v>RSSS-150-4150 - Fonds exploitation - Crédits reportés - Cap</v>
      </c>
      <c r="O230" s="9" t="str">
        <f t="shared" si="10"/>
        <v>Investissement</v>
      </c>
      <c r="P230" s="9" t="str">
        <f t="shared" si="11"/>
        <v>Fonds général</v>
      </c>
    </row>
    <row r="231" spans="1:16" ht="12.75" customHeight="1" x14ac:dyDescent="0.25">
      <c r="A231" s="2" t="s">
        <v>1277</v>
      </c>
      <c r="B231" s="2" t="s">
        <v>1277</v>
      </c>
      <c r="C231" s="2" t="s">
        <v>1248</v>
      </c>
      <c r="D231" s="2" t="s">
        <v>50</v>
      </c>
      <c r="E231" s="2" t="s">
        <v>90</v>
      </c>
      <c r="F231" s="2" t="s">
        <v>248</v>
      </c>
      <c r="G231" s="2" t="s">
        <v>247</v>
      </c>
      <c r="H231" s="2" t="s">
        <v>246</v>
      </c>
      <c r="I231" s="2" t="s">
        <v>88</v>
      </c>
      <c r="J231" s="2" t="s">
        <v>47</v>
      </c>
      <c r="K231" s="2" t="s">
        <v>48</v>
      </c>
      <c r="L231" s="2" t="s">
        <v>87</v>
      </c>
      <c r="M231" s="8">
        <v>1</v>
      </c>
      <c r="N231" s="9" t="str">
        <f t="shared" si="9"/>
        <v>RSSS-160-4150 - Fonds exploitation - Dépense de l'exercice - Non Cap</v>
      </c>
      <c r="O231" s="9" t="str">
        <f t="shared" si="10"/>
        <v>Dépense</v>
      </c>
      <c r="P231" s="9" t="str">
        <f t="shared" si="11"/>
        <v>Fonds général</v>
      </c>
    </row>
    <row r="232" spans="1:16" ht="12.75" customHeight="1" x14ac:dyDescent="0.25">
      <c r="A232" s="2" t="s">
        <v>1276</v>
      </c>
      <c r="B232" s="2" t="s">
        <v>1276</v>
      </c>
      <c r="C232" s="2" t="s">
        <v>1248</v>
      </c>
      <c r="D232" s="2" t="s">
        <v>50</v>
      </c>
      <c r="E232" s="2" t="s">
        <v>90</v>
      </c>
      <c r="F232" s="2" t="s">
        <v>244</v>
      </c>
      <c r="G232" s="2" t="s">
        <v>243</v>
      </c>
      <c r="H232" s="2" t="s">
        <v>242</v>
      </c>
      <c r="I232" s="2" t="s">
        <v>88</v>
      </c>
      <c r="J232" s="2" t="s">
        <v>47</v>
      </c>
      <c r="K232" s="2" t="s">
        <v>48</v>
      </c>
      <c r="L232" s="2" t="s">
        <v>87</v>
      </c>
      <c r="M232" s="8">
        <v>1</v>
      </c>
      <c r="N232" s="9" t="str">
        <f t="shared" si="9"/>
        <v>RSSS-170-4150 - Fonds exploitation - Solde de fonds - Non Cap</v>
      </c>
      <c r="O232" s="9" t="str">
        <f t="shared" si="10"/>
        <v>Dépense</v>
      </c>
      <c r="P232" s="9" t="str">
        <f t="shared" si="11"/>
        <v>Fonds général</v>
      </c>
    </row>
    <row r="233" spans="1:16" ht="12.75" customHeight="1" x14ac:dyDescent="0.25">
      <c r="A233" s="2" t="s">
        <v>1275</v>
      </c>
      <c r="B233" s="2" t="s">
        <v>1275</v>
      </c>
      <c r="C233" s="2" t="s">
        <v>1248</v>
      </c>
      <c r="D233" s="2" t="s">
        <v>50</v>
      </c>
      <c r="E233" s="2" t="s">
        <v>90</v>
      </c>
      <c r="F233" s="2" t="s">
        <v>240</v>
      </c>
      <c r="G233" s="2" t="s">
        <v>239</v>
      </c>
      <c r="H233" s="2" t="s">
        <v>238</v>
      </c>
      <c r="I233" s="2" t="s">
        <v>88</v>
      </c>
      <c r="J233" s="2" t="s">
        <v>47</v>
      </c>
      <c r="K233" s="2" t="s">
        <v>48</v>
      </c>
      <c r="L233" s="2" t="s">
        <v>87</v>
      </c>
      <c r="M233" s="8">
        <v>1</v>
      </c>
      <c r="N233" s="9" t="str">
        <f t="shared" si="9"/>
        <v>RSSS-180-4150 - Fonds exploitation - Crédits reportés - Non Cap</v>
      </c>
      <c r="O233" s="9" t="str">
        <f t="shared" si="10"/>
        <v>Dépense</v>
      </c>
      <c r="P233" s="9" t="str">
        <f t="shared" si="11"/>
        <v>Fonds général</v>
      </c>
    </row>
    <row r="234" spans="1:16" ht="12.75" customHeight="1" x14ac:dyDescent="0.25">
      <c r="A234" s="2" t="s">
        <v>1274</v>
      </c>
      <c r="B234" s="2" t="s">
        <v>1274</v>
      </c>
      <c r="C234" s="2" t="s">
        <v>1248</v>
      </c>
      <c r="D234" s="2" t="s">
        <v>50</v>
      </c>
      <c r="E234" s="2" t="s">
        <v>90</v>
      </c>
      <c r="F234" s="2" t="s">
        <v>236</v>
      </c>
      <c r="G234" s="2" t="s">
        <v>235</v>
      </c>
      <c r="H234" s="2" t="s">
        <v>234</v>
      </c>
      <c r="I234" s="2" t="s">
        <v>88</v>
      </c>
      <c r="J234" s="2" t="s">
        <v>46</v>
      </c>
      <c r="K234" s="2" t="s">
        <v>48</v>
      </c>
      <c r="L234" s="2" t="s">
        <v>87</v>
      </c>
      <c r="M234" s="8">
        <v>1</v>
      </c>
      <c r="N234" s="9" t="str">
        <f t="shared" si="9"/>
        <v>RSSS-190-4150 - Fonds immo - Courant - Cap</v>
      </c>
      <c r="O234" s="9" t="str">
        <f t="shared" si="10"/>
        <v>Investissement</v>
      </c>
      <c r="P234" s="9" t="str">
        <f t="shared" si="11"/>
        <v>Fonds général</v>
      </c>
    </row>
    <row r="235" spans="1:16" ht="12.75" customHeight="1" x14ac:dyDescent="0.25">
      <c r="A235" s="2" t="s">
        <v>1273</v>
      </c>
      <c r="B235" s="2" t="s">
        <v>1273</v>
      </c>
      <c r="C235" s="2" t="s">
        <v>1248</v>
      </c>
      <c r="D235" s="2" t="s">
        <v>50</v>
      </c>
      <c r="E235" s="2" t="s">
        <v>90</v>
      </c>
      <c r="F235" s="2" t="s">
        <v>232</v>
      </c>
      <c r="G235" s="2" t="s">
        <v>231</v>
      </c>
      <c r="H235" s="2" t="s">
        <v>230</v>
      </c>
      <c r="I235" s="2" t="s">
        <v>88</v>
      </c>
      <c r="J235" s="2" t="s">
        <v>46</v>
      </c>
      <c r="K235" s="2" t="s">
        <v>48</v>
      </c>
      <c r="L235" s="2" t="s">
        <v>87</v>
      </c>
      <c r="M235" s="8">
        <v>1</v>
      </c>
      <c r="N235" s="9" t="str">
        <f t="shared" si="9"/>
        <v>RSSS-200-4150 - Fonds immo - Solde de fonds - Cap</v>
      </c>
      <c r="O235" s="9" t="str">
        <f t="shared" si="10"/>
        <v>Investissement</v>
      </c>
      <c r="P235" s="9" t="str">
        <f t="shared" si="11"/>
        <v>Fonds général</v>
      </c>
    </row>
    <row r="236" spans="1:16" ht="12.75" customHeight="1" x14ac:dyDescent="0.25">
      <c r="A236" s="2" t="s">
        <v>1272</v>
      </c>
      <c r="B236" s="2" t="s">
        <v>1272</v>
      </c>
      <c r="C236" s="2" t="s">
        <v>1248</v>
      </c>
      <c r="D236" s="2" t="s">
        <v>50</v>
      </c>
      <c r="E236" s="2" t="s">
        <v>90</v>
      </c>
      <c r="F236" s="2" t="s">
        <v>228</v>
      </c>
      <c r="G236" s="2" t="s">
        <v>227</v>
      </c>
      <c r="H236" s="2" t="s">
        <v>226</v>
      </c>
      <c r="I236" s="2" t="s">
        <v>88</v>
      </c>
      <c r="J236" s="2" t="s">
        <v>46</v>
      </c>
      <c r="K236" s="2" t="s">
        <v>48</v>
      </c>
      <c r="L236" s="2" t="s">
        <v>87</v>
      </c>
      <c r="M236" s="8">
        <v>1</v>
      </c>
      <c r="N236" s="9" t="str">
        <f t="shared" si="9"/>
        <v>RSSS-210-4150 - Fonds immo - Crédits reportés - Cap</v>
      </c>
      <c r="O236" s="9" t="str">
        <f t="shared" si="10"/>
        <v>Investissement</v>
      </c>
      <c r="P236" s="9" t="str">
        <f t="shared" si="11"/>
        <v>Fonds général</v>
      </c>
    </row>
    <row r="237" spans="1:16" ht="12.75" customHeight="1" x14ac:dyDescent="0.25">
      <c r="A237" s="2" t="s">
        <v>1271</v>
      </c>
      <c r="B237" s="2" t="s">
        <v>1271</v>
      </c>
      <c r="C237" s="2" t="s">
        <v>1248</v>
      </c>
      <c r="D237" s="2" t="s">
        <v>50</v>
      </c>
      <c r="E237" s="2" t="s">
        <v>90</v>
      </c>
      <c r="F237" s="2" t="s">
        <v>224</v>
      </c>
      <c r="G237" s="2" t="s">
        <v>223</v>
      </c>
      <c r="H237" s="2" t="s">
        <v>222</v>
      </c>
      <c r="I237" s="2" t="s">
        <v>147</v>
      </c>
      <c r="J237" s="2" t="s">
        <v>46</v>
      </c>
      <c r="K237" s="2" t="s">
        <v>48</v>
      </c>
      <c r="L237" s="2" t="s">
        <v>87</v>
      </c>
      <c r="M237" s="8">
        <v>1</v>
      </c>
      <c r="N237" s="9" t="str">
        <f t="shared" si="9"/>
        <v>RSSS-220-4150 - Fonds immo - ADTI - Cap</v>
      </c>
      <c r="O237" s="9" t="str">
        <f t="shared" si="10"/>
        <v>Investissement</v>
      </c>
      <c r="P237" s="9" t="str">
        <f t="shared" si="11"/>
        <v>Fonds général</v>
      </c>
    </row>
    <row r="238" spans="1:16" ht="12.75" customHeight="1" x14ac:dyDescent="0.25">
      <c r="A238" s="2" t="s">
        <v>1270</v>
      </c>
      <c r="B238" s="2" t="s">
        <v>1270</v>
      </c>
      <c r="C238" s="2" t="s">
        <v>1248</v>
      </c>
      <c r="D238" s="2" t="s">
        <v>50</v>
      </c>
      <c r="E238" s="2" t="s">
        <v>90</v>
      </c>
      <c r="F238" s="2" t="s">
        <v>220</v>
      </c>
      <c r="G238" s="2" t="s">
        <v>219</v>
      </c>
      <c r="H238" s="2" t="s">
        <v>218</v>
      </c>
      <c r="I238" s="2" t="s">
        <v>147</v>
      </c>
      <c r="J238" s="2" t="s">
        <v>46</v>
      </c>
      <c r="K238" s="2" t="s">
        <v>48</v>
      </c>
      <c r="L238" s="2" t="s">
        <v>87</v>
      </c>
      <c r="M238" s="8">
        <v>1</v>
      </c>
      <c r="N238" s="9" t="str">
        <f t="shared" si="9"/>
        <v>RSSS-230-4150 - Fonds immo - MAI - Cap</v>
      </c>
      <c r="O238" s="9" t="str">
        <f t="shared" si="10"/>
        <v>Investissement</v>
      </c>
      <c r="P238" s="9" t="str">
        <f t="shared" si="11"/>
        <v>Fonds général</v>
      </c>
    </row>
    <row r="239" spans="1:16" ht="12.75" customHeight="1" x14ac:dyDescent="0.25">
      <c r="A239" s="2" t="s">
        <v>1269</v>
      </c>
      <c r="B239" s="2" t="s">
        <v>1269</v>
      </c>
      <c r="C239" s="2" t="s">
        <v>1248</v>
      </c>
      <c r="D239" s="2" t="s">
        <v>50</v>
      </c>
      <c r="E239" s="2" t="s">
        <v>90</v>
      </c>
      <c r="F239" s="2" t="s">
        <v>216</v>
      </c>
      <c r="G239" s="2" t="s">
        <v>215</v>
      </c>
      <c r="H239" s="2" t="s">
        <v>214</v>
      </c>
      <c r="I239" s="2" t="s">
        <v>147</v>
      </c>
      <c r="J239" s="2" t="s">
        <v>46</v>
      </c>
      <c r="K239" s="2" t="s">
        <v>48</v>
      </c>
      <c r="L239" s="2" t="s">
        <v>87</v>
      </c>
      <c r="M239" s="8">
        <v>1</v>
      </c>
      <c r="N239" s="9" t="str">
        <f t="shared" si="9"/>
        <v>RSSS-240-4150 - Fonds immo - AC - Cap</v>
      </c>
      <c r="O239" s="9" t="str">
        <f t="shared" si="10"/>
        <v>Investissement</v>
      </c>
      <c r="P239" s="9" t="str">
        <f t="shared" si="11"/>
        <v>Fonds général</v>
      </c>
    </row>
    <row r="240" spans="1:16" ht="12.75" customHeight="1" x14ac:dyDescent="0.25">
      <c r="A240" s="2" t="s">
        <v>1268</v>
      </c>
      <c r="B240" s="2" t="s">
        <v>1268</v>
      </c>
      <c r="C240" s="2" t="s">
        <v>1248</v>
      </c>
      <c r="D240" s="2" t="s">
        <v>50</v>
      </c>
      <c r="E240" s="2" t="s">
        <v>90</v>
      </c>
      <c r="F240" s="2" t="s">
        <v>212</v>
      </c>
      <c r="G240" s="2" t="s">
        <v>211</v>
      </c>
      <c r="H240" s="2" t="s">
        <v>210</v>
      </c>
      <c r="I240" s="2" t="s">
        <v>147</v>
      </c>
      <c r="J240" s="2" t="s">
        <v>46</v>
      </c>
      <c r="K240" s="2" t="s">
        <v>48</v>
      </c>
      <c r="L240" s="2" t="s">
        <v>87</v>
      </c>
      <c r="M240" s="8">
        <v>1</v>
      </c>
      <c r="N240" s="9" t="str">
        <f t="shared" si="9"/>
        <v>RSSS-250-4150 - Fonds immo - PCEM - Cap</v>
      </c>
      <c r="O240" s="9" t="str">
        <f t="shared" si="10"/>
        <v>Investissement</v>
      </c>
      <c r="P240" s="9" t="str">
        <f t="shared" si="11"/>
        <v>Fonds général</v>
      </c>
    </row>
    <row r="241" spans="1:16" ht="12.75" customHeight="1" x14ac:dyDescent="0.25">
      <c r="A241" s="2" t="s">
        <v>1267</v>
      </c>
      <c r="B241" s="2" t="s">
        <v>1267</v>
      </c>
      <c r="C241" s="2" t="s">
        <v>1248</v>
      </c>
      <c r="D241" s="2" t="s">
        <v>50</v>
      </c>
      <c r="E241" s="2" t="s">
        <v>90</v>
      </c>
      <c r="F241" s="2" t="s">
        <v>208</v>
      </c>
      <c r="G241" s="2" t="s">
        <v>207</v>
      </c>
      <c r="H241" s="2" t="s">
        <v>206</v>
      </c>
      <c r="I241" s="2" t="s">
        <v>147</v>
      </c>
      <c r="J241" s="2" t="s">
        <v>46</v>
      </c>
      <c r="K241" s="2" t="s">
        <v>48</v>
      </c>
      <c r="L241" s="2" t="s">
        <v>87</v>
      </c>
      <c r="M241" s="8">
        <v>1</v>
      </c>
      <c r="N241" s="9" t="str">
        <f t="shared" si="9"/>
        <v>RSSS-260-4150 - Fonds immo - PCFI - Cap</v>
      </c>
      <c r="O241" s="9" t="str">
        <f t="shared" si="10"/>
        <v>Investissement</v>
      </c>
      <c r="P241" s="9" t="str">
        <f t="shared" si="11"/>
        <v>Fonds général</v>
      </c>
    </row>
    <row r="242" spans="1:16" ht="12.75" customHeight="1" x14ac:dyDescent="0.25">
      <c r="A242" s="2" t="s">
        <v>1266</v>
      </c>
      <c r="B242" s="2" t="s">
        <v>1266</v>
      </c>
      <c r="C242" s="2" t="s">
        <v>1248</v>
      </c>
      <c r="D242" s="2" t="s">
        <v>1725</v>
      </c>
      <c r="E242" s="2" t="s">
        <v>90</v>
      </c>
      <c r="F242" s="2" t="s">
        <v>204</v>
      </c>
      <c r="G242" s="2" t="s">
        <v>203</v>
      </c>
      <c r="H242" s="2" t="s">
        <v>202</v>
      </c>
      <c r="I242" s="2" t="s">
        <v>88</v>
      </c>
      <c r="J242" s="2" t="s">
        <v>46</v>
      </c>
      <c r="K242" s="2" t="s">
        <v>51</v>
      </c>
      <c r="L242" s="2" t="s">
        <v>87</v>
      </c>
      <c r="M242" s="8">
        <v>1</v>
      </c>
      <c r="N242" s="9" t="str">
        <f t="shared" si="9"/>
        <v>RSSS-270-4150 - Fondation - fonds d'exploitation - Cap</v>
      </c>
      <c r="O242" s="9" t="str">
        <f t="shared" si="10"/>
        <v>Investissement</v>
      </c>
      <c r="P242" s="9" t="str">
        <f t="shared" si="11"/>
        <v>Partenaires externes</v>
      </c>
    </row>
    <row r="243" spans="1:16" ht="12.75" customHeight="1" x14ac:dyDescent="0.25">
      <c r="A243" s="2" t="s">
        <v>1265</v>
      </c>
      <c r="B243" s="2" t="s">
        <v>1265</v>
      </c>
      <c r="C243" s="2" t="s">
        <v>1248</v>
      </c>
      <c r="D243" s="2" t="s">
        <v>1725</v>
      </c>
      <c r="E243" s="2" t="s">
        <v>90</v>
      </c>
      <c r="F243" s="2" t="s">
        <v>200</v>
      </c>
      <c r="G243" s="2" t="s">
        <v>199</v>
      </c>
      <c r="H243" s="2" t="s">
        <v>198</v>
      </c>
      <c r="I243" s="2" t="s">
        <v>88</v>
      </c>
      <c r="J243" s="2" t="s">
        <v>47</v>
      </c>
      <c r="K243" s="2" t="s">
        <v>51</v>
      </c>
      <c r="L243" s="2" t="s">
        <v>87</v>
      </c>
      <c r="M243" s="8">
        <v>1</v>
      </c>
      <c r="N243" s="9" t="str">
        <f t="shared" si="9"/>
        <v>RSSS-280-4150 - Fondation - fonds d'exploitation - Non Cap</v>
      </c>
      <c r="O243" s="9" t="str">
        <f t="shared" si="10"/>
        <v>Dépense</v>
      </c>
      <c r="P243" s="9" t="str">
        <f t="shared" si="11"/>
        <v>Partenaires externes</v>
      </c>
    </row>
    <row r="244" spans="1:16" ht="12.75" customHeight="1" x14ac:dyDescent="0.25">
      <c r="A244" s="2" t="s">
        <v>1264</v>
      </c>
      <c r="B244" s="2" t="s">
        <v>1264</v>
      </c>
      <c r="C244" s="2" t="s">
        <v>1248</v>
      </c>
      <c r="D244" s="2" t="s">
        <v>1725</v>
      </c>
      <c r="E244" s="2" t="s">
        <v>90</v>
      </c>
      <c r="F244" s="2" t="s">
        <v>196</v>
      </c>
      <c r="G244" s="2" t="s">
        <v>195</v>
      </c>
      <c r="H244" s="2" t="s">
        <v>194</v>
      </c>
      <c r="I244" s="2" t="s">
        <v>88</v>
      </c>
      <c r="J244" s="2" t="s">
        <v>46</v>
      </c>
      <c r="K244" s="2" t="s">
        <v>51</v>
      </c>
      <c r="L244" s="2" t="s">
        <v>87</v>
      </c>
      <c r="M244" s="8">
        <v>1</v>
      </c>
      <c r="N244" s="9" t="str">
        <f t="shared" si="9"/>
        <v>RSSS-290-4150 - Fondation - fonds d'immobilisation - Cap</v>
      </c>
      <c r="O244" s="9" t="str">
        <f t="shared" si="10"/>
        <v>Investissement</v>
      </c>
      <c r="P244" s="9" t="str">
        <f t="shared" si="11"/>
        <v>Partenaires externes</v>
      </c>
    </row>
    <row r="245" spans="1:16" ht="12.75" customHeight="1" x14ac:dyDescent="0.25">
      <c r="A245" s="2" t="s">
        <v>1263</v>
      </c>
      <c r="B245" s="2" t="s">
        <v>1263</v>
      </c>
      <c r="C245" s="2" t="s">
        <v>1248</v>
      </c>
      <c r="D245" s="2" t="s">
        <v>50</v>
      </c>
      <c r="E245" s="2" t="s">
        <v>90</v>
      </c>
      <c r="F245" s="2" t="s">
        <v>192</v>
      </c>
      <c r="G245" s="2" t="s">
        <v>191</v>
      </c>
      <c r="H245" s="2" t="s">
        <v>190</v>
      </c>
      <c r="I245" s="2" t="s">
        <v>88</v>
      </c>
      <c r="J245" s="2" t="s">
        <v>47</v>
      </c>
      <c r="K245" s="2" t="s">
        <v>48</v>
      </c>
      <c r="L245" s="2" t="s">
        <v>87</v>
      </c>
      <c r="M245" s="8">
        <v>1</v>
      </c>
      <c r="N245" s="9" t="str">
        <f t="shared" si="9"/>
        <v>RSSS-300-4150 - CO/CDO - Transfert MSSS - Non Cap</v>
      </c>
      <c r="O245" s="9" t="str">
        <f t="shared" si="10"/>
        <v>Dépense</v>
      </c>
      <c r="P245" s="9" t="str">
        <f t="shared" si="11"/>
        <v>Fonds général</v>
      </c>
    </row>
    <row r="246" spans="1:16" ht="12.75" customHeight="1" x14ac:dyDescent="0.25">
      <c r="A246" s="2" t="s">
        <v>1262</v>
      </c>
      <c r="B246" s="2" t="s">
        <v>1262</v>
      </c>
      <c r="C246" s="2" t="s">
        <v>1248</v>
      </c>
      <c r="D246" s="2" t="s">
        <v>50</v>
      </c>
      <c r="E246" s="2" t="s">
        <v>90</v>
      </c>
      <c r="F246" s="2" t="s">
        <v>188</v>
      </c>
      <c r="G246" s="2" t="s">
        <v>187</v>
      </c>
      <c r="H246" s="2" t="s">
        <v>186</v>
      </c>
      <c r="I246" s="2" t="s">
        <v>88</v>
      </c>
      <c r="J246" s="2" t="s">
        <v>46</v>
      </c>
      <c r="K246" s="2" t="s">
        <v>48</v>
      </c>
      <c r="L246" s="2" t="s">
        <v>87</v>
      </c>
      <c r="M246" s="8">
        <v>1</v>
      </c>
      <c r="N246" s="9" t="str">
        <f t="shared" si="9"/>
        <v>RSSS-310-4150 - CO/CDO - Transfert MSSS - Cap</v>
      </c>
      <c r="O246" s="9" t="str">
        <f t="shared" si="10"/>
        <v>Investissement</v>
      </c>
      <c r="P246" s="9" t="str">
        <f t="shared" si="11"/>
        <v>Fonds général</v>
      </c>
    </row>
    <row r="247" spans="1:16" ht="12.75" customHeight="1" x14ac:dyDescent="0.25">
      <c r="A247" s="2" t="s">
        <v>1261</v>
      </c>
      <c r="B247" s="2" t="s">
        <v>1261</v>
      </c>
      <c r="C247" s="2" t="s">
        <v>1248</v>
      </c>
      <c r="D247" s="2" t="s">
        <v>50</v>
      </c>
      <c r="E247" s="2" t="s">
        <v>90</v>
      </c>
      <c r="F247" s="2" t="s">
        <v>184</v>
      </c>
      <c r="G247" s="2" t="s">
        <v>183</v>
      </c>
      <c r="H247" s="2" t="s">
        <v>182</v>
      </c>
      <c r="I247" s="2" t="s">
        <v>88</v>
      </c>
      <c r="J247" s="2" t="s">
        <v>47</v>
      </c>
      <c r="K247" s="2" t="s">
        <v>48</v>
      </c>
      <c r="L247" s="2" t="s">
        <v>87</v>
      </c>
      <c r="M247" s="8">
        <v>1</v>
      </c>
      <c r="N247" s="9" t="str">
        <f t="shared" si="9"/>
        <v>RSSS-320-4150 - Autres - Transfert MSSS - Non Cap</v>
      </c>
      <c r="O247" s="9" t="str">
        <f t="shared" si="10"/>
        <v>Dépense</v>
      </c>
      <c r="P247" s="9" t="str">
        <f t="shared" si="11"/>
        <v>Fonds général</v>
      </c>
    </row>
    <row r="248" spans="1:16" ht="12.75" customHeight="1" x14ac:dyDescent="0.25">
      <c r="A248" s="2" t="s">
        <v>1260</v>
      </c>
      <c r="B248" s="2" t="s">
        <v>1260</v>
      </c>
      <c r="C248" s="2" t="s">
        <v>1248</v>
      </c>
      <c r="D248" s="2" t="s">
        <v>50</v>
      </c>
      <c r="E248" s="2" t="s">
        <v>90</v>
      </c>
      <c r="F248" s="2" t="s">
        <v>180</v>
      </c>
      <c r="G248" s="2" t="s">
        <v>179</v>
      </c>
      <c r="H248" s="2" t="s">
        <v>178</v>
      </c>
      <c r="I248" s="2" t="s">
        <v>88</v>
      </c>
      <c r="J248" s="2" t="s">
        <v>46</v>
      </c>
      <c r="K248" s="2" t="s">
        <v>48</v>
      </c>
      <c r="L248" s="2" t="s">
        <v>87</v>
      </c>
      <c r="M248" s="8">
        <v>1</v>
      </c>
      <c r="N248" s="9" t="str">
        <f t="shared" si="9"/>
        <v>RSSS-330-4150 - Autres - Transfert MSSS -Cap</v>
      </c>
      <c r="O248" s="9" t="str">
        <f t="shared" si="10"/>
        <v>Investissement</v>
      </c>
      <c r="P248" s="9" t="str">
        <f t="shared" si="11"/>
        <v>Fonds général</v>
      </c>
    </row>
    <row r="249" spans="1:16" ht="12.75" customHeight="1" x14ac:dyDescent="0.25">
      <c r="A249" s="2" t="s">
        <v>1259</v>
      </c>
      <c r="B249" s="2" t="s">
        <v>1259</v>
      </c>
      <c r="C249" s="2" t="s">
        <v>1248</v>
      </c>
      <c r="D249" s="2" t="s">
        <v>1725</v>
      </c>
      <c r="E249" s="2" t="s">
        <v>90</v>
      </c>
      <c r="F249" s="2" t="s">
        <v>176</v>
      </c>
      <c r="G249" s="2" t="s">
        <v>175</v>
      </c>
      <c r="H249" s="2" t="s">
        <v>174</v>
      </c>
      <c r="I249" s="2" t="s">
        <v>88</v>
      </c>
      <c r="J249" s="2" t="s">
        <v>47</v>
      </c>
      <c r="K249" s="2" t="s">
        <v>169</v>
      </c>
      <c r="L249" s="2" t="s">
        <v>87</v>
      </c>
      <c r="M249" s="8">
        <v>1</v>
      </c>
      <c r="N249" s="9" t="str">
        <f t="shared" si="9"/>
        <v>RSSS-340-4150 - Autres - Gouvernement fédéral - Non Cap</v>
      </c>
      <c r="O249" s="9" t="str">
        <f t="shared" si="10"/>
        <v>Dépense</v>
      </c>
      <c r="P249" s="9" t="str">
        <f t="shared" si="11"/>
        <v>Partenaires externes</v>
      </c>
    </row>
    <row r="250" spans="1:16" ht="12.75" customHeight="1" x14ac:dyDescent="0.25">
      <c r="A250" s="2" t="s">
        <v>1258</v>
      </c>
      <c r="B250" s="2" t="s">
        <v>1258</v>
      </c>
      <c r="C250" s="2" t="s">
        <v>1248</v>
      </c>
      <c r="D250" s="2" t="s">
        <v>1725</v>
      </c>
      <c r="E250" s="2" t="s">
        <v>90</v>
      </c>
      <c r="F250" s="2" t="s">
        <v>172</v>
      </c>
      <c r="G250" s="2" t="s">
        <v>171</v>
      </c>
      <c r="H250" s="2" t="s">
        <v>170</v>
      </c>
      <c r="I250" s="2" t="s">
        <v>88</v>
      </c>
      <c r="J250" s="2" t="s">
        <v>46</v>
      </c>
      <c r="K250" s="2" t="s">
        <v>169</v>
      </c>
      <c r="L250" s="2" t="s">
        <v>87</v>
      </c>
      <c r="M250" s="8">
        <v>1</v>
      </c>
      <c r="N250" s="9" t="str">
        <f t="shared" si="9"/>
        <v>RSSS-350-4150 - Autres - Gouvernement fédéral - Cap</v>
      </c>
      <c r="O250" s="9" t="str">
        <f t="shared" si="10"/>
        <v>Investissement</v>
      </c>
      <c r="P250" s="9" t="str">
        <f t="shared" si="11"/>
        <v>Partenaires externes</v>
      </c>
    </row>
    <row r="251" spans="1:16" ht="12.75" customHeight="1" x14ac:dyDescent="0.25">
      <c r="A251" s="2" t="s">
        <v>1257</v>
      </c>
      <c r="B251" s="2" t="s">
        <v>1257</v>
      </c>
      <c r="C251" s="2" t="s">
        <v>1248</v>
      </c>
      <c r="D251" s="2" t="s">
        <v>50</v>
      </c>
      <c r="E251" s="2" t="s">
        <v>90</v>
      </c>
      <c r="F251" s="2" t="s">
        <v>167</v>
      </c>
      <c r="G251" s="2" t="s">
        <v>166</v>
      </c>
      <c r="H251" s="2" t="s">
        <v>165</v>
      </c>
      <c r="I251" s="2" t="s">
        <v>88</v>
      </c>
      <c r="J251" s="2" t="s">
        <v>47</v>
      </c>
      <c r="K251" s="2" t="s">
        <v>51</v>
      </c>
      <c r="L251" s="2" t="s">
        <v>87</v>
      </c>
      <c r="M251" s="8">
        <v>1</v>
      </c>
      <c r="N251" s="9" t="str">
        <f t="shared" si="9"/>
        <v>RSSS-360-4150 - Autres sources de financement - Non Cap</v>
      </c>
      <c r="O251" s="9" t="str">
        <f t="shared" si="10"/>
        <v>Dépense</v>
      </c>
      <c r="P251" s="9" t="str">
        <f t="shared" si="11"/>
        <v>Fonds général</v>
      </c>
    </row>
    <row r="252" spans="1:16" ht="12.75" customHeight="1" x14ac:dyDescent="0.25">
      <c r="A252" s="2" t="s">
        <v>1256</v>
      </c>
      <c r="B252" s="2" t="s">
        <v>1256</v>
      </c>
      <c r="C252" s="2" t="s">
        <v>1248</v>
      </c>
      <c r="D252" s="2" t="s">
        <v>50</v>
      </c>
      <c r="E252" s="2" t="s">
        <v>90</v>
      </c>
      <c r="F252" s="2" t="s">
        <v>163</v>
      </c>
      <c r="G252" s="2" t="s">
        <v>162</v>
      </c>
      <c r="H252" s="2" t="s">
        <v>161</v>
      </c>
      <c r="I252" s="2" t="s">
        <v>88</v>
      </c>
      <c r="J252" s="2" t="s">
        <v>46</v>
      </c>
      <c r="K252" s="2" t="s">
        <v>51</v>
      </c>
      <c r="L252" s="2" t="s">
        <v>87</v>
      </c>
      <c r="M252" s="8">
        <v>1</v>
      </c>
      <c r="N252" s="9" t="str">
        <f t="shared" si="9"/>
        <v>RSSS-370-4150 - Autres sources de financement - Cap</v>
      </c>
      <c r="O252" s="9" t="str">
        <f t="shared" si="10"/>
        <v>Investissement</v>
      </c>
      <c r="P252" s="9" t="str">
        <f t="shared" si="11"/>
        <v>Fonds général</v>
      </c>
    </row>
    <row r="253" spans="1:16" ht="12.75" customHeight="1" x14ac:dyDescent="0.25">
      <c r="A253" s="2" t="s">
        <v>1255</v>
      </c>
      <c r="B253" s="2" t="s">
        <v>1255</v>
      </c>
      <c r="C253" s="2" t="s">
        <v>1248</v>
      </c>
      <c r="D253" s="2" t="s">
        <v>50</v>
      </c>
      <c r="E253" s="2" t="s">
        <v>90</v>
      </c>
      <c r="F253" s="2" t="s">
        <v>93</v>
      </c>
      <c r="G253" s="2" t="s">
        <v>93</v>
      </c>
      <c r="H253" s="2" t="s">
        <v>93</v>
      </c>
      <c r="I253" s="2" t="s">
        <v>88</v>
      </c>
      <c r="J253" s="2" t="s">
        <v>47</v>
      </c>
      <c r="K253" s="2" t="s">
        <v>48</v>
      </c>
      <c r="L253" s="2" t="s">
        <v>87</v>
      </c>
      <c r="M253" s="8">
        <v>1</v>
      </c>
      <c r="N253" s="9" t="str">
        <f t="shared" si="9"/>
        <v>RSSS-400-4150 - Conversion - Dépenses réelles - 2018-2019</v>
      </c>
      <c r="O253" s="9" t="str">
        <f t="shared" si="10"/>
        <v>Dépense</v>
      </c>
      <c r="P253" s="9" t="str">
        <f t="shared" si="11"/>
        <v>Fonds général</v>
      </c>
    </row>
    <row r="254" spans="1:16" ht="12.75" customHeight="1" x14ac:dyDescent="0.25">
      <c r="A254" s="2" t="s">
        <v>1254</v>
      </c>
      <c r="B254" s="2" t="s">
        <v>1254</v>
      </c>
      <c r="C254" s="2" t="s">
        <v>1248</v>
      </c>
      <c r="D254" s="2" t="s">
        <v>50</v>
      </c>
      <c r="E254" s="2" t="s">
        <v>90</v>
      </c>
      <c r="F254" s="2" t="s">
        <v>158</v>
      </c>
      <c r="G254" s="2" t="s">
        <v>158</v>
      </c>
      <c r="H254" s="2" t="s">
        <v>158</v>
      </c>
      <c r="I254" s="2" t="s">
        <v>88</v>
      </c>
      <c r="J254" s="2" t="s">
        <v>47</v>
      </c>
      <c r="K254" s="2" t="s">
        <v>48</v>
      </c>
      <c r="L254" s="2" t="s">
        <v>87</v>
      </c>
      <c r="M254" s="8">
        <v>1</v>
      </c>
      <c r="N254" s="9" t="str">
        <f t="shared" si="9"/>
        <v>RSSS-992-4150 - Plan modernisation technologique - Transfert MSSS (NON CAP)</v>
      </c>
      <c r="O254" s="9" t="str">
        <f t="shared" si="10"/>
        <v>Dépense</v>
      </c>
      <c r="P254" s="9" t="str">
        <f t="shared" si="11"/>
        <v>Fonds général</v>
      </c>
    </row>
    <row r="255" spans="1:16" ht="12.75" customHeight="1" x14ac:dyDescent="0.25">
      <c r="A255" s="2" t="s">
        <v>1253</v>
      </c>
      <c r="B255" s="2" t="s">
        <v>1253</v>
      </c>
      <c r="C255" s="2" t="s">
        <v>1248</v>
      </c>
      <c r="D255" s="2" t="s">
        <v>50</v>
      </c>
      <c r="E255" s="2" t="s">
        <v>90</v>
      </c>
      <c r="F255" s="2" t="s">
        <v>156</v>
      </c>
      <c r="G255" s="2" t="s">
        <v>156</v>
      </c>
      <c r="H255" s="2" t="s">
        <v>156</v>
      </c>
      <c r="I255" s="2" t="s">
        <v>147</v>
      </c>
      <c r="J255" s="2" t="s">
        <v>46</v>
      </c>
      <c r="K255" s="2" t="s">
        <v>48</v>
      </c>
      <c r="L255" s="2" t="s">
        <v>87</v>
      </c>
      <c r="M255" s="8">
        <v>1</v>
      </c>
      <c r="N255" s="9" t="str">
        <f t="shared" si="9"/>
        <v>RSSS-993-4150 - Plan modernisation technologique - EIRI (CAP)</v>
      </c>
      <c r="O255" s="9" t="str">
        <f t="shared" si="10"/>
        <v>Investissement</v>
      </c>
      <c r="P255" s="9" t="str">
        <f t="shared" si="11"/>
        <v>Fonds général</v>
      </c>
    </row>
    <row r="256" spans="1:16" ht="12.75" customHeight="1" x14ac:dyDescent="0.25">
      <c r="A256" s="2" t="s">
        <v>1252</v>
      </c>
      <c r="B256" s="2" t="s">
        <v>1252</v>
      </c>
      <c r="C256" s="2" t="s">
        <v>1248</v>
      </c>
      <c r="D256" s="2" t="s">
        <v>50</v>
      </c>
      <c r="E256" s="2" t="s">
        <v>90</v>
      </c>
      <c r="F256" s="2" t="s">
        <v>154</v>
      </c>
      <c r="G256" s="2" t="s">
        <v>154</v>
      </c>
      <c r="H256" s="2" t="s">
        <v>154</v>
      </c>
      <c r="I256" s="2" t="s">
        <v>147</v>
      </c>
      <c r="J256" s="2" t="s">
        <v>46</v>
      </c>
      <c r="K256" s="2" t="s">
        <v>48</v>
      </c>
      <c r="L256" s="2" t="s">
        <v>87</v>
      </c>
      <c r="M256" s="8">
        <v>1</v>
      </c>
      <c r="N256" s="9" t="str">
        <f t="shared" si="9"/>
        <v>RSSS-996-4150 - Enveloppe d'investissements en RI - Capitalisable</v>
      </c>
      <c r="O256" s="9" t="str">
        <f t="shared" si="10"/>
        <v>Investissement</v>
      </c>
      <c r="P256" s="9" t="str">
        <f t="shared" si="11"/>
        <v>Fonds général</v>
      </c>
    </row>
    <row r="257" spans="1:16" ht="12.75" customHeight="1" x14ac:dyDescent="0.25">
      <c r="A257" s="2" t="s">
        <v>1251</v>
      </c>
      <c r="B257" s="2" t="s">
        <v>1251</v>
      </c>
      <c r="C257" s="2" t="s">
        <v>1248</v>
      </c>
      <c r="D257" s="2" t="s">
        <v>50</v>
      </c>
      <c r="E257" s="2" t="s">
        <v>115</v>
      </c>
      <c r="F257" s="2" t="s">
        <v>152</v>
      </c>
      <c r="G257" s="2" t="s">
        <v>152</v>
      </c>
      <c r="H257" s="2" t="s">
        <v>152</v>
      </c>
      <c r="I257" s="2" t="s">
        <v>147</v>
      </c>
      <c r="J257" s="2" t="s">
        <v>46</v>
      </c>
      <c r="K257" s="2" t="s">
        <v>48</v>
      </c>
      <c r="L257" s="2" t="s">
        <v>87</v>
      </c>
      <c r="M257" s="8">
        <v>1</v>
      </c>
      <c r="N257" s="9" t="str">
        <f t="shared" si="9"/>
        <v>RSSS-997-4150 - Compte non provisionné - Capitalisable</v>
      </c>
      <c r="O257" s="9" t="str">
        <f t="shared" si="10"/>
        <v>Investissement</v>
      </c>
      <c r="P257" s="9" t="str">
        <f t="shared" si="11"/>
        <v>Fonds général</v>
      </c>
    </row>
    <row r="258" spans="1:16" ht="12.75" customHeight="1" x14ac:dyDescent="0.25">
      <c r="A258" s="2" t="s">
        <v>1250</v>
      </c>
      <c r="B258" s="2" t="s">
        <v>1250</v>
      </c>
      <c r="C258" s="2" t="s">
        <v>1248</v>
      </c>
      <c r="D258" s="2" t="s">
        <v>50</v>
      </c>
      <c r="E258" s="2" t="s">
        <v>90</v>
      </c>
      <c r="F258" s="2" t="s">
        <v>89</v>
      </c>
      <c r="G258" s="2" t="s">
        <v>89</v>
      </c>
      <c r="H258" s="2" t="s">
        <v>89</v>
      </c>
      <c r="I258" s="2" t="s">
        <v>88</v>
      </c>
      <c r="J258" s="2" t="s">
        <v>47</v>
      </c>
      <c r="K258" s="2" t="s">
        <v>48</v>
      </c>
      <c r="L258" s="2" t="s">
        <v>87</v>
      </c>
      <c r="M258" s="8">
        <v>1</v>
      </c>
      <c r="N258" s="9" t="str">
        <f t="shared" si="9"/>
        <v>RSSS-998-4150 - COVID-19 - Non capitalisable</v>
      </c>
      <c r="O258" s="9" t="str">
        <f t="shared" si="10"/>
        <v>Dépense</v>
      </c>
      <c r="P258" s="9" t="str">
        <f t="shared" si="11"/>
        <v>Fonds général</v>
      </c>
    </row>
    <row r="259" spans="1:16" ht="12.75" customHeight="1" x14ac:dyDescent="0.25">
      <c r="A259" s="2" t="s">
        <v>1249</v>
      </c>
      <c r="B259" s="2" t="s">
        <v>1249</v>
      </c>
      <c r="C259" s="2" t="s">
        <v>1248</v>
      </c>
      <c r="D259" s="2" t="s">
        <v>50</v>
      </c>
      <c r="E259" s="2" t="s">
        <v>90</v>
      </c>
      <c r="F259" s="2" t="s">
        <v>148</v>
      </c>
      <c r="G259" s="2" t="s">
        <v>148</v>
      </c>
      <c r="H259" s="2" t="s">
        <v>148</v>
      </c>
      <c r="I259" s="2" t="s">
        <v>147</v>
      </c>
      <c r="J259" s="2" t="s">
        <v>46</v>
      </c>
      <c r="K259" s="2" t="s">
        <v>48</v>
      </c>
      <c r="L259" s="2" t="s">
        <v>87</v>
      </c>
      <c r="M259" s="8">
        <v>1</v>
      </c>
      <c r="N259" s="9" t="str">
        <f t="shared" ref="N259:N322" si="12">_xlfn.CONCAT(B259," - ",G259)</f>
        <v>RSSS-999-4150 - COVID-19 - Capitalisable</v>
      </c>
      <c r="O259" s="9" t="str">
        <f t="shared" ref="O259:O322" si="13">J259</f>
        <v>Investissement</v>
      </c>
      <c r="P259" s="9" t="str">
        <f t="shared" ref="P259:P322" si="14">D259</f>
        <v>Fonds général</v>
      </c>
    </row>
    <row r="260" spans="1:16" ht="12.75" customHeight="1" x14ac:dyDescent="0.25">
      <c r="A260" s="2" t="s">
        <v>332</v>
      </c>
      <c r="B260" s="2" t="s">
        <v>332</v>
      </c>
      <c r="C260" s="2" t="s">
        <v>295</v>
      </c>
      <c r="D260" s="2" t="s">
        <v>50</v>
      </c>
      <c r="E260" s="2" t="s">
        <v>90</v>
      </c>
      <c r="F260" s="2" t="s">
        <v>260</v>
      </c>
      <c r="G260" s="2" t="s">
        <v>259</v>
      </c>
      <c r="H260" s="2" t="s">
        <v>258</v>
      </c>
      <c r="I260" s="2" t="s">
        <v>88</v>
      </c>
      <c r="J260" s="2" t="s">
        <v>46</v>
      </c>
      <c r="K260" s="2" t="s">
        <v>48</v>
      </c>
      <c r="L260" s="2" t="s">
        <v>87</v>
      </c>
      <c r="M260" s="8">
        <v>1</v>
      </c>
      <c r="N260" s="9" t="str">
        <f t="shared" si="12"/>
        <v>RSSS-130-4950 - Fonds exploitation - Dépense de l'exercice - Cap</v>
      </c>
      <c r="O260" s="9" t="str">
        <f t="shared" si="13"/>
        <v>Investissement</v>
      </c>
      <c r="P260" s="9" t="str">
        <f t="shared" si="14"/>
        <v>Fonds général</v>
      </c>
    </row>
    <row r="261" spans="1:16" ht="12.75" customHeight="1" x14ac:dyDescent="0.25">
      <c r="A261" s="2" t="s">
        <v>331</v>
      </c>
      <c r="B261" s="2" t="s">
        <v>331</v>
      </c>
      <c r="C261" s="2" t="s">
        <v>295</v>
      </c>
      <c r="D261" s="2" t="s">
        <v>50</v>
      </c>
      <c r="E261" s="2" t="s">
        <v>90</v>
      </c>
      <c r="F261" s="2" t="s">
        <v>256</v>
      </c>
      <c r="G261" s="2" t="s">
        <v>255</v>
      </c>
      <c r="H261" s="2" t="s">
        <v>254</v>
      </c>
      <c r="I261" s="2" t="s">
        <v>88</v>
      </c>
      <c r="J261" s="2" t="s">
        <v>46</v>
      </c>
      <c r="K261" s="2" t="s">
        <v>48</v>
      </c>
      <c r="L261" s="2" t="s">
        <v>87</v>
      </c>
      <c r="M261" s="8">
        <v>1</v>
      </c>
      <c r="N261" s="9" t="str">
        <f t="shared" si="12"/>
        <v>RSSS-140-4950 - Fonds exploitation - Solde de fonds - Cap</v>
      </c>
      <c r="O261" s="9" t="str">
        <f t="shared" si="13"/>
        <v>Investissement</v>
      </c>
      <c r="P261" s="9" t="str">
        <f t="shared" si="14"/>
        <v>Fonds général</v>
      </c>
    </row>
    <row r="262" spans="1:16" ht="12.75" customHeight="1" x14ac:dyDescent="0.25">
      <c r="A262" s="2" t="s">
        <v>330</v>
      </c>
      <c r="B262" s="2" t="s">
        <v>330</v>
      </c>
      <c r="C262" s="2" t="s">
        <v>295</v>
      </c>
      <c r="D262" s="2" t="s">
        <v>50</v>
      </c>
      <c r="E262" s="2" t="s">
        <v>90</v>
      </c>
      <c r="F262" s="2" t="s">
        <v>252</v>
      </c>
      <c r="G262" s="2" t="s">
        <v>251</v>
      </c>
      <c r="H262" s="2" t="s">
        <v>250</v>
      </c>
      <c r="I262" s="2" t="s">
        <v>88</v>
      </c>
      <c r="J262" s="2" t="s">
        <v>46</v>
      </c>
      <c r="K262" s="2" t="s">
        <v>48</v>
      </c>
      <c r="L262" s="2" t="s">
        <v>87</v>
      </c>
      <c r="M262" s="8">
        <v>1</v>
      </c>
      <c r="N262" s="9" t="str">
        <f t="shared" si="12"/>
        <v>RSSS-150-4950 - Fonds exploitation - Crédits reportés - Cap</v>
      </c>
      <c r="O262" s="9" t="str">
        <f t="shared" si="13"/>
        <v>Investissement</v>
      </c>
      <c r="P262" s="9" t="str">
        <f t="shared" si="14"/>
        <v>Fonds général</v>
      </c>
    </row>
    <row r="263" spans="1:16" ht="12.75" customHeight="1" x14ac:dyDescent="0.25">
      <c r="A263" s="2" t="s">
        <v>329</v>
      </c>
      <c r="B263" s="2" t="s">
        <v>329</v>
      </c>
      <c r="C263" s="2" t="s">
        <v>295</v>
      </c>
      <c r="D263" s="2" t="s">
        <v>50</v>
      </c>
      <c r="E263" s="2" t="s">
        <v>90</v>
      </c>
      <c r="F263" s="2" t="s">
        <v>248</v>
      </c>
      <c r="G263" s="2" t="s">
        <v>247</v>
      </c>
      <c r="H263" s="2" t="s">
        <v>246</v>
      </c>
      <c r="I263" s="2" t="s">
        <v>88</v>
      </c>
      <c r="J263" s="2" t="s">
        <v>47</v>
      </c>
      <c r="K263" s="2" t="s">
        <v>48</v>
      </c>
      <c r="L263" s="2" t="s">
        <v>87</v>
      </c>
      <c r="M263" s="8">
        <v>1</v>
      </c>
      <c r="N263" s="9" t="str">
        <f t="shared" si="12"/>
        <v>RSSS-160-4950 - Fonds exploitation - Dépense de l'exercice - Non Cap</v>
      </c>
      <c r="O263" s="9" t="str">
        <f t="shared" si="13"/>
        <v>Dépense</v>
      </c>
      <c r="P263" s="9" t="str">
        <f t="shared" si="14"/>
        <v>Fonds général</v>
      </c>
    </row>
    <row r="264" spans="1:16" ht="12.75" customHeight="1" x14ac:dyDescent="0.25">
      <c r="A264" s="2" t="s">
        <v>328</v>
      </c>
      <c r="B264" s="2" t="s">
        <v>328</v>
      </c>
      <c r="C264" s="2" t="s">
        <v>295</v>
      </c>
      <c r="D264" s="2" t="s">
        <v>50</v>
      </c>
      <c r="E264" s="2" t="s">
        <v>90</v>
      </c>
      <c r="F264" s="2" t="s">
        <v>244</v>
      </c>
      <c r="G264" s="2" t="s">
        <v>243</v>
      </c>
      <c r="H264" s="2" t="s">
        <v>242</v>
      </c>
      <c r="I264" s="2" t="s">
        <v>88</v>
      </c>
      <c r="J264" s="2" t="s">
        <v>47</v>
      </c>
      <c r="K264" s="2" t="s">
        <v>48</v>
      </c>
      <c r="L264" s="2" t="s">
        <v>87</v>
      </c>
      <c r="M264" s="8">
        <v>1</v>
      </c>
      <c r="N264" s="9" t="str">
        <f t="shared" si="12"/>
        <v>RSSS-170-4950 - Fonds exploitation - Solde de fonds - Non Cap</v>
      </c>
      <c r="O264" s="9" t="str">
        <f t="shared" si="13"/>
        <v>Dépense</v>
      </c>
      <c r="P264" s="9" t="str">
        <f t="shared" si="14"/>
        <v>Fonds général</v>
      </c>
    </row>
    <row r="265" spans="1:16" ht="12.75" customHeight="1" x14ac:dyDescent="0.25">
      <c r="A265" s="2" t="s">
        <v>327</v>
      </c>
      <c r="B265" s="2" t="s">
        <v>327</v>
      </c>
      <c r="C265" s="2" t="s">
        <v>295</v>
      </c>
      <c r="D265" s="2" t="s">
        <v>50</v>
      </c>
      <c r="E265" s="2" t="s">
        <v>90</v>
      </c>
      <c r="F265" s="2" t="s">
        <v>240</v>
      </c>
      <c r="G265" s="2" t="s">
        <v>239</v>
      </c>
      <c r="H265" s="2" t="s">
        <v>238</v>
      </c>
      <c r="I265" s="2" t="s">
        <v>88</v>
      </c>
      <c r="J265" s="2" t="s">
        <v>47</v>
      </c>
      <c r="K265" s="2" t="s">
        <v>48</v>
      </c>
      <c r="L265" s="2" t="s">
        <v>87</v>
      </c>
      <c r="M265" s="8">
        <v>1</v>
      </c>
      <c r="N265" s="9" t="str">
        <f t="shared" si="12"/>
        <v>RSSS-180-4950 - Fonds exploitation - Crédits reportés - Non Cap</v>
      </c>
      <c r="O265" s="9" t="str">
        <f t="shared" si="13"/>
        <v>Dépense</v>
      </c>
      <c r="P265" s="9" t="str">
        <f t="shared" si="14"/>
        <v>Fonds général</v>
      </c>
    </row>
    <row r="266" spans="1:16" ht="12.75" customHeight="1" x14ac:dyDescent="0.25">
      <c r="A266" s="2" t="s">
        <v>326</v>
      </c>
      <c r="B266" s="2" t="s">
        <v>326</v>
      </c>
      <c r="C266" s="2" t="s">
        <v>295</v>
      </c>
      <c r="D266" s="2" t="s">
        <v>50</v>
      </c>
      <c r="E266" s="2" t="s">
        <v>90</v>
      </c>
      <c r="F266" s="2" t="s">
        <v>236</v>
      </c>
      <c r="G266" s="2" t="s">
        <v>235</v>
      </c>
      <c r="H266" s="2" t="s">
        <v>234</v>
      </c>
      <c r="I266" s="2" t="s">
        <v>88</v>
      </c>
      <c r="J266" s="2" t="s">
        <v>46</v>
      </c>
      <c r="K266" s="2" t="s">
        <v>48</v>
      </c>
      <c r="L266" s="2" t="s">
        <v>87</v>
      </c>
      <c r="M266" s="8">
        <v>1</v>
      </c>
      <c r="N266" s="9" t="str">
        <f t="shared" si="12"/>
        <v>RSSS-190-4950 - Fonds immo - Courant - Cap</v>
      </c>
      <c r="O266" s="9" t="str">
        <f t="shared" si="13"/>
        <v>Investissement</v>
      </c>
      <c r="P266" s="9" t="str">
        <f t="shared" si="14"/>
        <v>Fonds général</v>
      </c>
    </row>
    <row r="267" spans="1:16" ht="12.75" customHeight="1" x14ac:dyDescent="0.25">
      <c r="A267" s="2" t="s">
        <v>325</v>
      </c>
      <c r="B267" s="2" t="s">
        <v>325</v>
      </c>
      <c r="C267" s="2" t="s">
        <v>295</v>
      </c>
      <c r="D267" s="2" t="s">
        <v>50</v>
      </c>
      <c r="E267" s="2" t="s">
        <v>90</v>
      </c>
      <c r="F267" s="2" t="s">
        <v>232</v>
      </c>
      <c r="G267" s="2" t="s">
        <v>231</v>
      </c>
      <c r="H267" s="2" t="s">
        <v>230</v>
      </c>
      <c r="I267" s="2" t="s">
        <v>88</v>
      </c>
      <c r="J267" s="2" t="s">
        <v>46</v>
      </c>
      <c r="K267" s="2" t="s">
        <v>48</v>
      </c>
      <c r="L267" s="2" t="s">
        <v>87</v>
      </c>
      <c r="M267" s="8">
        <v>1</v>
      </c>
      <c r="N267" s="9" t="str">
        <f t="shared" si="12"/>
        <v>RSSS-200-4950 - Fonds immo - Solde de fonds - Cap</v>
      </c>
      <c r="O267" s="9" t="str">
        <f t="shared" si="13"/>
        <v>Investissement</v>
      </c>
      <c r="P267" s="9" t="str">
        <f t="shared" si="14"/>
        <v>Fonds général</v>
      </c>
    </row>
    <row r="268" spans="1:16" ht="12.75" customHeight="1" x14ac:dyDescent="0.25">
      <c r="A268" s="2" t="s">
        <v>324</v>
      </c>
      <c r="B268" s="2" t="s">
        <v>324</v>
      </c>
      <c r="C268" s="2" t="s">
        <v>295</v>
      </c>
      <c r="D268" s="2" t="s">
        <v>50</v>
      </c>
      <c r="E268" s="2" t="s">
        <v>90</v>
      </c>
      <c r="F268" s="2" t="s">
        <v>228</v>
      </c>
      <c r="G268" s="2" t="s">
        <v>227</v>
      </c>
      <c r="H268" s="2" t="s">
        <v>226</v>
      </c>
      <c r="I268" s="2" t="s">
        <v>88</v>
      </c>
      <c r="J268" s="2" t="s">
        <v>46</v>
      </c>
      <c r="K268" s="2" t="s">
        <v>48</v>
      </c>
      <c r="L268" s="2" t="s">
        <v>87</v>
      </c>
      <c r="M268" s="8">
        <v>1</v>
      </c>
      <c r="N268" s="9" t="str">
        <f t="shared" si="12"/>
        <v>RSSS-210-4950 - Fonds immo - Crédits reportés - Cap</v>
      </c>
      <c r="O268" s="9" t="str">
        <f t="shared" si="13"/>
        <v>Investissement</v>
      </c>
      <c r="P268" s="9" t="str">
        <f t="shared" si="14"/>
        <v>Fonds général</v>
      </c>
    </row>
    <row r="269" spans="1:16" ht="12.75" customHeight="1" x14ac:dyDescent="0.25">
      <c r="A269" s="2" t="s">
        <v>323</v>
      </c>
      <c r="B269" s="2" t="s">
        <v>323</v>
      </c>
      <c r="C269" s="2" t="s">
        <v>295</v>
      </c>
      <c r="D269" s="2" t="s">
        <v>50</v>
      </c>
      <c r="E269" s="2" t="s">
        <v>90</v>
      </c>
      <c r="F269" s="2" t="s">
        <v>224</v>
      </c>
      <c r="G269" s="2" t="s">
        <v>223</v>
      </c>
      <c r="H269" s="2" t="s">
        <v>222</v>
      </c>
      <c r="I269" s="2" t="s">
        <v>147</v>
      </c>
      <c r="J269" s="2" t="s">
        <v>46</v>
      </c>
      <c r="K269" s="2" t="s">
        <v>48</v>
      </c>
      <c r="L269" s="2" t="s">
        <v>87</v>
      </c>
      <c r="M269" s="8">
        <v>1</v>
      </c>
      <c r="N269" s="9" t="str">
        <f t="shared" si="12"/>
        <v>RSSS-220-4950 - Fonds immo - ADTI - Cap</v>
      </c>
      <c r="O269" s="9" t="str">
        <f t="shared" si="13"/>
        <v>Investissement</v>
      </c>
      <c r="P269" s="9" t="str">
        <f t="shared" si="14"/>
        <v>Fonds général</v>
      </c>
    </row>
    <row r="270" spans="1:16" ht="12.75" customHeight="1" x14ac:dyDescent="0.25">
      <c r="A270" s="2" t="s">
        <v>322</v>
      </c>
      <c r="B270" s="2" t="s">
        <v>322</v>
      </c>
      <c r="C270" s="2" t="s">
        <v>295</v>
      </c>
      <c r="D270" s="2" t="s">
        <v>50</v>
      </c>
      <c r="E270" s="2" t="s">
        <v>90</v>
      </c>
      <c r="F270" s="2" t="s">
        <v>220</v>
      </c>
      <c r="G270" s="2" t="s">
        <v>219</v>
      </c>
      <c r="H270" s="2" t="s">
        <v>218</v>
      </c>
      <c r="I270" s="2" t="s">
        <v>147</v>
      </c>
      <c r="J270" s="2" t="s">
        <v>46</v>
      </c>
      <c r="K270" s="2" t="s">
        <v>48</v>
      </c>
      <c r="L270" s="2" t="s">
        <v>87</v>
      </c>
      <c r="M270" s="8">
        <v>1</v>
      </c>
      <c r="N270" s="9" t="str">
        <f t="shared" si="12"/>
        <v>RSSS-230-4950 - Fonds immo - MAI - Cap</v>
      </c>
      <c r="O270" s="9" t="str">
        <f t="shared" si="13"/>
        <v>Investissement</v>
      </c>
      <c r="P270" s="9" t="str">
        <f t="shared" si="14"/>
        <v>Fonds général</v>
      </c>
    </row>
    <row r="271" spans="1:16" ht="12.75" customHeight="1" x14ac:dyDescent="0.25">
      <c r="A271" s="2" t="s">
        <v>321</v>
      </c>
      <c r="B271" s="2" t="s">
        <v>321</v>
      </c>
      <c r="C271" s="2" t="s">
        <v>295</v>
      </c>
      <c r="D271" s="2" t="s">
        <v>50</v>
      </c>
      <c r="E271" s="2" t="s">
        <v>90</v>
      </c>
      <c r="F271" s="2" t="s">
        <v>216</v>
      </c>
      <c r="G271" s="2" t="s">
        <v>215</v>
      </c>
      <c r="H271" s="2" t="s">
        <v>214</v>
      </c>
      <c r="I271" s="2" t="s">
        <v>147</v>
      </c>
      <c r="J271" s="2" t="s">
        <v>46</v>
      </c>
      <c r="K271" s="2" t="s">
        <v>48</v>
      </c>
      <c r="L271" s="2" t="s">
        <v>87</v>
      </c>
      <c r="M271" s="8">
        <v>1</v>
      </c>
      <c r="N271" s="9" t="str">
        <f t="shared" si="12"/>
        <v>RSSS-240-4950 - Fonds immo - AC - Cap</v>
      </c>
      <c r="O271" s="9" t="str">
        <f t="shared" si="13"/>
        <v>Investissement</v>
      </c>
      <c r="P271" s="9" t="str">
        <f t="shared" si="14"/>
        <v>Fonds général</v>
      </c>
    </row>
    <row r="272" spans="1:16" ht="12.75" customHeight="1" x14ac:dyDescent="0.25">
      <c r="A272" s="2" t="s">
        <v>320</v>
      </c>
      <c r="B272" s="2" t="s">
        <v>320</v>
      </c>
      <c r="C272" s="2" t="s">
        <v>295</v>
      </c>
      <c r="D272" s="2" t="s">
        <v>50</v>
      </c>
      <c r="E272" s="2" t="s">
        <v>90</v>
      </c>
      <c r="F272" s="2" t="s">
        <v>212</v>
      </c>
      <c r="G272" s="2" t="s">
        <v>211</v>
      </c>
      <c r="H272" s="2" t="s">
        <v>210</v>
      </c>
      <c r="I272" s="2" t="s">
        <v>147</v>
      </c>
      <c r="J272" s="2" t="s">
        <v>46</v>
      </c>
      <c r="K272" s="2" t="s">
        <v>48</v>
      </c>
      <c r="L272" s="2" t="s">
        <v>87</v>
      </c>
      <c r="M272" s="8">
        <v>1</v>
      </c>
      <c r="N272" s="9" t="str">
        <f t="shared" si="12"/>
        <v>RSSS-250-4950 - Fonds immo - PCEM - Cap</v>
      </c>
      <c r="O272" s="9" t="str">
        <f t="shared" si="13"/>
        <v>Investissement</v>
      </c>
      <c r="P272" s="9" t="str">
        <f t="shared" si="14"/>
        <v>Fonds général</v>
      </c>
    </row>
    <row r="273" spans="1:16" ht="12.75" customHeight="1" x14ac:dyDescent="0.25">
      <c r="A273" s="2" t="s">
        <v>319</v>
      </c>
      <c r="B273" s="2" t="s">
        <v>319</v>
      </c>
      <c r="C273" s="2" t="s">
        <v>295</v>
      </c>
      <c r="D273" s="2" t="s">
        <v>50</v>
      </c>
      <c r="E273" s="2" t="s">
        <v>90</v>
      </c>
      <c r="F273" s="2" t="s">
        <v>208</v>
      </c>
      <c r="G273" s="2" t="s">
        <v>207</v>
      </c>
      <c r="H273" s="2" t="s">
        <v>206</v>
      </c>
      <c r="I273" s="2" t="s">
        <v>147</v>
      </c>
      <c r="J273" s="2" t="s">
        <v>46</v>
      </c>
      <c r="K273" s="2" t="s">
        <v>48</v>
      </c>
      <c r="L273" s="2" t="s">
        <v>87</v>
      </c>
      <c r="M273" s="8">
        <v>1</v>
      </c>
      <c r="N273" s="9" t="str">
        <f t="shared" si="12"/>
        <v>RSSS-260-4950 - Fonds immo - PCFI - Cap</v>
      </c>
      <c r="O273" s="9" t="str">
        <f t="shared" si="13"/>
        <v>Investissement</v>
      </c>
      <c r="P273" s="9" t="str">
        <f t="shared" si="14"/>
        <v>Fonds général</v>
      </c>
    </row>
    <row r="274" spans="1:16" ht="12.75" customHeight="1" x14ac:dyDescent="0.25">
      <c r="A274" s="2" t="s">
        <v>318</v>
      </c>
      <c r="B274" s="2" t="s">
        <v>318</v>
      </c>
      <c r="C274" s="2" t="s">
        <v>295</v>
      </c>
      <c r="D274" s="2" t="s">
        <v>1725</v>
      </c>
      <c r="E274" s="2" t="s">
        <v>90</v>
      </c>
      <c r="F274" s="2" t="s">
        <v>204</v>
      </c>
      <c r="G274" s="2" t="s">
        <v>203</v>
      </c>
      <c r="H274" s="2" t="s">
        <v>202</v>
      </c>
      <c r="I274" s="2" t="s">
        <v>88</v>
      </c>
      <c r="J274" s="2" t="s">
        <v>46</v>
      </c>
      <c r="K274" s="2" t="s">
        <v>51</v>
      </c>
      <c r="L274" s="2" t="s">
        <v>87</v>
      </c>
      <c r="M274" s="8">
        <v>1</v>
      </c>
      <c r="N274" s="9" t="str">
        <f t="shared" si="12"/>
        <v>RSSS-270-4950 - Fondation - fonds d'exploitation - Cap</v>
      </c>
      <c r="O274" s="9" t="str">
        <f t="shared" si="13"/>
        <v>Investissement</v>
      </c>
      <c r="P274" s="9" t="str">
        <f t="shared" si="14"/>
        <v>Partenaires externes</v>
      </c>
    </row>
    <row r="275" spans="1:16" ht="12.75" customHeight="1" x14ac:dyDescent="0.25">
      <c r="A275" s="2" t="s">
        <v>317</v>
      </c>
      <c r="B275" s="2" t="s">
        <v>317</v>
      </c>
      <c r="C275" s="2" t="s">
        <v>295</v>
      </c>
      <c r="D275" s="2" t="s">
        <v>1725</v>
      </c>
      <c r="E275" s="2" t="s">
        <v>90</v>
      </c>
      <c r="F275" s="2" t="s">
        <v>200</v>
      </c>
      <c r="G275" s="2" t="s">
        <v>199</v>
      </c>
      <c r="H275" s="2" t="s">
        <v>198</v>
      </c>
      <c r="I275" s="2" t="s">
        <v>88</v>
      </c>
      <c r="J275" s="2" t="s">
        <v>47</v>
      </c>
      <c r="K275" s="2" t="s">
        <v>51</v>
      </c>
      <c r="L275" s="2" t="s">
        <v>87</v>
      </c>
      <c r="M275" s="8">
        <v>1</v>
      </c>
      <c r="N275" s="9" t="str">
        <f t="shared" si="12"/>
        <v>RSSS-280-4950 - Fondation - fonds d'exploitation - Non Cap</v>
      </c>
      <c r="O275" s="9" t="str">
        <f t="shared" si="13"/>
        <v>Dépense</v>
      </c>
      <c r="P275" s="9" t="str">
        <f t="shared" si="14"/>
        <v>Partenaires externes</v>
      </c>
    </row>
    <row r="276" spans="1:16" ht="12.75" customHeight="1" x14ac:dyDescent="0.25">
      <c r="A276" s="2" t="s">
        <v>316</v>
      </c>
      <c r="B276" s="2" t="s">
        <v>316</v>
      </c>
      <c r="C276" s="2" t="s">
        <v>295</v>
      </c>
      <c r="D276" s="2" t="s">
        <v>1725</v>
      </c>
      <c r="E276" s="2" t="s">
        <v>90</v>
      </c>
      <c r="F276" s="2" t="s">
        <v>196</v>
      </c>
      <c r="G276" s="2" t="s">
        <v>195</v>
      </c>
      <c r="H276" s="2" t="s">
        <v>194</v>
      </c>
      <c r="I276" s="2" t="s">
        <v>88</v>
      </c>
      <c r="J276" s="2" t="s">
        <v>46</v>
      </c>
      <c r="K276" s="2" t="s">
        <v>51</v>
      </c>
      <c r="L276" s="2" t="s">
        <v>87</v>
      </c>
      <c r="M276" s="8">
        <v>1</v>
      </c>
      <c r="N276" s="9" t="str">
        <f t="shared" si="12"/>
        <v>RSSS-290-4950 - Fondation - fonds d'immobilisation - Cap</v>
      </c>
      <c r="O276" s="9" t="str">
        <f t="shared" si="13"/>
        <v>Investissement</v>
      </c>
      <c r="P276" s="9" t="str">
        <f t="shared" si="14"/>
        <v>Partenaires externes</v>
      </c>
    </row>
    <row r="277" spans="1:16" ht="12.75" customHeight="1" x14ac:dyDescent="0.25">
      <c r="A277" s="2" t="s">
        <v>315</v>
      </c>
      <c r="B277" s="2" t="s">
        <v>315</v>
      </c>
      <c r="C277" s="2" t="s">
        <v>295</v>
      </c>
      <c r="D277" s="2" t="s">
        <v>50</v>
      </c>
      <c r="E277" s="2" t="s">
        <v>90</v>
      </c>
      <c r="F277" s="2" t="s">
        <v>192</v>
      </c>
      <c r="G277" s="2" t="s">
        <v>191</v>
      </c>
      <c r="H277" s="2" t="s">
        <v>190</v>
      </c>
      <c r="I277" s="2" t="s">
        <v>88</v>
      </c>
      <c r="J277" s="2" t="s">
        <v>47</v>
      </c>
      <c r="K277" s="2" t="s">
        <v>48</v>
      </c>
      <c r="L277" s="2" t="s">
        <v>87</v>
      </c>
      <c r="M277" s="8">
        <v>1</v>
      </c>
      <c r="N277" s="9" t="str">
        <f t="shared" si="12"/>
        <v>RSSS-300-4950 - CO/CDO - Transfert MSSS - Non Cap</v>
      </c>
      <c r="O277" s="9" t="str">
        <f t="shared" si="13"/>
        <v>Dépense</v>
      </c>
      <c r="P277" s="9" t="str">
        <f t="shared" si="14"/>
        <v>Fonds général</v>
      </c>
    </row>
    <row r="278" spans="1:16" ht="12.75" customHeight="1" x14ac:dyDescent="0.25">
      <c r="A278" s="2" t="s">
        <v>314</v>
      </c>
      <c r="B278" s="2" t="s">
        <v>314</v>
      </c>
      <c r="C278" s="2" t="s">
        <v>295</v>
      </c>
      <c r="D278" s="2" t="s">
        <v>50</v>
      </c>
      <c r="E278" s="2" t="s">
        <v>90</v>
      </c>
      <c r="F278" s="2" t="s">
        <v>188</v>
      </c>
      <c r="G278" s="2" t="s">
        <v>187</v>
      </c>
      <c r="H278" s="2" t="s">
        <v>186</v>
      </c>
      <c r="I278" s="2" t="s">
        <v>88</v>
      </c>
      <c r="J278" s="2" t="s">
        <v>46</v>
      </c>
      <c r="K278" s="2" t="s">
        <v>48</v>
      </c>
      <c r="L278" s="2" t="s">
        <v>87</v>
      </c>
      <c r="M278" s="8">
        <v>1</v>
      </c>
      <c r="N278" s="9" t="str">
        <f t="shared" si="12"/>
        <v>RSSS-310-4950 - CO/CDO - Transfert MSSS - Cap</v>
      </c>
      <c r="O278" s="9" t="str">
        <f t="shared" si="13"/>
        <v>Investissement</v>
      </c>
      <c r="P278" s="9" t="str">
        <f t="shared" si="14"/>
        <v>Fonds général</v>
      </c>
    </row>
    <row r="279" spans="1:16" ht="12.75" customHeight="1" x14ac:dyDescent="0.25">
      <c r="A279" s="2" t="s">
        <v>313</v>
      </c>
      <c r="B279" s="2" t="s">
        <v>313</v>
      </c>
      <c r="C279" s="2" t="s">
        <v>295</v>
      </c>
      <c r="D279" s="2" t="s">
        <v>50</v>
      </c>
      <c r="E279" s="2" t="s">
        <v>90</v>
      </c>
      <c r="F279" s="2" t="s">
        <v>184</v>
      </c>
      <c r="G279" s="2" t="s">
        <v>183</v>
      </c>
      <c r="H279" s="2" t="s">
        <v>182</v>
      </c>
      <c r="I279" s="2" t="s">
        <v>88</v>
      </c>
      <c r="J279" s="2" t="s">
        <v>47</v>
      </c>
      <c r="K279" s="2" t="s">
        <v>48</v>
      </c>
      <c r="L279" s="2" t="s">
        <v>87</v>
      </c>
      <c r="M279" s="8">
        <v>1</v>
      </c>
      <c r="N279" s="9" t="str">
        <f t="shared" si="12"/>
        <v>RSSS-320-4950 - Autres - Transfert MSSS - Non Cap</v>
      </c>
      <c r="O279" s="9" t="str">
        <f t="shared" si="13"/>
        <v>Dépense</v>
      </c>
      <c r="P279" s="9" t="str">
        <f t="shared" si="14"/>
        <v>Fonds général</v>
      </c>
    </row>
    <row r="280" spans="1:16" ht="12.75" customHeight="1" x14ac:dyDescent="0.25">
      <c r="A280" s="2" t="s">
        <v>312</v>
      </c>
      <c r="B280" s="2" t="s">
        <v>312</v>
      </c>
      <c r="C280" s="2" t="s">
        <v>295</v>
      </c>
      <c r="D280" s="2" t="s">
        <v>50</v>
      </c>
      <c r="E280" s="2" t="s">
        <v>90</v>
      </c>
      <c r="F280" s="2" t="s">
        <v>180</v>
      </c>
      <c r="G280" s="2" t="s">
        <v>179</v>
      </c>
      <c r="H280" s="2" t="s">
        <v>178</v>
      </c>
      <c r="I280" s="2" t="s">
        <v>88</v>
      </c>
      <c r="J280" s="2" t="s">
        <v>46</v>
      </c>
      <c r="K280" s="2" t="s">
        <v>48</v>
      </c>
      <c r="L280" s="2" t="s">
        <v>87</v>
      </c>
      <c r="M280" s="8">
        <v>1</v>
      </c>
      <c r="N280" s="9" t="str">
        <f t="shared" si="12"/>
        <v>RSSS-330-4950 - Autres - Transfert MSSS -Cap</v>
      </c>
      <c r="O280" s="9" t="str">
        <f t="shared" si="13"/>
        <v>Investissement</v>
      </c>
      <c r="P280" s="9" t="str">
        <f t="shared" si="14"/>
        <v>Fonds général</v>
      </c>
    </row>
    <row r="281" spans="1:16" ht="12.75" customHeight="1" x14ac:dyDescent="0.25">
      <c r="A281" s="2" t="s">
        <v>311</v>
      </c>
      <c r="B281" s="2" t="s">
        <v>311</v>
      </c>
      <c r="C281" s="2" t="s">
        <v>295</v>
      </c>
      <c r="D281" s="2" t="s">
        <v>1725</v>
      </c>
      <c r="E281" s="2" t="s">
        <v>90</v>
      </c>
      <c r="F281" s="2" t="s">
        <v>176</v>
      </c>
      <c r="G281" s="2" t="s">
        <v>175</v>
      </c>
      <c r="H281" s="2" t="s">
        <v>174</v>
      </c>
      <c r="I281" s="2" t="s">
        <v>88</v>
      </c>
      <c r="J281" s="2" t="s">
        <v>47</v>
      </c>
      <c r="K281" s="2" t="s">
        <v>169</v>
      </c>
      <c r="L281" s="2" t="s">
        <v>87</v>
      </c>
      <c r="M281" s="8">
        <v>1</v>
      </c>
      <c r="N281" s="9" t="str">
        <f t="shared" si="12"/>
        <v>RSSS-340-4950 - Autres - Gouvernement fédéral - Non Cap</v>
      </c>
      <c r="O281" s="9" t="str">
        <f t="shared" si="13"/>
        <v>Dépense</v>
      </c>
      <c r="P281" s="9" t="str">
        <f t="shared" si="14"/>
        <v>Partenaires externes</v>
      </c>
    </row>
    <row r="282" spans="1:16" ht="12.75" customHeight="1" x14ac:dyDescent="0.25">
      <c r="A282" s="2" t="s">
        <v>310</v>
      </c>
      <c r="B282" s="2" t="s">
        <v>310</v>
      </c>
      <c r="C282" s="2" t="s">
        <v>295</v>
      </c>
      <c r="D282" s="2" t="s">
        <v>1725</v>
      </c>
      <c r="E282" s="2" t="s">
        <v>90</v>
      </c>
      <c r="F282" s="2" t="s">
        <v>172</v>
      </c>
      <c r="G282" s="2" t="s">
        <v>171</v>
      </c>
      <c r="H282" s="2" t="s">
        <v>170</v>
      </c>
      <c r="I282" s="2" t="s">
        <v>88</v>
      </c>
      <c r="J282" s="2" t="s">
        <v>46</v>
      </c>
      <c r="K282" s="2" t="s">
        <v>169</v>
      </c>
      <c r="L282" s="2" t="s">
        <v>87</v>
      </c>
      <c r="M282" s="8">
        <v>1</v>
      </c>
      <c r="N282" s="9" t="str">
        <f t="shared" si="12"/>
        <v>RSSS-350-4950 - Autres - Gouvernement fédéral - Cap</v>
      </c>
      <c r="O282" s="9" t="str">
        <f t="shared" si="13"/>
        <v>Investissement</v>
      </c>
      <c r="P282" s="9" t="str">
        <f t="shared" si="14"/>
        <v>Partenaires externes</v>
      </c>
    </row>
    <row r="283" spans="1:16" ht="12.75" customHeight="1" x14ac:dyDescent="0.25">
      <c r="A283" s="2" t="s">
        <v>309</v>
      </c>
      <c r="B283" s="2" t="s">
        <v>309</v>
      </c>
      <c r="C283" s="2" t="s">
        <v>295</v>
      </c>
      <c r="D283" s="2" t="s">
        <v>50</v>
      </c>
      <c r="E283" s="2" t="s">
        <v>90</v>
      </c>
      <c r="F283" s="2" t="s">
        <v>167</v>
      </c>
      <c r="G283" s="2" t="s">
        <v>166</v>
      </c>
      <c r="H283" s="2" t="s">
        <v>165</v>
      </c>
      <c r="I283" s="2" t="s">
        <v>88</v>
      </c>
      <c r="J283" s="2" t="s">
        <v>47</v>
      </c>
      <c r="K283" s="2" t="s">
        <v>51</v>
      </c>
      <c r="L283" s="2" t="s">
        <v>87</v>
      </c>
      <c r="M283" s="8">
        <v>1</v>
      </c>
      <c r="N283" s="9" t="str">
        <f t="shared" si="12"/>
        <v>RSSS-360-4950 - Autres sources de financement - Non Cap</v>
      </c>
      <c r="O283" s="9" t="str">
        <f t="shared" si="13"/>
        <v>Dépense</v>
      </c>
      <c r="P283" s="9" t="str">
        <f t="shared" si="14"/>
        <v>Fonds général</v>
      </c>
    </row>
    <row r="284" spans="1:16" ht="12.75" customHeight="1" x14ac:dyDescent="0.25">
      <c r="A284" s="2" t="s">
        <v>308</v>
      </c>
      <c r="B284" s="2" t="s">
        <v>308</v>
      </c>
      <c r="C284" s="2" t="s">
        <v>295</v>
      </c>
      <c r="D284" s="2" t="s">
        <v>50</v>
      </c>
      <c r="E284" s="2" t="s">
        <v>90</v>
      </c>
      <c r="F284" s="2" t="s">
        <v>163</v>
      </c>
      <c r="G284" s="2" t="s">
        <v>162</v>
      </c>
      <c r="H284" s="2" t="s">
        <v>161</v>
      </c>
      <c r="I284" s="2" t="s">
        <v>88</v>
      </c>
      <c r="J284" s="2" t="s">
        <v>46</v>
      </c>
      <c r="K284" s="2" t="s">
        <v>51</v>
      </c>
      <c r="L284" s="2" t="s">
        <v>87</v>
      </c>
      <c r="M284" s="8">
        <v>1</v>
      </c>
      <c r="N284" s="9" t="str">
        <f t="shared" si="12"/>
        <v>RSSS-370-4950 - Autres sources de financement - Cap</v>
      </c>
      <c r="O284" s="9" t="str">
        <f t="shared" si="13"/>
        <v>Investissement</v>
      </c>
      <c r="P284" s="9" t="str">
        <f t="shared" si="14"/>
        <v>Fonds général</v>
      </c>
    </row>
    <row r="285" spans="1:16" ht="12.75" customHeight="1" x14ac:dyDescent="0.25">
      <c r="A285" s="2" t="s">
        <v>307</v>
      </c>
      <c r="B285" s="2" t="s">
        <v>307</v>
      </c>
      <c r="C285" s="2" t="s">
        <v>295</v>
      </c>
      <c r="D285" s="2" t="s">
        <v>50</v>
      </c>
      <c r="E285" s="2" t="s">
        <v>90</v>
      </c>
      <c r="F285" s="2" t="s">
        <v>93</v>
      </c>
      <c r="G285" s="2" t="s">
        <v>93</v>
      </c>
      <c r="H285" s="2" t="s">
        <v>93</v>
      </c>
      <c r="I285" s="2" t="s">
        <v>88</v>
      </c>
      <c r="J285" s="2" t="s">
        <v>47</v>
      </c>
      <c r="K285" s="2" t="s">
        <v>48</v>
      </c>
      <c r="L285" s="2" t="s">
        <v>87</v>
      </c>
      <c r="M285" s="8">
        <v>1</v>
      </c>
      <c r="N285" s="9" t="str">
        <f t="shared" si="12"/>
        <v>RSSS-400-4950 - Conversion - Dépenses réelles - 2018-2019</v>
      </c>
      <c r="O285" s="9" t="str">
        <f t="shared" si="13"/>
        <v>Dépense</v>
      </c>
      <c r="P285" s="9" t="str">
        <f t="shared" si="14"/>
        <v>Fonds général</v>
      </c>
    </row>
    <row r="286" spans="1:16" ht="12.75" customHeight="1" x14ac:dyDescent="0.25">
      <c r="A286" s="2" t="s">
        <v>306</v>
      </c>
      <c r="B286" s="2" t="s">
        <v>306</v>
      </c>
      <c r="C286" s="2" t="s">
        <v>295</v>
      </c>
      <c r="D286" s="2" t="s">
        <v>50</v>
      </c>
      <c r="E286" s="2" t="s">
        <v>90</v>
      </c>
      <c r="F286" s="2" t="s">
        <v>158</v>
      </c>
      <c r="G286" s="2" t="s">
        <v>158</v>
      </c>
      <c r="H286" s="2" t="s">
        <v>158</v>
      </c>
      <c r="I286" s="2" t="s">
        <v>88</v>
      </c>
      <c r="J286" s="2" t="s">
        <v>47</v>
      </c>
      <c r="K286" s="2" t="s">
        <v>48</v>
      </c>
      <c r="L286" s="2" t="s">
        <v>87</v>
      </c>
      <c r="M286" s="8">
        <v>1</v>
      </c>
      <c r="N286" s="9" t="str">
        <f t="shared" si="12"/>
        <v>RSSS-992-4950 - Plan modernisation technologique - Transfert MSSS (NON CAP)</v>
      </c>
      <c r="O286" s="9" t="str">
        <f t="shared" si="13"/>
        <v>Dépense</v>
      </c>
      <c r="P286" s="9" t="str">
        <f t="shared" si="14"/>
        <v>Fonds général</v>
      </c>
    </row>
    <row r="287" spans="1:16" ht="12.75" customHeight="1" x14ac:dyDescent="0.25">
      <c r="A287" s="2" t="s">
        <v>305</v>
      </c>
      <c r="B287" s="2" t="s">
        <v>305</v>
      </c>
      <c r="C287" s="2" t="s">
        <v>295</v>
      </c>
      <c r="D287" s="2" t="s">
        <v>50</v>
      </c>
      <c r="E287" s="2" t="s">
        <v>90</v>
      </c>
      <c r="F287" s="2" t="s">
        <v>156</v>
      </c>
      <c r="G287" s="2" t="s">
        <v>156</v>
      </c>
      <c r="H287" s="2" t="s">
        <v>156</v>
      </c>
      <c r="I287" s="2" t="s">
        <v>147</v>
      </c>
      <c r="J287" s="2" t="s">
        <v>46</v>
      </c>
      <c r="K287" s="2" t="s">
        <v>48</v>
      </c>
      <c r="L287" s="2" t="s">
        <v>87</v>
      </c>
      <c r="M287" s="8">
        <v>1</v>
      </c>
      <c r="N287" s="9" t="str">
        <f t="shared" si="12"/>
        <v>RSSS-993-4950 - Plan modernisation technologique - EIRI (CAP)</v>
      </c>
      <c r="O287" s="9" t="str">
        <f t="shared" si="13"/>
        <v>Investissement</v>
      </c>
      <c r="P287" s="9" t="str">
        <f t="shared" si="14"/>
        <v>Fonds général</v>
      </c>
    </row>
    <row r="288" spans="1:16" ht="12.75" customHeight="1" x14ac:dyDescent="0.25">
      <c r="A288" s="2" t="s">
        <v>304</v>
      </c>
      <c r="B288" s="2" t="s">
        <v>304</v>
      </c>
      <c r="C288" s="2" t="s">
        <v>295</v>
      </c>
      <c r="D288" s="2" t="s">
        <v>50</v>
      </c>
      <c r="E288" s="2" t="s">
        <v>90</v>
      </c>
      <c r="F288" s="2" t="s">
        <v>303</v>
      </c>
      <c r="G288" s="2" t="s">
        <v>303</v>
      </c>
      <c r="H288" s="2" t="s">
        <v>303</v>
      </c>
      <c r="I288" s="2" t="s">
        <v>147</v>
      </c>
      <c r="J288" s="2" t="s">
        <v>46</v>
      </c>
      <c r="K288" s="2" t="s">
        <v>48</v>
      </c>
      <c r="L288" s="2" t="s">
        <v>87</v>
      </c>
      <c r="M288" s="8">
        <v>1</v>
      </c>
      <c r="N288" s="9" t="str">
        <f t="shared" si="12"/>
        <v>RSSS-994-4950 - Enveloppe d'investissements en RI - CAP - M-Ouest</v>
      </c>
      <c r="O288" s="9" t="str">
        <f t="shared" si="13"/>
        <v>Investissement</v>
      </c>
      <c r="P288" s="9" t="str">
        <f t="shared" si="14"/>
        <v>Fonds général</v>
      </c>
    </row>
    <row r="289" spans="1:16" ht="12.75" customHeight="1" x14ac:dyDescent="0.25">
      <c r="A289" s="2" t="s">
        <v>302</v>
      </c>
      <c r="B289" s="2" t="s">
        <v>302</v>
      </c>
      <c r="C289" s="2" t="s">
        <v>295</v>
      </c>
      <c r="D289" s="2" t="s">
        <v>50</v>
      </c>
      <c r="E289" s="2" t="s">
        <v>90</v>
      </c>
      <c r="F289" s="2" t="s">
        <v>301</v>
      </c>
      <c r="G289" s="2" t="s">
        <v>301</v>
      </c>
      <c r="H289" s="2" t="s">
        <v>301</v>
      </c>
      <c r="I289" s="2" t="s">
        <v>147</v>
      </c>
      <c r="J289" s="2" t="s">
        <v>46</v>
      </c>
      <c r="K289" s="2" t="s">
        <v>48</v>
      </c>
      <c r="L289" s="2" t="s">
        <v>87</v>
      </c>
      <c r="M289" s="8">
        <v>1</v>
      </c>
      <c r="N289" s="9" t="str">
        <f t="shared" si="12"/>
        <v>RSSS-995-4950 - Enveloppe d'investissements en RI - CAP - M-Est</v>
      </c>
      <c r="O289" s="9" t="str">
        <f t="shared" si="13"/>
        <v>Investissement</v>
      </c>
      <c r="P289" s="9" t="str">
        <f t="shared" si="14"/>
        <v>Fonds général</v>
      </c>
    </row>
    <row r="290" spans="1:16" ht="12.75" customHeight="1" x14ac:dyDescent="0.25">
      <c r="A290" s="2" t="s">
        <v>300</v>
      </c>
      <c r="B290" s="2" t="s">
        <v>300</v>
      </c>
      <c r="C290" s="2" t="s">
        <v>295</v>
      </c>
      <c r="D290" s="2" t="s">
        <v>50</v>
      </c>
      <c r="E290" s="2" t="s">
        <v>90</v>
      </c>
      <c r="F290" s="2" t="s">
        <v>299</v>
      </c>
      <c r="G290" s="2" t="s">
        <v>299</v>
      </c>
      <c r="H290" s="2" t="s">
        <v>299</v>
      </c>
      <c r="I290" s="2" t="s">
        <v>147</v>
      </c>
      <c r="J290" s="2" t="s">
        <v>46</v>
      </c>
      <c r="K290" s="2" t="s">
        <v>48</v>
      </c>
      <c r="L290" s="2" t="s">
        <v>87</v>
      </c>
      <c r="M290" s="8">
        <v>1</v>
      </c>
      <c r="N290" s="9" t="str">
        <f t="shared" si="12"/>
        <v>RSSS-996-4950 - Enveloppe d'investissements en RI - CAP - M-Centre</v>
      </c>
      <c r="O290" s="9" t="str">
        <f t="shared" si="13"/>
        <v>Investissement</v>
      </c>
      <c r="P290" s="9" t="str">
        <f t="shared" si="14"/>
        <v>Fonds général</v>
      </c>
    </row>
    <row r="291" spans="1:16" ht="12.75" customHeight="1" x14ac:dyDescent="0.25">
      <c r="A291" s="2" t="s">
        <v>298</v>
      </c>
      <c r="B291" s="2" t="s">
        <v>298</v>
      </c>
      <c r="C291" s="2" t="s">
        <v>295</v>
      </c>
      <c r="D291" s="2" t="s">
        <v>50</v>
      </c>
      <c r="E291" s="2" t="s">
        <v>115</v>
      </c>
      <c r="F291" s="2" t="s">
        <v>152</v>
      </c>
      <c r="G291" s="2" t="s">
        <v>152</v>
      </c>
      <c r="H291" s="2" t="s">
        <v>152</v>
      </c>
      <c r="I291" s="2" t="s">
        <v>147</v>
      </c>
      <c r="J291" s="2" t="s">
        <v>46</v>
      </c>
      <c r="K291" s="2" t="s">
        <v>48</v>
      </c>
      <c r="L291" s="2" t="s">
        <v>87</v>
      </c>
      <c r="M291" s="8">
        <v>1</v>
      </c>
      <c r="N291" s="9" t="str">
        <f t="shared" si="12"/>
        <v>RSSS-997-4950 - Compte non provisionné - Capitalisable</v>
      </c>
      <c r="O291" s="9" t="str">
        <f t="shared" si="13"/>
        <v>Investissement</v>
      </c>
      <c r="P291" s="9" t="str">
        <f t="shared" si="14"/>
        <v>Fonds général</v>
      </c>
    </row>
    <row r="292" spans="1:16" ht="12.75" customHeight="1" x14ac:dyDescent="0.25">
      <c r="A292" s="2" t="s">
        <v>297</v>
      </c>
      <c r="B292" s="2" t="s">
        <v>297</v>
      </c>
      <c r="C292" s="2" t="s">
        <v>295</v>
      </c>
      <c r="D292" s="2" t="s">
        <v>50</v>
      </c>
      <c r="E292" s="2" t="s">
        <v>90</v>
      </c>
      <c r="F292" s="2" t="s">
        <v>89</v>
      </c>
      <c r="G292" s="2" t="s">
        <v>89</v>
      </c>
      <c r="H292" s="2" t="s">
        <v>89</v>
      </c>
      <c r="I292" s="2" t="s">
        <v>88</v>
      </c>
      <c r="J292" s="2" t="s">
        <v>47</v>
      </c>
      <c r="K292" s="2" t="s">
        <v>48</v>
      </c>
      <c r="L292" s="2" t="s">
        <v>87</v>
      </c>
      <c r="M292" s="8">
        <v>1</v>
      </c>
      <c r="N292" s="9" t="str">
        <f t="shared" si="12"/>
        <v>RSSS-998-4950 - COVID-19 - Non capitalisable</v>
      </c>
      <c r="O292" s="9" t="str">
        <f t="shared" si="13"/>
        <v>Dépense</v>
      </c>
      <c r="P292" s="9" t="str">
        <f t="shared" si="14"/>
        <v>Fonds général</v>
      </c>
    </row>
    <row r="293" spans="1:16" ht="12.75" customHeight="1" x14ac:dyDescent="0.25">
      <c r="A293" s="2" t="s">
        <v>296</v>
      </c>
      <c r="B293" s="2" t="s">
        <v>296</v>
      </c>
      <c r="C293" s="2" t="s">
        <v>295</v>
      </c>
      <c r="D293" s="2" t="s">
        <v>50</v>
      </c>
      <c r="E293" s="2" t="s">
        <v>90</v>
      </c>
      <c r="F293" s="2" t="s">
        <v>148</v>
      </c>
      <c r="G293" s="2" t="s">
        <v>148</v>
      </c>
      <c r="H293" s="2" t="s">
        <v>148</v>
      </c>
      <c r="I293" s="2" t="s">
        <v>147</v>
      </c>
      <c r="J293" s="2" t="s">
        <v>46</v>
      </c>
      <c r="K293" s="2" t="s">
        <v>48</v>
      </c>
      <c r="L293" s="2" t="s">
        <v>87</v>
      </c>
      <c r="M293" s="8">
        <v>1</v>
      </c>
      <c r="N293" s="9" t="str">
        <f t="shared" si="12"/>
        <v>RSSS-999-4950 - COVID-19 - Capitalisable</v>
      </c>
      <c r="O293" s="9" t="str">
        <f t="shared" si="13"/>
        <v>Investissement</v>
      </c>
      <c r="P293" s="9" t="str">
        <f t="shared" si="14"/>
        <v>Fonds général</v>
      </c>
    </row>
    <row r="294" spans="1:16" ht="12.75" customHeight="1" x14ac:dyDescent="0.25">
      <c r="A294" s="2" t="s">
        <v>294</v>
      </c>
      <c r="B294" s="2" t="s">
        <v>294</v>
      </c>
      <c r="C294" s="2" t="s">
        <v>262</v>
      </c>
      <c r="D294" s="2" t="s">
        <v>50</v>
      </c>
      <c r="E294" s="2" t="s">
        <v>90</v>
      </c>
      <c r="F294" s="2" t="s">
        <v>260</v>
      </c>
      <c r="G294" s="2" t="s">
        <v>259</v>
      </c>
      <c r="H294" s="2" t="s">
        <v>258</v>
      </c>
      <c r="I294" s="2" t="s">
        <v>88</v>
      </c>
      <c r="J294" s="2" t="s">
        <v>46</v>
      </c>
      <c r="K294" s="2" t="s">
        <v>48</v>
      </c>
      <c r="L294" s="2" t="s">
        <v>87</v>
      </c>
      <c r="M294" s="8">
        <v>1</v>
      </c>
      <c r="N294" s="9" t="str">
        <f t="shared" si="12"/>
        <v>RSSS-130-4951 - Fonds exploitation - Dépense de l'exercice - Cap</v>
      </c>
      <c r="O294" s="9" t="str">
        <f t="shared" si="13"/>
        <v>Investissement</v>
      </c>
      <c r="P294" s="9" t="str">
        <f t="shared" si="14"/>
        <v>Fonds général</v>
      </c>
    </row>
    <row r="295" spans="1:16" ht="12.75" customHeight="1" x14ac:dyDescent="0.25">
      <c r="A295" s="2" t="s">
        <v>293</v>
      </c>
      <c r="B295" s="2" t="s">
        <v>293</v>
      </c>
      <c r="C295" s="2" t="s">
        <v>262</v>
      </c>
      <c r="D295" s="2" t="s">
        <v>50</v>
      </c>
      <c r="E295" s="2" t="s">
        <v>90</v>
      </c>
      <c r="F295" s="2" t="s">
        <v>256</v>
      </c>
      <c r="G295" s="2" t="s">
        <v>255</v>
      </c>
      <c r="H295" s="2" t="s">
        <v>254</v>
      </c>
      <c r="I295" s="2" t="s">
        <v>88</v>
      </c>
      <c r="J295" s="2" t="s">
        <v>46</v>
      </c>
      <c r="K295" s="2" t="s">
        <v>48</v>
      </c>
      <c r="L295" s="2" t="s">
        <v>87</v>
      </c>
      <c r="M295" s="8">
        <v>1</v>
      </c>
      <c r="N295" s="9" t="str">
        <f t="shared" si="12"/>
        <v>RSSS-140-4951 - Fonds exploitation - Solde de fonds - Cap</v>
      </c>
      <c r="O295" s="9" t="str">
        <f t="shared" si="13"/>
        <v>Investissement</v>
      </c>
      <c r="P295" s="9" t="str">
        <f t="shared" si="14"/>
        <v>Fonds général</v>
      </c>
    </row>
    <row r="296" spans="1:16" ht="12.75" customHeight="1" x14ac:dyDescent="0.25">
      <c r="A296" s="2" t="s">
        <v>292</v>
      </c>
      <c r="B296" s="2" t="s">
        <v>292</v>
      </c>
      <c r="C296" s="2" t="s">
        <v>262</v>
      </c>
      <c r="D296" s="2" t="s">
        <v>50</v>
      </c>
      <c r="E296" s="2" t="s">
        <v>90</v>
      </c>
      <c r="F296" s="2" t="s">
        <v>252</v>
      </c>
      <c r="G296" s="2" t="s">
        <v>251</v>
      </c>
      <c r="H296" s="2" t="s">
        <v>250</v>
      </c>
      <c r="I296" s="2" t="s">
        <v>88</v>
      </c>
      <c r="J296" s="2" t="s">
        <v>46</v>
      </c>
      <c r="K296" s="2" t="s">
        <v>48</v>
      </c>
      <c r="L296" s="2" t="s">
        <v>87</v>
      </c>
      <c r="M296" s="8">
        <v>1</v>
      </c>
      <c r="N296" s="9" t="str">
        <f t="shared" si="12"/>
        <v>RSSS-150-4951 - Fonds exploitation - Crédits reportés - Cap</v>
      </c>
      <c r="O296" s="9" t="str">
        <f t="shared" si="13"/>
        <v>Investissement</v>
      </c>
      <c r="P296" s="9" t="str">
        <f t="shared" si="14"/>
        <v>Fonds général</v>
      </c>
    </row>
    <row r="297" spans="1:16" ht="12.75" customHeight="1" x14ac:dyDescent="0.25">
      <c r="A297" s="2" t="s">
        <v>291</v>
      </c>
      <c r="B297" s="2" t="s">
        <v>291</v>
      </c>
      <c r="C297" s="2" t="s">
        <v>262</v>
      </c>
      <c r="D297" s="2" t="s">
        <v>50</v>
      </c>
      <c r="E297" s="2" t="s">
        <v>90</v>
      </c>
      <c r="F297" s="2" t="s">
        <v>248</v>
      </c>
      <c r="G297" s="2" t="s">
        <v>247</v>
      </c>
      <c r="H297" s="2" t="s">
        <v>246</v>
      </c>
      <c r="I297" s="2" t="s">
        <v>88</v>
      </c>
      <c r="J297" s="2" t="s">
        <v>47</v>
      </c>
      <c r="K297" s="2" t="s">
        <v>48</v>
      </c>
      <c r="L297" s="2" t="s">
        <v>87</v>
      </c>
      <c r="M297" s="8">
        <v>1</v>
      </c>
      <c r="N297" s="9" t="str">
        <f t="shared" si="12"/>
        <v>RSSS-160-4951 - Fonds exploitation - Dépense de l'exercice - Non Cap</v>
      </c>
      <c r="O297" s="9" t="str">
        <f t="shared" si="13"/>
        <v>Dépense</v>
      </c>
      <c r="P297" s="9" t="str">
        <f t="shared" si="14"/>
        <v>Fonds général</v>
      </c>
    </row>
    <row r="298" spans="1:16" ht="12.75" customHeight="1" x14ac:dyDescent="0.25">
      <c r="A298" s="2" t="s">
        <v>290</v>
      </c>
      <c r="B298" s="2" t="s">
        <v>290</v>
      </c>
      <c r="C298" s="2" t="s">
        <v>262</v>
      </c>
      <c r="D298" s="2" t="s">
        <v>50</v>
      </c>
      <c r="E298" s="2" t="s">
        <v>90</v>
      </c>
      <c r="F298" s="2" t="s">
        <v>244</v>
      </c>
      <c r="G298" s="2" t="s">
        <v>243</v>
      </c>
      <c r="H298" s="2" t="s">
        <v>242</v>
      </c>
      <c r="I298" s="2" t="s">
        <v>88</v>
      </c>
      <c r="J298" s="2" t="s">
        <v>47</v>
      </c>
      <c r="K298" s="2" t="s">
        <v>48</v>
      </c>
      <c r="L298" s="2" t="s">
        <v>87</v>
      </c>
      <c r="M298" s="8">
        <v>1</v>
      </c>
      <c r="N298" s="9" t="str">
        <f t="shared" si="12"/>
        <v>RSSS-170-4951 - Fonds exploitation - Solde de fonds - Non Cap</v>
      </c>
      <c r="O298" s="9" t="str">
        <f t="shared" si="13"/>
        <v>Dépense</v>
      </c>
      <c r="P298" s="9" t="str">
        <f t="shared" si="14"/>
        <v>Fonds général</v>
      </c>
    </row>
    <row r="299" spans="1:16" ht="12.75" customHeight="1" x14ac:dyDescent="0.25">
      <c r="A299" s="2" t="s">
        <v>289</v>
      </c>
      <c r="B299" s="2" t="s">
        <v>289</v>
      </c>
      <c r="C299" s="2" t="s">
        <v>262</v>
      </c>
      <c r="D299" s="2" t="s">
        <v>50</v>
      </c>
      <c r="E299" s="2" t="s">
        <v>90</v>
      </c>
      <c r="F299" s="2" t="s">
        <v>240</v>
      </c>
      <c r="G299" s="2" t="s">
        <v>239</v>
      </c>
      <c r="H299" s="2" t="s">
        <v>238</v>
      </c>
      <c r="I299" s="2" t="s">
        <v>88</v>
      </c>
      <c r="J299" s="2" t="s">
        <v>47</v>
      </c>
      <c r="K299" s="2" t="s">
        <v>48</v>
      </c>
      <c r="L299" s="2" t="s">
        <v>87</v>
      </c>
      <c r="M299" s="8">
        <v>1</v>
      </c>
      <c r="N299" s="9" t="str">
        <f t="shared" si="12"/>
        <v>RSSS-180-4951 - Fonds exploitation - Crédits reportés - Non Cap</v>
      </c>
      <c r="O299" s="9" t="str">
        <f t="shared" si="13"/>
        <v>Dépense</v>
      </c>
      <c r="P299" s="9" t="str">
        <f t="shared" si="14"/>
        <v>Fonds général</v>
      </c>
    </row>
    <row r="300" spans="1:16" ht="12.75" customHeight="1" x14ac:dyDescent="0.25">
      <c r="A300" s="2" t="s">
        <v>288</v>
      </c>
      <c r="B300" s="2" t="s">
        <v>288</v>
      </c>
      <c r="C300" s="2" t="s">
        <v>262</v>
      </c>
      <c r="D300" s="2" t="s">
        <v>50</v>
      </c>
      <c r="E300" s="2" t="s">
        <v>90</v>
      </c>
      <c r="F300" s="2" t="s">
        <v>236</v>
      </c>
      <c r="G300" s="2" t="s">
        <v>235</v>
      </c>
      <c r="H300" s="2" t="s">
        <v>234</v>
      </c>
      <c r="I300" s="2" t="s">
        <v>88</v>
      </c>
      <c r="J300" s="2" t="s">
        <v>46</v>
      </c>
      <c r="K300" s="2" t="s">
        <v>48</v>
      </c>
      <c r="L300" s="2" t="s">
        <v>87</v>
      </c>
      <c r="M300" s="8">
        <v>1</v>
      </c>
      <c r="N300" s="9" t="str">
        <f t="shared" si="12"/>
        <v>RSSS-190-4951 - Fonds immo - Courant - Cap</v>
      </c>
      <c r="O300" s="9" t="str">
        <f t="shared" si="13"/>
        <v>Investissement</v>
      </c>
      <c r="P300" s="9" t="str">
        <f t="shared" si="14"/>
        <v>Fonds général</v>
      </c>
    </row>
    <row r="301" spans="1:16" ht="12.75" customHeight="1" x14ac:dyDescent="0.25">
      <c r="A301" s="2" t="s">
        <v>287</v>
      </c>
      <c r="B301" s="2" t="s">
        <v>287</v>
      </c>
      <c r="C301" s="2" t="s">
        <v>262</v>
      </c>
      <c r="D301" s="2" t="s">
        <v>50</v>
      </c>
      <c r="E301" s="2" t="s">
        <v>90</v>
      </c>
      <c r="F301" s="2" t="s">
        <v>232</v>
      </c>
      <c r="G301" s="2" t="s">
        <v>231</v>
      </c>
      <c r="H301" s="2" t="s">
        <v>230</v>
      </c>
      <c r="I301" s="2" t="s">
        <v>88</v>
      </c>
      <c r="J301" s="2" t="s">
        <v>46</v>
      </c>
      <c r="K301" s="2" t="s">
        <v>48</v>
      </c>
      <c r="L301" s="2" t="s">
        <v>87</v>
      </c>
      <c r="M301" s="8">
        <v>1</v>
      </c>
      <c r="N301" s="9" t="str">
        <f t="shared" si="12"/>
        <v>RSSS-200-4951 - Fonds immo - Solde de fonds - Cap</v>
      </c>
      <c r="O301" s="9" t="str">
        <f t="shared" si="13"/>
        <v>Investissement</v>
      </c>
      <c r="P301" s="9" t="str">
        <f t="shared" si="14"/>
        <v>Fonds général</v>
      </c>
    </row>
    <row r="302" spans="1:16" ht="12.75" customHeight="1" x14ac:dyDescent="0.25">
      <c r="A302" s="2" t="s">
        <v>286</v>
      </c>
      <c r="B302" s="2" t="s">
        <v>286</v>
      </c>
      <c r="C302" s="2" t="s">
        <v>262</v>
      </c>
      <c r="D302" s="2" t="s">
        <v>50</v>
      </c>
      <c r="E302" s="2" t="s">
        <v>90</v>
      </c>
      <c r="F302" s="2" t="s">
        <v>228</v>
      </c>
      <c r="G302" s="2" t="s">
        <v>227</v>
      </c>
      <c r="H302" s="2" t="s">
        <v>226</v>
      </c>
      <c r="I302" s="2" t="s">
        <v>88</v>
      </c>
      <c r="J302" s="2" t="s">
        <v>46</v>
      </c>
      <c r="K302" s="2" t="s">
        <v>48</v>
      </c>
      <c r="L302" s="2" t="s">
        <v>87</v>
      </c>
      <c r="M302" s="8">
        <v>1</v>
      </c>
      <c r="N302" s="9" t="str">
        <f t="shared" si="12"/>
        <v>RSSS-210-4951 - Fonds immo - Crédits reportés - Cap</v>
      </c>
      <c r="O302" s="9" t="str">
        <f t="shared" si="13"/>
        <v>Investissement</v>
      </c>
      <c r="P302" s="9" t="str">
        <f t="shared" si="14"/>
        <v>Fonds général</v>
      </c>
    </row>
    <row r="303" spans="1:16" ht="12.75" customHeight="1" x14ac:dyDescent="0.25">
      <c r="A303" s="2" t="s">
        <v>285</v>
      </c>
      <c r="B303" s="2" t="s">
        <v>285</v>
      </c>
      <c r="C303" s="2" t="s">
        <v>262</v>
      </c>
      <c r="D303" s="2" t="s">
        <v>50</v>
      </c>
      <c r="E303" s="2" t="s">
        <v>90</v>
      </c>
      <c r="F303" s="2" t="s">
        <v>224</v>
      </c>
      <c r="G303" s="2" t="s">
        <v>223</v>
      </c>
      <c r="H303" s="2" t="s">
        <v>222</v>
      </c>
      <c r="I303" s="2" t="s">
        <v>147</v>
      </c>
      <c r="J303" s="2" t="s">
        <v>46</v>
      </c>
      <c r="K303" s="2" t="s">
        <v>48</v>
      </c>
      <c r="L303" s="2" t="s">
        <v>87</v>
      </c>
      <c r="M303" s="8">
        <v>1</v>
      </c>
      <c r="N303" s="9" t="str">
        <f t="shared" si="12"/>
        <v>RSSS-220-4951 - Fonds immo - ADTI - Cap</v>
      </c>
      <c r="O303" s="9" t="str">
        <f t="shared" si="13"/>
        <v>Investissement</v>
      </c>
      <c r="P303" s="9" t="str">
        <f t="shared" si="14"/>
        <v>Fonds général</v>
      </c>
    </row>
    <row r="304" spans="1:16" ht="12.75" customHeight="1" x14ac:dyDescent="0.25">
      <c r="A304" s="2" t="s">
        <v>284</v>
      </c>
      <c r="B304" s="2" t="s">
        <v>284</v>
      </c>
      <c r="C304" s="2" t="s">
        <v>262</v>
      </c>
      <c r="D304" s="2" t="s">
        <v>50</v>
      </c>
      <c r="E304" s="2" t="s">
        <v>90</v>
      </c>
      <c r="F304" s="2" t="s">
        <v>220</v>
      </c>
      <c r="G304" s="2" t="s">
        <v>219</v>
      </c>
      <c r="H304" s="2" t="s">
        <v>218</v>
      </c>
      <c r="I304" s="2" t="s">
        <v>147</v>
      </c>
      <c r="J304" s="2" t="s">
        <v>46</v>
      </c>
      <c r="K304" s="2" t="s">
        <v>48</v>
      </c>
      <c r="L304" s="2" t="s">
        <v>87</v>
      </c>
      <c r="M304" s="8">
        <v>1</v>
      </c>
      <c r="N304" s="9" t="str">
        <f t="shared" si="12"/>
        <v>RSSS-230-4951 - Fonds immo - MAI - Cap</v>
      </c>
      <c r="O304" s="9" t="str">
        <f t="shared" si="13"/>
        <v>Investissement</v>
      </c>
      <c r="P304" s="9" t="str">
        <f t="shared" si="14"/>
        <v>Fonds général</v>
      </c>
    </row>
    <row r="305" spans="1:16" ht="12.75" customHeight="1" x14ac:dyDescent="0.25">
      <c r="A305" s="2" t="s">
        <v>283</v>
      </c>
      <c r="B305" s="2" t="s">
        <v>283</v>
      </c>
      <c r="C305" s="2" t="s">
        <v>262</v>
      </c>
      <c r="D305" s="2" t="s">
        <v>50</v>
      </c>
      <c r="E305" s="2" t="s">
        <v>90</v>
      </c>
      <c r="F305" s="2" t="s">
        <v>216</v>
      </c>
      <c r="G305" s="2" t="s">
        <v>215</v>
      </c>
      <c r="H305" s="2" t="s">
        <v>214</v>
      </c>
      <c r="I305" s="2" t="s">
        <v>147</v>
      </c>
      <c r="J305" s="2" t="s">
        <v>46</v>
      </c>
      <c r="K305" s="2" t="s">
        <v>48</v>
      </c>
      <c r="L305" s="2" t="s">
        <v>87</v>
      </c>
      <c r="M305" s="8">
        <v>1</v>
      </c>
      <c r="N305" s="9" t="str">
        <f t="shared" si="12"/>
        <v>RSSS-240-4951 - Fonds immo - AC - Cap</v>
      </c>
      <c r="O305" s="9" t="str">
        <f t="shared" si="13"/>
        <v>Investissement</v>
      </c>
      <c r="P305" s="9" t="str">
        <f t="shared" si="14"/>
        <v>Fonds général</v>
      </c>
    </row>
    <row r="306" spans="1:16" ht="12.75" customHeight="1" x14ac:dyDescent="0.25">
      <c r="A306" s="2" t="s">
        <v>282</v>
      </c>
      <c r="B306" s="2" t="s">
        <v>282</v>
      </c>
      <c r="C306" s="2" t="s">
        <v>262</v>
      </c>
      <c r="D306" s="2" t="s">
        <v>50</v>
      </c>
      <c r="E306" s="2" t="s">
        <v>90</v>
      </c>
      <c r="F306" s="2" t="s">
        <v>212</v>
      </c>
      <c r="G306" s="2" t="s">
        <v>211</v>
      </c>
      <c r="H306" s="2" t="s">
        <v>210</v>
      </c>
      <c r="I306" s="2" t="s">
        <v>147</v>
      </c>
      <c r="J306" s="2" t="s">
        <v>46</v>
      </c>
      <c r="K306" s="2" t="s">
        <v>48</v>
      </c>
      <c r="L306" s="2" t="s">
        <v>87</v>
      </c>
      <c r="M306" s="8">
        <v>1</v>
      </c>
      <c r="N306" s="9" t="str">
        <f t="shared" si="12"/>
        <v>RSSS-250-4951 - Fonds immo - PCEM - Cap</v>
      </c>
      <c r="O306" s="9" t="str">
        <f t="shared" si="13"/>
        <v>Investissement</v>
      </c>
      <c r="P306" s="9" t="str">
        <f t="shared" si="14"/>
        <v>Fonds général</v>
      </c>
    </row>
    <row r="307" spans="1:16" ht="12.75" customHeight="1" x14ac:dyDescent="0.25">
      <c r="A307" s="2" t="s">
        <v>281</v>
      </c>
      <c r="B307" s="2" t="s">
        <v>281</v>
      </c>
      <c r="C307" s="2" t="s">
        <v>262</v>
      </c>
      <c r="D307" s="2" t="s">
        <v>50</v>
      </c>
      <c r="E307" s="2" t="s">
        <v>90</v>
      </c>
      <c r="F307" s="2" t="s">
        <v>208</v>
      </c>
      <c r="G307" s="2" t="s">
        <v>207</v>
      </c>
      <c r="H307" s="2" t="s">
        <v>206</v>
      </c>
      <c r="I307" s="2" t="s">
        <v>147</v>
      </c>
      <c r="J307" s="2" t="s">
        <v>46</v>
      </c>
      <c r="K307" s="2" t="s">
        <v>48</v>
      </c>
      <c r="L307" s="2" t="s">
        <v>87</v>
      </c>
      <c r="M307" s="8">
        <v>1</v>
      </c>
      <c r="N307" s="9" t="str">
        <f t="shared" si="12"/>
        <v>RSSS-260-4951 - Fonds immo - PCFI - Cap</v>
      </c>
      <c r="O307" s="9" t="str">
        <f t="shared" si="13"/>
        <v>Investissement</v>
      </c>
      <c r="P307" s="9" t="str">
        <f t="shared" si="14"/>
        <v>Fonds général</v>
      </c>
    </row>
    <row r="308" spans="1:16" ht="12.75" customHeight="1" x14ac:dyDescent="0.25">
      <c r="A308" s="2" t="s">
        <v>280</v>
      </c>
      <c r="B308" s="2" t="s">
        <v>280</v>
      </c>
      <c r="C308" s="2" t="s">
        <v>262</v>
      </c>
      <c r="D308" s="2" t="s">
        <v>1725</v>
      </c>
      <c r="E308" s="2" t="s">
        <v>90</v>
      </c>
      <c r="F308" s="2" t="s">
        <v>204</v>
      </c>
      <c r="G308" s="2" t="s">
        <v>203</v>
      </c>
      <c r="H308" s="2" t="s">
        <v>202</v>
      </c>
      <c r="I308" s="2" t="s">
        <v>88</v>
      </c>
      <c r="J308" s="2" t="s">
        <v>46</v>
      </c>
      <c r="K308" s="2" t="s">
        <v>51</v>
      </c>
      <c r="L308" s="2" t="s">
        <v>87</v>
      </c>
      <c r="M308" s="8">
        <v>1</v>
      </c>
      <c r="N308" s="9" t="str">
        <f t="shared" si="12"/>
        <v>RSSS-270-4951 - Fondation - fonds d'exploitation - Cap</v>
      </c>
      <c r="O308" s="9" t="str">
        <f t="shared" si="13"/>
        <v>Investissement</v>
      </c>
      <c r="P308" s="9" t="str">
        <f t="shared" si="14"/>
        <v>Partenaires externes</v>
      </c>
    </row>
    <row r="309" spans="1:16" ht="12.75" customHeight="1" x14ac:dyDescent="0.25">
      <c r="A309" s="2" t="s">
        <v>279</v>
      </c>
      <c r="B309" s="2" t="s">
        <v>279</v>
      </c>
      <c r="C309" s="2" t="s">
        <v>262</v>
      </c>
      <c r="D309" s="2" t="s">
        <v>1725</v>
      </c>
      <c r="E309" s="2" t="s">
        <v>90</v>
      </c>
      <c r="F309" s="2" t="s">
        <v>200</v>
      </c>
      <c r="G309" s="2" t="s">
        <v>199</v>
      </c>
      <c r="H309" s="2" t="s">
        <v>198</v>
      </c>
      <c r="I309" s="2" t="s">
        <v>88</v>
      </c>
      <c r="J309" s="2" t="s">
        <v>47</v>
      </c>
      <c r="K309" s="2" t="s">
        <v>51</v>
      </c>
      <c r="L309" s="2" t="s">
        <v>87</v>
      </c>
      <c r="M309" s="8">
        <v>1</v>
      </c>
      <c r="N309" s="9" t="str">
        <f t="shared" si="12"/>
        <v>RSSS-280-4951 - Fondation - fonds d'exploitation - Non Cap</v>
      </c>
      <c r="O309" s="9" t="str">
        <f t="shared" si="13"/>
        <v>Dépense</v>
      </c>
      <c r="P309" s="9" t="str">
        <f t="shared" si="14"/>
        <v>Partenaires externes</v>
      </c>
    </row>
    <row r="310" spans="1:16" ht="12.75" customHeight="1" x14ac:dyDescent="0.25">
      <c r="A310" s="2" t="s">
        <v>278</v>
      </c>
      <c r="B310" s="2" t="s">
        <v>278</v>
      </c>
      <c r="C310" s="2" t="s">
        <v>262</v>
      </c>
      <c r="D310" s="2" t="s">
        <v>1725</v>
      </c>
      <c r="E310" s="2" t="s">
        <v>90</v>
      </c>
      <c r="F310" s="2" t="s">
        <v>196</v>
      </c>
      <c r="G310" s="2" t="s">
        <v>195</v>
      </c>
      <c r="H310" s="2" t="s">
        <v>194</v>
      </c>
      <c r="I310" s="2" t="s">
        <v>88</v>
      </c>
      <c r="J310" s="2" t="s">
        <v>46</v>
      </c>
      <c r="K310" s="2" t="s">
        <v>51</v>
      </c>
      <c r="L310" s="2" t="s">
        <v>87</v>
      </c>
      <c r="M310" s="8">
        <v>1</v>
      </c>
      <c r="N310" s="9" t="str">
        <f t="shared" si="12"/>
        <v>RSSS-290-4951 - Fondation - fonds d'immobilisation - Cap</v>
      </c>
      <c r="O310" s="9" t="str">
        <f t="shared" si="13"/>
        <v>Investissement</v>
      </c>
      <c r="P310" s="9" t="str">
        <f t="shared" si="14"/>
        <v>Partenaires externes</v>
      </c>
    </row>
    <row r="311" spans="1:16" ht="12.75" customHeight="1" x14ac:dyDescent="0.25">
      <c r="A311" s="2" t="s">
        <v>277</v>
      </c>
      <c r="B311" s="2" t="s">
        <v>277</v>
      </c>
      <c r="C311" s="2" t="s">
        <v>262</v>
      </c>
      <c r="D311" s="2" t="s">
        <v>50</v>
      </c>
      <c r="E311" s="2" t="s">
        <v>90</v>
      </c>
      <c r="F311" s="2" t="s">
        <v>192</v>
      </c>
      <c r="G311" s="2" t="s">
        <v>191</v>
      </c>
      <c r="H311" s="2" t="s">
        <v>190</v>
      </c>
      <c r="I311" s="2" t="s">
        <v>88</v>
      </c>
      <c r="J311" s="2" t="s">
        <v>47</v>
      </c>
      <c r="K311" s="2" t="s">
        <v>48</v>
      </c>
      <c r="L311" s="2" t="s">
        <v>87</v>
      </c>
      <c r="M311" s="8">
        <v>1</v>
      </c>
      <c r="N311" s="9" t="str">
        <f t="shared" si="12"/>
        <v>RSSS-300-4951 - CO/CDO - Transfert MSSS - Non Cap</v>
      </c>
      <c r="O311" s="9" t="str">
        <f t="shared" si="13"/>
        <v>Dépense</v>
      </c>
      <c r="P311" s="9" t="str">
        <f t="shared" si="14"/>
        <v>Fonds général</v>
      </c>
    </row>
    <row r="312" spans="1:16" ht="12.75" customHeight="1" x14ac:dyDescent="0.25">
      <c r="A312" s="2" t="s">
        <v>276</v>
      </c>
      <c r="B312" s="2" t="s">
        <v>276</v>
      </c>
      <c r="C312" s="2" t="s">
        <v>262</v>
      </c>
      <c r="D312" s="2" t="s">
        <v>50</v>
      </c>
      <c r="E312" s="2" t="s">
        <v>90</v>
      </c>
      <c r="F312" s="2" t="s">
        <v>188</v>
      </c>
      <c r="G312" s="2" t="s">
        <v>187</v>
      </c>
      <c r="H312" s="2" t="s">
        <v>186</v>
      </c>
      <c r="I312" s="2" t="s">
        <v>88</v>
      </c>
      <c r="J312" s="2" t="s">
        <v>46</v>
      </c>
      <c r="K312" s="2" t="s">
        <v>48</v>
      </c>
      <c r="L312" s="2" t="s">
        <v>87</v>
      </c>
      <c r="M312" s="8">
        <v>1</v>
      </c>
      <c r="N312" s="9" t="str">
        <f t="shared" si="12"/>
        <v>RSSS-310-4951 - CO/CDO - Transfert MSSS - Cap</v>
      </c>
      <c r="O312" s="9" t="str">
        <f t="shared" si="13"/>
        <v>Investissement</v>
      </c>
      <c r="P312" s="9" t="str">
        <f t="shared" si="14"/>
        <v>Fonds général</v>
      </c>
    </row>
    <row r="313" spans="1:16" ht="12.75" customHeight="1" x14ac:dyDescent="0.25">
      <c r="A313" s="2" t="s">
        <v>275</v>
      </c>
      <c r="B313" s="2" t="s">
        <v>275</v>
      </c>
      <c r="C313" s="2" t="s">
        <v>262</v>
      </c>
      <c r="D313" s="2" t="s">
        <v>50</v>
      </c>
      <c r="E313" s="2" t="s">
        <v>90</v>
      </c>
      <c r="F313" s="2" t="s">
        <v>184</v>
      </c>
      <c r="G313" s="2" t="s">
        <v>183</v>
      </c>
      <c r="H313" s="2" t="s">
        <v>182</v>
      </c>
      <c r="I313" s="2" t="s">
        <v>88</v>
      </c>
      <c r="J313" s="2" t="s">
        <v>47</v>
      </c>
      <c r="K313" s="2" t="s">
        <v>48</v>
      </c>
      <c r="L313" s="2" t="s">
        <v>87</v>
      </c>
      <c r="M313" s="8">
        <v>1</v>
      </c>
      <c r="N313" s="9" t="str">
        <f t="shared" si="12"/>
        <v>RSSS-320-4951 - Autres - Transfert MSSS - Non Cap</v>
      </c>
      <c r="O313" s="9" t="str">
        <f t="shared" si="13"/>
        <v>Dépense</v>
      </c>
      <c r="P313" s="9" t="str">
        <f t="shared" si="14"/>
        <v>Fonds général</v>
      </c>
    </row>
    <row r="314" spans="1:16" ht="12.75" customHeight="1" x14ac:dyDescent="0.25">
      <c r="A314" s="2" t="s">
        <v>274</v>
      </c>
      <c r="B314" s="2" t="s">
        <v>274</v>
      </c>
      <c r="C314" s="2" t="s">
        <v>262</v>
      </c>
      <c r="D314" s="2" t="s">
        <v>50</v>
      </c>
      <c r="E314" s="2" t="s">
        <v>90</v>
      </c>
      <c r="F314" s="2" t="s">
        <v>180</v>
      </c>
      <c r="G314" s="2" t="s">
        <v>179</v>
      </c>
      <c r="H314" s="2" t="s">
        <v>178</v>
      </c>
      <c r="I314" s="2" t="s">
        <v>88</v>
      </c>
      <c r="J314" s="2" t="s">
        <v>46</v>
      </c>
      <c r="K314" s="2" t="s">
        <v>48</v>
      </c>
      <c r="L314" s="2" t="s">
        <v>87</v>
      </c>
      <c r="M314" s="8">
        <v>1</v>
      </c>
      <c r="N314" s="9" t="str">
        <f t="shared" si="12"/>
        <v>RSSS-330-4951 - Autres - Transfert MSSS -Cap</v>
      </c>
      <c r="O314" s="9" t="str">
        <f t="shared" si="13"/>
        <v>Investissement</v>
      </c>
      <c r="P314" s="9" t="str">
        <f t="shared" si="14"/>
        <v>Fonds général</v>
      </c>
    </row>
    <row r="315" spans="1:16" ht="12.75" customHeight="1" x14ac:dyDescent="0.25">
      <c r="A315" s="2" t="s">
        <v>273</v>
      </c>
      <c r="B315" s="2" t="s">
        <v>273</v>
      </c>
      <c r="C315" s="2" t="s">
        <v>262</v>
      </c>
      <c r="D315" s="2" t="s">
        <v>1725</v>
      </c>
      <c r="E315" s="2" t="s">
        <v>90</v>
      </c>
      <c r="F315" s="2" t="s">
        <v>176</v>
      </c>
      <c r="G315" s="2" t="s">
        <v>175</v>
      </c>
      <c r="H315" s="2" t="s">
        <v>174</v>
      </c>
      <c r="I315" s="2" t="s">
        <v>88</v>
      </c>
      <c r="J315" s="2" t="s">
        <v>47</v>
      </c>
      <c r="K315" s="2" t="s">
        <v>169</v>
      </c>
      <c r="L315" s="2" t="s">
        <v>87</v>
      </c>
      <c r="M315" s="8">
        <v>1</v>
      </c>
      <c r="N315" s="9" t="str">
        <f t="shared" si="12"/>
        <v>RSSS-340-4951 - Autres - Gouvernement fédéral - Non Cap</v>
      </c>
      <c r="O315" s="9" t="str">
        <f t="shared" si="13"/>
        <v>Dépense</v>
      </c>
      <c r="P315" s="9" t="str">
        <f t="shared" si="14"/>
        <v>Partenaires externes</v>
      </c>
    </row>
    <row r="316" spans="1:16" ht="12.75" customHeight="1" x14ac:dyDescent="0.25">
      <c r="A316" s="2" t="s">
        <v>272</v>
      </c>
      <c r="B316" s="2" t="s">
        <v>272</v>
      </c>
      <c r="C316" s="2" t="s">
        <v>262</v>
      </c>
      <c r="D316" s="2" t="s">
        <v>1725</v>
      </c>
      <c r="E316" s="2" t="s">
        <v>90</v>
      </c>
      <c r="F316" s="2" t="s">
        <v>172</v>
      </c>
      <c r="G316" s="2" t="s">
        <v>171</v>
      </c>
      <c r="H316" s="2" t="s">
        <v>170</v>
      </c>
      <c r="I316" s="2" t="s">
        <v>88</v>
      </c>
      <c r="J316" s="2" t="s">
        <v>46</v>
      </c>
      <c r="K316" s="2" t="s">
        <v>169</v>
      </c>
      <c r="L316" s="2" t="s">
        <v>87</v>
      </c>
      <c r="M316" s="8">
        <v>1</v>
      </c>
      <c r="N316" s="9" t="str">
        <f t="shared" si="12"/>
        <v>RSSS-350-4951 - Autres - Gouvernement fédéral - Cap</v>
      </c>
      <c r="O316" s="9" t="str">
        <f t="shared" si="13"/>
        <v>Investissement</v>
      </c>
      <c r="P316" s="9" t="str">
        <f t="shared" si="14"/>
        <v>Partenaires externes</v>
      </c>
    </row>
    <row r="317" spans="1:16" ht="12.75" customHeight="1" x14ac:dyDescent="0.25">
      <c r="A317" s="2" t="s">
        <v>271</v>
      </c>
      <c r="B317" s="2" t="s">
        <v>271</v>
      </c>
      <c r="C317" s="2" t="s">
        <v>262</v>
      </c>
      <c r="D317" s="2" t="s">
        <v>50</v>
      </c>
      <c r="E317" s="2" t="s">
        <v>90</v>
      </c>
      <c r="F317" s="2" t="s">
        <v>167</v>
      </c>
      <c r="G317" s="2" t="s">
        <v>166</v>
      </c>
      <c r="H317" s="2" t="s">
        <v>165</v>
      </c>
      <c r="I317" s="2" t="s">
        <v>88</v>
      </c>
      <c r="J317" s="2" t="s">
        <v>47</v>
      </c>
      <c r="K317" s="2" t="s">
        <v>51</v>
      </c>
      <c r="L317" s="2" t="s">
        <v>87</v>
      </c>
      <c r="M317" s="8">
        <v>1</v>
      </c>
      <c r="N317" s="9" t="str">
        <f t="shared" si="12"/>
        <v>RSSS-360-4951 - Autres sources de financement - Non Cap</v>
      </c>
      <c r="O317" s="9" t="str">
        <f t="shared" si="13"/>
        <v>Dépense</v>
      </c>
      <c r="P317" s="9" t="str">
        <f t="shared" si="14"/>
        <v>Fonds général</v>
      </c>
    </row>
    <row r="318" spans="1:16" ht="12.75" customHeight="1" x14ac:dyDescent="0.25">
      <c r="A318" s="2" t="s">
        <v>270</v>
      </c>
      <c r="B318" s="2" t="s">
        <v>270</v>
      </c>
      <c r="C318" s="2" t="s">
        <v>262</v>
      </c>
      <c r="D318" s="2" t="s">
        <v>50</v>
      </c>
      <c r="E318" s="2" t="s">
        <v>90</v>
      </c>
      <c r="F318" s="2" t="s">
        <v>163</v>
      </c>
      <c r="G318" s="2" t="s">
        <v>162</v>
      </c>
      <c r="H318" s="2" t="s">
        <v>161</v>
      </c>
      <c r="I318" s="2" t="s">
        <v>88</v>
      </c>
      <c r="J318" s="2" t="s">
        <v>46</v>
      </c>
      <c r="K318" s="2" t="s">
        <v>51</v>
      </c>
      <c r="L318" s="2" t="s">
        <v>87</v>
      </c>
      <c r="M318" s="8">
        <v>1</v>
      </c>
      <c r="N318" s="9" t="str">
        <f t="shared" si="12"/>
        <v>RSSS-370-4951 - Autres sources de financement - Cap</v>
      </c>
      <c r="O318" s="9" t="str">
        <f t="shared" si="13"/>
        <v>Investissement</v>
      </c>
      <c r="P318" s="9" t="str">
        <f t="shared" si="14"/>
        <v>Fonds général</v>
      </c>
    </row>
    <row r="319" spans="1:16" ht="12.75" customHeight="1" x14ac:dyDescent="0.25">
      <c r="A319" s="2" t="s">
        <v>269</v>
      </c>
      <c r="B319" s="2" t="s">
        <v>269</v>
      </c>
      <c r="C319" s="2" t="s">
        <v>262</v>
      </c>
      <c r="D319" s="2" t="s">
        <v>50</v>
      </c>
      <c r="E319" s="2" t="s">
        <v>90</v>
      </c>
      <c r="F319" s="2" t="s">
        <v>93</v>
      </c>
      <c r="G319" s="2" t="s">
        <v>93</v>
      </c>
      <c r="H319" s="2" t="s">
        <v>93</v>
      </c>
      <c r="I319" s="2" t="s">
        <v>88</v>
      </c>
      <c r="J319" s="2" t="s">
        <v>47</v>
      </c>
      <c r="K319" s="2" t="s">
        <v>48</v>
      </c>
      <c r="L319" s="2" t="s">
        <v>87</v>
      </c>
      <c r="M319" s="8">
        <v>1</v>
      </c>
      <c r="N319" s="9" t="str">
        <f t="shared" si="12"/>
        <v>RSSS-400-4951 - Conversion - Dépenses réelles - 2018-2019</v>
      </c>
      <c r="O319" s="9" t="str">
        <f t="shared" si="13"/>
        <v>Dépense</v>
      </c>
      <c r="P319" s="9" t="str">
        <f t="shared" si="14"/>
        <v>Fonds général</v>
      </c>
    </row>
    <row r="320" spans="1:16" ht="12.75" customHeight="1" x14ac:dyDescent="0.25">
      <c r="A320" s="2" t="s">
        <v>268</v>
      </c>
      <c r="B320" s="2" t="s">
        <v>268</v>
      </c>
      <c r="C320" s="2" t="s">
        <v>262</v>
      </c>
      <c r="D320" s="2" t="s">
        <v>50</v>
      </c>
      <c r="E320" s="2" t="s">
        <v>90</v>
      </c>
      <c r="F320" s="2" t="s">
        <v>158</v>
      </c>
      <c r="G320" s="2" t="s">
        <v>158</v>
      </c>
      <c r="H320" s="2" t="s">
        <v>158</v>
      </c>
      <c r="I320" s="2" t="s">
        <v>88</v>
      </c>
      <c r="J320" s="2" t="s">
        <v>47</v>
      </c>
      <c r="K320" s="2" t="s">
        <v>48</v>
      </c>
      <c r="L320" s="2" t="s">
        <v>87</v>
      </c>
      <c r="M320" s="8">
        <v>1</v>
      </c>
      <c r="N320" s="9" t="str">
        <f t="shared" si="12"/>
        <v>RSSS-992-4951 - Plan modernisation technologique - Transfert MSSS (NON CAP)</v>
      </c>
      <c r="O320" s="9" t="str">
        <f t="shared" si="13"/>
        <v>Dépense</v>
      </c>
      <c r="P320" s="9" t="str">
        <f t="shared" si="14"/>
        <v>Fonds général</v>
      </c>
    </row>
    <row r="321" spans="1:16" ht="12.75" customHeight="1" x14ac:dyDescent="0.25">
      <c r="A321" s="2" t="s">
        <v>267</v>
      </c>
      <c r="B321" s="2" t="s">
        <v>267</v>
      </c>
      <c r="C321" s="2" t="s">
        <v>262</v>
      </c>
      <c r="D321" s="2" t="s">
        <v>50</v>
      </c>
      <c r="E321" s="2" t="s">
        <v>90</v>
      </c>
      <c r="F321" s="2" t="s">
        <v>156</v>
      </c>
      <c r="G321" s="2" t="s">
        <v>156</v>
      </c>
      <c r="H321" s="2" t="s">
        <v>156</v>
      </c>
      <c r="I321" s="2" t="s">
        <v>147</v>
      </c>
      <c r="J321" s="2" t="s">
        <v>46</v>
      </c>
      <c r="K321" s="2" t="s">
        <v>48</v>
      </c>
      <c r="L321" s="2" t="s">
        <v>87</v>
      </c>
      <c r="M321" s="8">
        <v>1</v>
      </c>
      <c r="N321" s="9" t="str">
        <f t="shared" si="12"/>
        <v>RSSS-993-4951 - Plan modernisation technologique - EIRI (CAP)</v>
      </c>
      <c r="O321" s="9" t="str">
        <f t="shared" si="13"/>
        <v>Investissement</v>
      </c>
      <c r="P321" s="9" t="str">
        <f t="shared" si="14"/>
        <v>Fonds général</v>
      </c>
    </row>
    <row r="322" spans="1:16" ht="12.75" customHeight="1" x14ac:dyDescent="0.25">
      <c r="A322" s="2" t="s">
        <v>266</v>
      </c>
      <c r="B322" s="2" t="s">
        <v>266</v>
      </c>
      <c r="C322" s="2" t="s">
        <v>262</v>
      </c>
      <c r="D322" s="2" t="s">
        <v>50</v>
      </c>
      <c r="E322" s="2" t="s">
        <v>90</v>
      </c>
      <c r="F322" s="2" t="s">
        <v>154</v>
      </c>
      <c r="G322" s="2" t="s">
        <v>154</v>
      </c>
      <c r="H322" s="2" t="s">
        <v>154</v>
      </c>
      <c r="I322" s="2" t="s">
        <v>147</v>
      </c>
      <c r="J322" s="2" t="s">
        <v>46</v>
      </c>
      <c r="K322" s="2" t="s">
        <v>48</v>
      </c>
      <c r="L322" s="2" t="s">
        <v>87</v>
      </c>
      <c r="M322" s="8">
        <v>1</v>
      </c>
      <c r="N322" s="9" t="str">
        <f t="shared" si="12"/>
        <v>RSSS-996-4951 - Enveloppe d'investissements en RI - Capitalisable</v>
      </c>
      <c r="O322" s="9" t="str">
        <f t="shared" si="13"/>
        <v>Investissement</v>
      </c>
      <c r="P322" s="9" t="str">
        <f t="shared" si="14"/>
        <v>Fonds général</v>
      </c>
    </row>
    <row r="323" spans="1:16" ht="12.75" customHeight="1" x14ac:dyDescent="0.25">
      <c r="A323" s="2" t="s">
        <v>265</v>
      </c>
      <c r="B323" s="2" t="s">
        <v>265</v>
      </c>
      <c r="C323" s="2" t="s">
        <v>262</v>
      </c>
      <c r="D323" s="2" t="s">
        <v>50</v>
      </c>
      <c r="E323" s="2" t="s">
        <v>115</v>
      </c>
      <c r="F323" s="2" t="s">
        <v>152</v>
      </c>
      <c r="G323" s="2" t="s">
        <v>152</v>
      </c>
      <c r="H323" s="2" t="s">
        <v>152</v>
      </c>
      <c r="I323" s="2" t="s">
        <v>147</v>
      </c>
      <c r="J323" s="2" t="s">
        <v>46</v>
      </c>
      <c r="K323" s="2" t="s">
        <v>48</v>
      </c>
      <c r="L323" s="2" t="s">
        <v>87</v>
      </c>
      <c r="M323" s="8">
        <v>1</v>
      </c>
      <c r="N323" s="9" t="str">
        <f t="shared" ref="N323:N386" si="15">_xlfn.CONCAT(B323," - ",G323)</f>
        <v>RSSS-997-4951 - Compte non provisionné - Capitalisable</v>
      </c>
      <c r="O323" s="9" t="str">
        <f t="shared" ref="O323:O386" si="16">J323</f>
        <v>Investissement</v>
      </c>
      <c r="P323" s="9" t="str">
        <f t="shared" ref="P323:P386" si="17">D323</f>
        <v>Fonds général</v>
      </c>
    </row>
    <row r="324" spans="1:16" ht="12.75" customHeight="1" x14ac:dyDescent="0.25">
      <c r="A324" s="2" t="s">
        <v>264</v>
      </c>
      <c r="B324" s="2" t="s">
        <v>264</v>
      </c>
      <c r="C324" s="2" t="s">
        <v>262</v>
      </c>
      <c r="D324" s="2" t="s">
        <v>50</v>
      </c>
      <c r="E324" s="2" t="s">
        <v>90</v>
      </c>
      <c r="F324" s="2" t="s">
        <v>89</v>
      </c>
      <c r="G324" s="2" t="s">
        <v>89</v>
      </c>
      <c r="H324" s="2" t="s">
        <v>89</v>
      </c>
      <c r="I324" s="2" t="s">
        <v>88</v>
      </c>
      <c r="J324" s="2" t="s">
        <v>47</v>
      </c>
      <c r="K324" s="2" t="s">
        <v>48</v>
      </c>
      <c r="L324" s="2" t="s">
        <v>87</v>
      </c>
      <c r="M324" s="8">
        <v>1</v>
      </c>
      <c r="N324" s="9" t="str">
        <f t="shared" si="15"/>
        <v>RSSS-998-4951 - COVID-19 - Non capitalisable</v>
      </c>
      <c r="O324" s="9" t="str">
        <f t="shared" si="16"/>
        <v>Dépense</v>
      </c>
      <c r="P324" s="9" t="str">
        <f t="shared" si="17"/>
        <v>Fonds général</v>
      </c>
    </row>
    <row r="325" spans="1:16" ht="12.75" customHeight="1" x14ac:dyDescent="0.25">
      <c r="A325" s="2" t="s">
        <v>263</v>
      </c>
      <c r="B325" s="2" t="s">
        <v>263</v>
      </c>
      <c r="C325" s="2" t="s">
        <v>262</v>
      </c>
      <c r="D325" s="2" t="s">
        <v>50</v>
      </c>
      <c r="E325" s="2" t="s">
        <v>90</v>
      </c>
      <c r="F325" s="2" t="s">
        <v>148</v>
      </c>
      <c r="G325" s="2" t="s">
        <v>148</v>
      </c>
      <c r="H325" s="2" t="s">
        <v>148</v>
      </c>
      <c r="I325" s="2" t="s">
        <v>147</v>
      </c>
      <c r="J325" s="2" t="s">
        <v>46</v>
      </c>
      <c r="K325" s="2" t="s">
        <v>48</v>
      </c>
      <c r="L325" s="2" t="s">
        <v>87</v>
      </c>
      <c r="M325" s="8">
        <v>1</v>
      </c>
      <c r="N325" s="9" t="str">
        <f t="shared" si="15"/>
        <v>RSSS-999-4951 - COVID-19 - Capitalisable</v>
      </c>
      <c r="O325" s="9" t="str">
        <f t="shared" si="16"/>
        <v>Investissement</v>
      </c>
      <c r="P325" s="9" t="str">
        <f t="shared" si="17"/>
        <v>Fonds général</v>
      </c>
    </row>
    <row r="326" spans="1:16" ht="12.75" customHeight="1" x14ac:dyDescent="0.25">
      <c r="A326" s="2" t="s">
        <v>261</v>
      </c>
      <c r="B326" s="2" t="s">
        <v>261</v>
      </c>
      <c r="C326" s="2" t="s">
        <v>149</v>
      </c>
      <c r="D326" s="2" t="s">
        <v>50</v>
      </c>
      <c r="E326" s="2" t="s">
        <v>90</v>
      </c>
      <c r="F326" s="2" t="s">
        <v>260</v>
      </c>
      <c r="G326" s="2" t="s">
        <v>259</v>
      </c>
      <c r="H326" s="2" t="s">
        <v>258</v>
      </c>
      <c r="I326" s="2" t="s">
        <v>88</v>
      </c>
      <c r="J326" s="2" t="s">
        <v>46</v>
      </c>
      <c r="K326" s="2" t="s">
        <v>48</v>
      </c>
      <c r="L326" s="2" t="s">
        <v>87</v>
      </c>
      <c r="M326" s="8">
        <v>1</v>
      </c>
      <c r="N326" s="9" t="str">
        <f t="shared" si="15"/>
        <v>RSSS-130-4952 - Fonds exploitation - Dépense de l'exercice - Cap</v>
      </c>
      <c r="O326" s="9" t="str">
        <f t="shared" si="16"/>
        <v>Investissement</v>
      </c>
      <c r="P326" s="9" t="str">
        <f t="shared" si="17"/>
        <v>Fonds général</v>
      </c>
    </row>
    <row r="327" spans="1:16" ht="12.75" customHeight="1" x14ac:dyDescent="0.25">
      <c r="A327" s="2" t="s">
        <v>257</v>
      </c>
      <c r="B327" s="2" t="s">
        <v>257</v>
      </c>
      <c r="C327" s="2" t="s">
        <v>149</v>
      </c>
      <c r="D327" s="2" t="s">
        <v>50</v>
      </c>
      <c r="E327" s="2" t="s">
        <v>90</v>
      </c>
      <c r="F327" s="2" t="s">
        <v>256</v>
      </c>
      <c r="G327" s="2" t="s">
        <v>255</v>
      </c>
      <c r="H327" s="2" t="s">
        <v>254</v>
      </c>
      <c r="I327" s="2" t="s">
        <v>88</v>
      </c>
      <c r="J327" s="2" t="s">
        <v>46</v>
      </c>
      <c r="K327" s="2" t="s">
        <v>48</v>
      </c>
      <c r="L327" s="2" t="s">
        <v>87</v>
      </c>
      <c r="M327" s="8">
        <v>1</v>
      </c>
      <c r="N327" s="9" t="str">
        <f t="shared" si="15"/>
        <v>RSSS-140-4952 - Fonds exploitation - Solde de fonds - Cap</v>
      </c>
      <c r="O327" s="9" t="str">
        <f t="shared" si="16"/>
        <v>Investissement</v>
      </c>
      <c r="P327" s="9" t="str">
        <f t="shared" si="17"/>
        <v>Fonds général</v>
      </c>
    </row>
    <row r="328" spans="1:16" ht="12.75" customHeight="1" x14ac:dyDescent="0.25">
      <c r="A328" s="2" t="s">
        <v>253</v>
      </c>
      <c r="B328" s="2" t="s">
        <v>253</v>
      </c>
      <c r="C328" s="2" t="s">
        <v>149</v>
      </c>
      <c r="D328" s="2" t="s">
        <v>50</v>
      </c>
      <c r="E328" s="2" t="s">
        <v>90</v>
      </c>
      <c r="F328" s="2" t="s">
        <v>252</v>
      </c>
      <c r="G328" s="2" t="s">
        <v>251</v>
      </c>
      <c r="H328" s="2" t="s">
        <v>250</v>
      </c>
      <c r="I328" s="2" t="s">
        <v>88</v>
      </c>
      <c r="J328" s="2" t="s">
        <v>46</v>
      </c>
      <c r="K328" s="2" t="s">
        <v>48</v>
      </c>
      <c r="L328" s="2" t="s">
        <v>87</v>
      </c>
      <c r="M328" s="8">
        <v>1</v>
      </c>
      <c r="N328" s="9" t="str">
        <f t="shared" si="15"/>
        <v>RSSS-150-4952 - Fonds exploitation - Crédits reportés - Cap</v>
      </c>
      <c r="O328" s="9" t="str">
        <f t="shared" si="16"/>
        <v>Investissement</v>
      </c>
      <c r="P328" s="9" t="str">
        <f t="shared" si="17"/>
        <v>Fonds général</v>
      </c>
    </row>
    <row r="329" spans="1:16" ht="12.75" customHeight="1" x14ac:dyDescent="0.25">
      <c r="A329" s="2" t="s">
        <v>249</v>
      </c>
      <c r="B329" s="2" t="s">
        <v>249</v>
      </c>
      <c r="C329" s="2" t="s">
        <v>149</v>
      </c>
      <c r="D329" s="2" t="s">
        <v>50</v>
      </c>
      <c r="E329" s="2" t="s">
        <v>90</v>
      </c>
      <c r="F329" s="2" t="s">
        <v>248</v>
      </c>
      <c r="G329" s="2" t="s">
        <v>247</v>
      </c>
      <c r="H329" s="2" t="s">
        <v>246</v>
      </c>
      <c r="I329" s="2" t="s">
        <v>88</v>
      </c>
      <c r="J329" s="2" t="s">
        <v>47</v>
      </c>
      <c r="K329" s="2" t="s">
        <v>48</v>
      </c>
      <c r="L329" s="2" t="s">
        <v>87</v>
      </c>
      <c r="M329" s="8">
        <v>1</v>
      </c>
      <c r="N329" s="9" t="str">
        <f t="shared" si="15"/>
        <v>RSSS-160-4952 - Fonds exploitation - Dépense de l'exercice - Non Cap</v>
      </c>
      <c r="O329" s="9" t="str">
        <f t="shared" si="16"/>
        <v>Dépense</v>
      </c>
      <c r="P329" s="9" t="str">
        <f t="shared" si="17"/>
        <v>Fonds général</v>
      </c>
    </row>
    <row r="330" spans="1:16" ht="12.75" customHeight="1" x14ac:dyDescent="0.25">
      <c r="A330" s="2" t="s">
        <v>245</v>
      </c>
      <c r="B330" s="2" t="s">
        <v>245</v>
      </c>
      <c r="C330" s="2" t="s">
        <v>149</v>
      </c>
      <c r="D330" s="2" t="s">
        <v>50</v>
      </c>
      <c r="E330" s="2" t="s">
        <v>90</v>
      </c>
      <c r="F330" s="2" t="s">
        <v>244</v>
      </c>
      <c r="G330" s="2" t="s">
        <v>243</v>
      </c>
      <c r="H330" s="2" t="s">
        <v>242</v>
      </c>
      <c r="I330" s="2" t="s">
        <v>88</v>
      </c>
      <c r="J330" s="2" t="s">
        <v>47</v>
      </c>
      <c r="K330" s="2" t="s">
        <v>48</v>
      </c>
      <c r="L330" s="2" t="s">
        <v>87</v>
      </c>
      <c r="M330" s="8">
        <v>1</v>
      </c>
      <c r="N330" s="9" t="str">
        <f t="shared" si="15"/>
        <v>RSSS-170-4952 - Fonds exploitation - Solde de fonds - Non Cap</v>
      </c>
      <c r="O330" s="9" t="str">
        <f t="shared" si="16"/>
        <v>Dépense</v>
      </c>
      <c r="P330" s="9" t="str">
        <f t="shared" si="17"/>
        <v>Fonds général</v>
      </c>
    </row>
    <row r="331" spans="1:16" ht="12.75" customHeight="1" x14ac:dyDescent="0.25">
      <c r="A331" s="2" t="s">
        <v>241</v>
      </c>
      <c r="B331" s="2" t="s">
        <v>241</v>
      </c>
      <c r="C331" s="2" t="s">
        <v>149</v>
      </c>
      <c r="D331" s="2" t="s">
        <v>50</v>
      </c>
      <c r="E331" s="2" t="s">
        <v>90</v>
      </c>
      <c r="F331" s="2" t="s">
        <v>240</v>
      </c>
      <c r="G331" s="2" t="s">
        <v>239</v>
      </c>
      <c r="H331" s="2" t="s">
        <v>238</v>
      </c>
      <c r="I331" s="2" t="s">
        <v>88</v>
      </c>
      <c r="J331" s="2" t="s">
        <v>47</v>
      </c>
      <c r="K331" s="2" t="s">
        <v>48</v>
      </c>
      <c r="L331" s="2" t="s">
        <v>87</v>
      </c>
      <c r="M331" s="8">
        <v>1</v>
      </c>
      <c r="N331" s="9" t="str">
        <f t="shared" si="15"/>
        <v>RSSS-180-4952 - Fonds exploitation - Crédits reportés - Non Cap</v>
      </c>
      <c r="O331" s="9" t="str">
        <f t="shared" si="16"/>
        <v>Dépense</v>
      </c>
      <c r="P331" s="9" t="str">
        <f t="shared" si="17"/>
        <v>Fonds général</v>
      </c>
    </row>
    <row r="332" spans="1:16" ht="12.75" customHeight="1" x14ac:dyDescent="0.25">
      <c r="A332" s="2" t="s">
        <v>237</v>
      </c>
      <c r="B332" s="2" t="s">
        <v>237</v>
      </c>
      <c r="C332" s="2" t="s">
        <v>149</v>
      </c>
      <c r="D332" s="2" t="s">
        <v>50</v>
      </c>
      <c r="E332" s="2" t="s">
        <v>90</v>
      </c>
      <c r="F332" s="2" t="s">
        <v>236</v>
      </c>
      <c r="G332" s="2" t="s">
        <v>235</v>
      </c>
      <c r="H332" s="2" t="s">
        <v>234</v>
      </c>
      <c r="I332" s="2" t="s">
        <v>88</v>
      </c>
      <c r="J332" s="2" t="s">
        <v>46</v>
      </c>
      <c r="K332" s="2" t="s">
        <v>48</v>
      </c>
      <c r="L332" s="2" t="s">
        <v>87</v>
      </c>
      <c r="M332" s="8">
        <v>1</v>
      </c>
      <c r="N332" s="9" t="str">
        <f t="shared" si="15"/>
        <v>RSSS-190-4952 - Fonds immo - Courant - Cap</v>
      </c>
      <c r="O332" s="9" t="str">
        <f t="shared" si="16"/>
        <v>Investissement</v>
      </c>
      <c r="P332" s="9" t="str">
        <f t="shared" si="17"/>
        <v>Fonds général</v>
      </c>
    </row>
    <row r="333" spans="1:16" ht="12.75" customHeight="1" x14ac:dyDescent="0.25">
      <c r="A333" s="2" t="s">
        <v>233</v>
      </c>
      <c r="B333" s="2" t="s">
        <v>233</v>
      </c>
      <c r="C333" s="2" t="s">
        <v>149</v>
      </c>
      <c r="D333" s="2" t="s">
        <v>50</v>
      </c>
      <c r="E333" s="2" t="s">
        <v>90</v>
      </c>
      <c r="F333" s="2" t="s">
        <v>232</v>
      </c>
      <c r="G333" s="2" t="s">
        <v>231</v>
      </c>
      <c r="H333" s="2" t="s">
        <v>230</v>
      </c>
      <c r="I333" s="2" t="s">
        <v>88</v>
      </c>
      <c r="J333" s="2" t="s">
        <v>46</v>
      </c>
      <c r="K333" s="2" t="s">
        <v>48</v>
      </c>
      <c r="L333" s="2" t="s">
        <v>87</v>
      </c>
      <c r="M333" s="8">
        <v>1</v>
      </c>
      <c r="N333" s="9" t="str">
        <f t="shared" si="15"/>
        <v>RSSS-200-4952 - Fonds immo - Solde de fonds - Cap</v>
      </c>
      <c r="O333" s="9" t="str">
        <f t="shared" si="16"/>
        <v>Investissement</v>
      </c>
      <c r="P333" s="9" t="str">
        <f t="shared" si="17"/>
        <v>Fonds général</v>
      </c>
    </row>
    <row r="334" spans="1:16" ht="12.75" customHeight="1" x14ac:dyDescent="0.25">
      <c r="A334" s="2" t="s">
        <v>229</v>
      </c>
      <c r="B334" s="2" t="s">
        <v>229</v>
      </c>
      <c r="C334" s="2" t="s">
        <v>149</v>
      </c>
      <c r="D334" s="2" t="s">
        <v>50</v>
      </c>
      <c r="E334" s="2" t="s">
        <v>90</v>
      </c>
      <c r="F334" s="2" t="s">
        <v>228</v>
      </c>
      <c r="G334" s="2" t="s">
        <v>227</v>
      </c>
      <c r="H334" s="2" t="s">
        <v>226</v>
      </c>
      <c r="I334" s="2" t="s">
        <v>88</v>
      </c>
      <c r="J334" s="2" t="s">
        <v>46</v>
      </c>
      <c r="K334" s="2" t="s">
        <v>48</v>
      </c>
      <c r="L334" s="2" t="s">
        <v>87</v>
      </c>
      <c r="M334" s="8">
        <v>1</v>
      </c>
      <c r="N334" s="9" t="str">
        <f t="shared" si="15"/>
        <v>RSSS-210-4952 - Fonds immo - Crédits reportés - Cap</v>
      </c>
      <c r="O334" s="9" t="str">
        <f t="shared" si="16"/>
        <v>Investissement</v>
      </c>
      <c r="P334" s="9" t="str">
        <f t="shared" si="17"/>
        <v>Fonds général</v>
      </c>
    </row>
    <row r="335" spans="1:16" ht="12.75" customHeight="1" x14ac:dyDescent="0.25">
      <c r="A335" s="2" t="s">
        <v>225</v>
      </c>
      <c r="B335" s="2" t="s">
        <v>225</v>
      </c>
      <c r="C335" s="2" t="s">
        <v>149</v>
      </c>
      <c r="D335" s="2" t="s">
        <v>50</v>
      </c>
      <c r="E335" s="2" t="s">
        <v>90</v>
      </c>
      <c r="F335" s="2" t="s">
        <v>224</v>
      </c>
      <c r="G335" s="2" t="s">
        <v>223</v>
      </c>
      <c r="H335" s="2" t="s">
        <v>222</v>
      </c>
      <c r="I335" s="2" t="s">
        <v>147</v>
      </c>
      <c r="J335" s="2" t="s">
        <v>46</v>
      </c>
      <c r="K335" s="2" t="s">
        <v>48</v>
      </c>
      <c r="L335" s="2" t="s">
        <v>87</v>
      </c>
      <c r="M335" s="8">
        <v>1</v>
      </c>
      <c r="N335" s="9" t="str">
        <f t="shared" si="15"/>
        <v>RSSS-220-4952 - Fonds immo - ADTI - Cap</v>
      </c>
      <c r="O335" s="9" t="str">
        <f t="shared" si="16"/>
        <v>Investissement</v>
      </c>
      <c r="P335" s="9" t="str">
        <f t="shared" si="17"/>
        <v>Fonds général</v>
      </c>
    </row>
    <row r="336" spans="1:16" ht="12.75" customHeight="1" x14ac:dyDescent="0.25">
      <c r="A336" s="2" t="s">
        <v>221</v>
      </c>
      <c r="B336" s="2" t="s">
        <v>221</v>
      </c>
      <c r="C336" s="2" t="s">
        <v>149</v>
      </c>
      <c r="D336" s="2" t="s">
        <v>50</v>
      </c>
      <c r="E336" s="2" t="s">
        <v>90</v>
      </c>
      <c r="F336" s="2" t="s">
        <v>220</v>
      </c>
      <c r="G336" s="2" t="s">
        <v>219</v>
      </c>
      <c r="H336" s="2" t="s">
        <v>218</v>
      </c>
      <c r="I336" s="2" t="s">
        <v>147</v>
      </c>
      <c r="J336" s="2" t="s">
        <v>46</v>
      </c>
      <c r="K336" s="2" t="s">
        <v>48</v>
      </c>
      <c r="L336" s="2" t="s">
        <v>87</v>
      </c>
      <c r="M336" s="8">
        <v>1</v>
      </c>
      <c r="N336" s="9" t="str">
        <f t="shared" si="15"/>
        <v>RSSS-230-4952 - Fonds immo - MAI - Cap</v>
      </c>
      <c r="O336" s="9" t="str">
        <f t="shared" si="16"/>
        <v>Investissement</v>
      </c>
      <c r="P336" s="9" t="str">
        <f t="shared" si="17"/>
        <v>Fonds général</v>
      </c>
    </row>
    <row r="337" spans="1:16" ht="12.75" customHeight="1" x14ac:dyDescent="0.25">
      <c r="A337" s="2" t="s">
        <v>217</v>
      </c>
      <c r="B337" s="2" t="s">
        <v>217</v>
      </c>
      <c r="C337" s="2" t="s">
        <v>149</v>
      </c>
      <c r="D337" s="2" t="s">
        <v>50</v>
      </c>
      <c r="E337" s="2" t="s">
        <v>90</v>
      </c>
      <c r="F337" s="2" t="s">
        <v>216</v>
      </c>
      <c r="G337" s="2" t="s">
        <v>215</v>
      </c>
      <c r="H337" s="2" t="s">
        <v>214</v>
      </c>
      <c r="I337" s="2" t="s">
        <v>147</v>
      </c>
      <c r="J337" s="2" t="s">
        <v>46</v>
      </c>
      <c r="K337" s="2" t="s">
        <v>48</v>
      </c>
      <c r="L337" s="2" t="s">
        <v>87</v>
      </c>
      <c r="M337" s="8">
        <v>1</v>
      </c>
      <c r="N337" s="9" t="str">
        <f t="shared" si="15"/>
        <v>RSSS-240-4952 - Fonds immo - AC - Cap</v>
      </c>
      <c r="O337" s="9" t="str">
        <f t="shared" si="16"/>
        <v>Investissement</v>
      </c>
      <c r="P337" s="9" t="str">
        <f t="shared" si="17"/>
        <v>Fonds général</v>
      </c>
    </row>
    <row r="338" spans="1:16" ht="12.75" customHeight="1" x14ac:dyDescent="0.25">
      <c r="A338" s="2" t="s">
        <v>213</v>
      </c>
      <c r="B338" s="2" t="s">
        <v>213</v>
      </c>
      <c r="C338" s="2" t="s">
        <v>149</v>
      </c>
      <c r="D338" s="2" t="s">
        <v>50</v>
      </c>
      <c r="E338" s="2" t="s">
        <v>90</v>
      </c>
      <c r="F338" s="2" t="s">
        <v>212</v>
      </c>
      <c r="G338" s="2" t="s">
        <v>211</v>
      </c>
      <c r="H338" s="2" t="s">
        <v>210</v>
      </c>
      <c r="I338" s="2" t="s">
        <v>147</v>
      </c>
      <c r="J338" s="2" t="s">
        <v>46</v>
      </c>
      <c r="K338" s="2" t="s">
        <v>48</v>
      </c>
      <c r="L338" s="2" t="s">
        <v>87</v>
      </c>
      <c r="M338" s="8">
        <v>1</v>
      </c>
      <c r="N338" s="9" t="str">
        <f t="shared" si="15"/>
        <v>RSSS-250-4952 - Fonds immo - PCEM - Cap</v>
      </c>
      <c r="O338" s="9" t="str">
        <f t="shared" si="16"/>
        <v>Investissement</v>
      </c>
      <c r="P338" s="9" t="str">
        <f t="shared" si="17"/>
        <v>Fonds général</v>
      </c>
    </row>
    <row r="339" spans="1:16" ht="12.75" customHeight="1" x14ac:dyDescent="0.25">
      <c r="A339" s="2" t="s">
        <v>209</v>
      </c>
      <c r="B339" s="2" t="s">
        <v>209</v>
      </c>
      <c r="C339" s="2" t="s">
        <v>149</v>
      </c>
      <c r="D339" s="2" t="s">
        <v>50</v>
      </c>
      <c r="E339" s="2" t="s">
        <v>90</v>
      </c>
      <c r="F339" s="2" t="s">
        <v>208</v>
      </c>
      <c r="G339" s="2" t="s">
        <v>207</v>
      </c>
      <c r="H339" s="2" t="s">
        <v>206</v>
      </c>
      <c r="I339" s="2" t="s">
        <v>147</v>
      </c>
      <c r="J339" s="2" t="s">
        <v>46</v>
      </c>
      <c r="K339" s="2" t="s">
        <v>48</v>
      </c>
      <c r="L339" s="2" t="s">
        <v>87</v>
      </c>
      <c r="M339" s="8">
        <v>1</v>
      </c>
      <c r="N339" s="9" t="str">
        <f t="shared" si="15"/>
        <v>RSSS-260-4952 - Fonds immo - PCFI - Cap</v>
      </c>
      <c r="O339" s="9" t="str">
        <f t="shared" si="16"/>
        <v>Investissement</v>
      </c>
      <c r="P339" s="9" t="str">
        <f t="shared" si="17"/>
        <v>Fonds général</v>
      </c>
    </row>
    <row r="340" spans="1:16" ht="12.75" customHeight="1" x14ac:dyDescent="0.25">
      <c r="A340" s="2" t="s">
        <v>205</v>
      </c>
      <c r="B340" s="2" t="s">
        <v>205</v>
      </c>
      <c r="C340" s="2" t="s">
        <v>149</v>
      </c>
      <c r="D340" s="2" t="s">
        <v>1725</v>
      </c>
      <c r="E340" s="2" t="s">
        <v>90</v>
      </c>
      <c r="F340" s="2" t="s">
        <v>204</v>
      </c>
      <c r="G340" s="2" t="s">
        <v>203</v>
      </c>
      <c r="H340" s="2" t="s">
        <v>202</v>
      </c>
      <c r="I340" s="2" t="s">
        <v>88</v>
      </c>
      <c r="J340" s="2" t="s">
        <v>46</v>
      </c>
      <c r="K340" s="2" t="s">
        <v>51</v>
      </c>
      <c r="L340" s="2" t="s">
        <v>87</v>
      </c>
      <c r="M340" s="8">
        <v>1</v>
      </c>
      <c r="N340" s="9" t="str">
        <f t="shared" si="15"/>
        <v>RSSS-270-4952 - Fondation - fonds d'exploitation - Cap</v>
      </c>
      <c r="O340" s="9" t="str">
        <f t="shared" si="16"/>
        <v>Investissement</v>
      </c>
      <c r="P340" s="9" t="str">
        <f t="shared" si="17"/>
        <v>Partenaires externes</v>
      </c>
    </row>
    <row r="341" spans="1:16" ht="12.75" customHeight="1" x14ac:dyDescent="0.25">
      <c r="A341" s="2" t="s">
        <v>201</v>
      </c>
      <c r="B341" s="2" t="s">
        <v>201</v>
      </c>
      <c r="C341" s="2" t="s">
        <v>149</v>
      </c>
      <c r="D341" s="2" t="s">
        <v>1725</v>
      </c>
      <c r="E341" s="2" t="s">
        <v>90</v>
      </c>
      <c r="F341" s="2" t="s">
        <v>200</v>
      </c>
      <c r="G341" s="2" t="s">
        <v>199</v>
      </c>
      <c r="H341" s="2" t="s">
        <v>198</v>
      </c>
      <c r="I341" s="2" t="s">
        <v>88</v>
      </c>
      <c r="J341" s="2" t="s">
        <v>47</v>
      </c>
      <c r="K341" s="2" t="s">
        <v>51</v>
      </c>
      <c r="L341" s="2" t="s">
        <v>87</v>
      </c>
      <c r="M341" s="8">
        <v>1</v>
      </c>
      <c r="N341" s="9" t="str">
        <f t="shared" si="15"/>
        <v>RSSS-280-4952 - Fondation - fonds d'exploitation - Non Cap</v>
      </c>
      <c r="O341" s="9" t="str">
        <f t="shared" si="16"/>
        <v>Dépense</v>
      </c>
      <c r="P341" s="9" t="str">
        <f t="shared" si="17"/>
        <v>Partenaires externes</v>
      </c>
    </row>
    <row r="342" spans="1:16" ht="12.75" customHeight="1" x14ac:dyDescent="0.25">
      <c r="A342" s="2" t="s">
        <v>197</v>
      </c>
      <c r="B342" s="2" t="s">
        <v>197</v>
      </c>
      <c r="C342" s="2" t="s">
        <v>149</v>
      </c>
      <c r="D342" s="2" t="s">
        <v>1725</v>
      </c>
      <c r="E342" s="2" t="s">
        <v>90</v>
      </c>
      <c r="F342" s="2" t="s">
        <v>196</v>
      </c>
      <c r="G342" s="2" t="s">
        <v>195</v>
      </c>
      <c r="H342" s="2" t="s">
        <v>194</v>
      </c>
      <c r="I342" s="2" t="s">
        <v>88</v>
      </c>
      <c r="J342" s="2" t="s">
        <v>46</v>
      </c>
      <c r="K342" s="2" t="s">
        <v>51</v>
      </c>
      <c r="L342" s="2" t="s">
        <v>87</v>
      </c>
      <c r="M342" s="8">
        <v>1</v>
      </c>
      <c r="N342" s="9" t="str">
        <f t="shared" si="15"/>
        <v>RSSS-290-4952 - Fondation - fonds d'immobilisation - Cap</v>
      </c>
      <c r="O342" s="9" t="str">
        <f t="shared" si="16"/>
        <v>Investissement</v>
      </c>
      <c r="P342" s="9" t="str">
        <f t="shared" si="17"/>
        <v>Partenaires externes</v>
      </c>
    </row>
    <row r="343" spans="1:16" ht="12.75" customHeight="1" x14ac:dyDescent="0.25">
      <c r="A343" s="2" t="s">
        <v>193</v>
      </c>
      <c r="B343" s="2" t="s">
        <v>193</v>
      </c>
      <c r="C343" s="2" t="s">
        <v>149</v>
      </c>
      <c r="D343" s="2" t="s">
        <v>50</v>
      </c>
      <c r="E343" s="2" t="s">
        <v>90</v>
      </c>
      <c r="F343" s="2" t="s">
        <v>192</v>
      </c>
      <c r="G343" s="2" t="s">
        <v>191</v>
      </c>
      <c r="H343" s="2" t="s">
        <v>190</v>
      </c>
      <c r="I343" s="2" t="s">
        <v>88</v>
      </c>
      <c r="J343" s="2" t="s">
        <v>47</v>
      </c>
      <c r="K343" s="2" t="s">
        <v>48</v>
      </c>
      <c r="L343" s="2" t="s">
        <v>87</v>
      </c>
      <c r="M343" s="8">
        <v>1</v>
      </c>
      <c r="N343" s="9" t="str">
        <f t="shared" si="15"/>
        <v>RSSS-300-4952 - CO/CDO - Transfert MSSS - Non Cap</v>
      </c>
      <c r="O343" s="9" t="str">
        <f t="shared" si="16"/>
        <v>Dépense</v>
      </c>
      <c r="P343" s="9" t="str">
        <f t="shared" si="17"/>
        <v>Fonds général</v>
      </c>
    </row>
    <row r="344" spans="1:16" ht="12.75" customHeight="1" x14ac:dyDescent="0.25">
      <c r="A344" s="2" t="s">
        <v>189</v>
      </c>
      <c r="B344" s="2" t="s">
        <v>189</v>
      </c>
      <c r="C344" s="2" t="s">
        <v>149</v>
      </c>
      <c r="D344" s="2" t="s">
        <v>50</v>
      </c>
      <c r="E344" s="2" t="s">
        <v>90</v>
      </c>
      <c r="F344" s="2" t="s">
        <v>188</v>
      </c>
      <c r="G344" s="2" t="s">
        <v>187</v>
      </c>
      <c r="H344" s="2" t="s">
        <v>186</v>
      </c>
      <c r="I344" s="2" t="s">
        <v>88</v>
      </c>
      <c r="J344" s="2" t="s">
        <v>46</v>
      </c>
      <c r="K344" s="2" t="s">
        <v>48</v>
      </c>
      <c r="L344" s="2" t="s">
        <v>87</v>
      </c>
      <c r="M344" s="8">
        <v>1</v>
      </c>
      <c r="N344" s="9" t="str">
        <f t="shared" si="15"/>
        <v>RSSS-310-4952 - CO/CDO - Transfert MSSS - Cap</v>
      </c>
      <c r="O344" s="9" t="str">
        <f t="shared" si="16"/>
        <v>Investissement</v>
      </c>
      <c r="P344" s="9" t="str">
        <f t="shared" si="17"/>
        <v>Fonds général</v>
      </c>
    </row>
    <row r="345" spans="1:16" ht="12.75" customHeight="1" x14ac:dyDescent="0.25">
      <c r="A345" s="2" t="s">
        <v>185</v>
      </c>
      <c r="B345" s="2" t="s">
        <v>185</v>
      </c>
      <c r="C345" s="2" t="s">
        <v>149</v>
      </c>
      <c r="D345" s="2" t="s">
        <v>50</v>
      </c>
      <c r="E345" s="2" t="s">
        <v>90</v>
      </c>
      <c r="F345" s="2" t="s">
        <v>184</v>
      </c>
      <c r="G345" s="2" t="s">
        <v>183</v>
      </c>
      <c r="H345" s="2" t="s">
        <v>182</v>
      </c>
      <c r="I345" s="2" t="s">
        <v>88</v>
      </c>
      <c r="J345" s="2" t="s">
        <v>47</v>
      </c>
      <c r="K345" s="2" t="s">
        <v>48</v>
      </c>
      <c r="L345" s="2" t="s">
        <v>87</v>
      </c>
      <c r="M345" s="8">
        <v>1</v>
      </c>
      <c r="N345" s="9" t="str">
        <f t="shared" si="15"/>
        <v>RSSS-320-4952 - Autres - Transfert MSSS - Non Cap</v>
      </c>
      <c r="O345" s="9" t="str">
        <f t="shared" si="16"/>
        <v>Dépense</v>
      </c>
      <c r="P345" s="9" t="str">
        <f t="shared" si="17"/>
        <v>Fonds général</v>
      </c>
    </row>
    <row r="346" spans="1:16" ht="12.75" customHeight="1" x14ac:dyDescent="0.25">
      <c r="A346" s="2" t="s">
        <v>181</v>
      </c>
      <c r="B346" s="2" t="s">
        <v>181</v>
      </c>
      <c r="C346" s="2" t="s">
        <v>149</v>
      </c>
      <c r="D346" s="2" t="s">
        <v>50</v>
      </c>
      <c r="E346" s="2" t="s">
        <v>90</v>
      </c>
      <c r="F346" s="2" t="s">
        <v>180</v>
      </c>
      <c r="G346" s="2" t="s">
        <v>179</v>
      </c>
      <c r="H346" s="2" t="s">
        <v>178</v>
      </c>
      <c r="I346" s="2" t="s">
        <v>88</v>
      </c>
      <c r="J346" s="2" t="s">
        <v>46</v>
      </c>
      <c r="K346" s="2" t="s">
        <v>48</v>
      </c>
      <c r="L346" s="2" t="s">
        <v>87</v>
      </c>
      <c r="M346" s="8">
        <v>1</v>
      </c>
      <c r="N346" s="9" t="str">
        <f t="shared" si="15"/>
        <v>RSSS-330-4952 - Autres - Transfert MSSS -Cap</v>
      </c>
      <c r="O346" s="9" t="str">
        <f t="shared" si="16"/>
        <v>Investissement</v>
      </c>
      <c r="P346" s="9" t="str">
        <f t="shared" si="17"/>
        <v>Fonds général</v>
      </c>
    </row>
    <row r="347" spans="1:16" ht="12.75" customHeight="1" x14ac:dyDescent="0.25">
      <c r="A347" s="2" t="s">
        <v>177</v>
      </c>
      <c r="B347" s="2" t="s">
        <v>177</v>
      </c>
      <c r="C347" s="2" t="s">
        <v>149</v>
      </c>
      <c r="D347" s="2" t="s">
        <v>1725</v>
      </c>
      <c r="E347" s="2" t="s">
        <v>90</v>
      </c>
      <c r="F347" s="2" t="s">
        <v>176</v>
      </c>
      <c r="G347" s="2" t="s">
        <v>175</v>
      </c>
      <c r="H347" s="2" t="s">
        <v>174</v>
      </c>
      <c r="I347" s="2" t="s">
        <v>88</v>
      </c>
      <c r="J347" s="2" t="s">
        <v>47</v>
      </c>
      <c r="K347" s="2" t="s">
        <v>169</v>
      </c>
      <c r="L347" s="2" t="s">
        <v>87</v>
      </c>
      <c r="M347" s="8">
        <v>1</v>
      </c>
      <c r="N347" s="9" t="str">
        <f t="shared" si="15"/>
        <v>RSSS-340-4952 - Autres - Gouvernement fédéral - Non Cap</v>
      </c>
      <c r="O347" s="9" t="str">
        <f t="shared" si="16"/>
        <v>Dépense</v>
      </c>
      <c r="P347" s="9" t="str">
        <f t="shared" si="17"/>
        <v>Partenaires externes</v>
      </c>
    </row>
    <row r="348" spans="1:16" ht="12.75" customHeight="1" x14ac:dyDescent="0.25">
      <c r="A348" s="2" t="s">
        <v>173</v>
      </c>
      <c r="B348" s="2" t="s">
        <v>173</v>
      </c>
      <c r="C348" s="2" t="s">
        <v>149</v>
      </c>
      <c r="D348" s="2" t="s">
        <v>1725</v>
      </c>
      <c r="E348" s="2" t="s">
        <v>90</v>
      </c>
      <c r="F348" s="2" t="s">
        <v>172</v>
      </c>
      <c r="G348" s="2" t="s">
        <v>171</v>
      </c>
      <c r="H348" s="2" t="s">
        <v>170</v>
      </c>
      <c r="I348" s="2" t="s">
        <v>88</v>
      </c>
      <c r="J348" s="2" t="s">
        <v>46</v>
      </c>
      <c r="K348" s="2" t="s">
        <v>169</v>
      </c>
      <c r="L348" s="2" t="s">
        <v>87</v>
      </c>
      <c r="M348" s="8">
        <v>1</v>
      </c>
      <c r="N348" s="9" t="str">
        <f t="shared" si="15"/>
        <v>RSSS-350-4952 - Autres - Gouvernement fédéral - Cap</v>
      </c>
      <c r="O348" s="9" t="str">
        <f t="shared" si="16"/>
        <v>Investissement</v>
      </c>
      <c r="P348" s="9" t="str">
        <f t="shared" si="17"/>
        <v>Partenaires externes</v>
      </c>
    </row>
    <row r="349" spans="1:16" ht="12.75" customHeight="1" x14ac:dyDescent="0.25">
      <c r="A349" s="2" t="s">
        <v>168</v>
      </c>
      <c r="B349" s="2" t="s">
        <v>168</v>
      </c>
      <c r="C349" s="2" t="s">
        <v>149</v>
      </c>
      <c r="D349" s="2" t="s">
        <v>50</v>
      </c>
      <c r="E349" s="2" t="s">
        <v>90</v>
      </c>
      <c r="F349" s="2" t="s">
        <v>167</v>
      </c>
      <c r="G349" s="2" t="s">
        <v>166</v>
      </c>
      <c r="H349" s="2" t="s">
        <v>165</v>
      </c>
      <c r="I349" s="2" t="s">
        <v>88</v>
      </c>
      <c r="J349" s="2" t="s">
        <v>47</v>
      </c>
      <c r="K349" s="2" t="s">
        <v>51</v>
      </c>
      <c r="L349" s="2" t="s">
        <v>87</v>
      </c>
      <c r="M349" s="8">
        <v>1</v>
      </c>
      <c r="N349" s="9" t="str">
        <f t="shared" si="15"/>
        <v>RSSS-360-4952 - Autres sources de financement - Non Cap</v>
      </c>
      <c r="O349" s="9" t="str">
        <f t="shared" si="16"/>
        <v>Dépense</v>
      </c>
      <c r="P349" s="9" t="str">
        <f t="shared" si="17"/>
        <v>Fonds général</v>
      </c>
    </row>
    <row r="350" spans="1:16" ht="12.75" customHeight="1" x14ac:dyDescent="0.25">
      <c r="A350" s="2" t="s">
        <v>164</v>
      </c>
      <c r="B350" s="2" t="s">
        <v>164</v>
      </c>
      <c r="C350" s="2" t="s">
        <v>149</v>
      </c>
      <c r="D350" s="2" t="s">
        <v>50</v>
      </c>
      <c r="E350" s="2" t="s">
        <v>90</v>
      </c>
      <c r="F350" s="2" t="s">
        <v>163</v>
      </c>
      <c r="G350" s="2" t="s">
        <v>162</v>
      </c>
      <c r="H350" s="2" t="s">
        <v>161</v>
      </c>
      <c r="I350" s="2" t="s">
        <v>88</v>
      </c>
      <c r="J350" s="2" t="s">
        <v>46</v>
      </c>
      <c r="K350" s="2" t="s">
        <v>51</v>
      </c>
      <c r="L350" s="2" t="s">
        <v>87</v>
      </c>
      <c r="M350" s="8">
        <v>1</v>
      </c>
      <c r="N350" s="9" t="str">
        <f t="shared" si="15"/>
        <v>RSSS-370-4952 - Autres sources de financement - Cap</v>
      </c>
      <c r="O350" s="9" t="str">
        <f t="shared" si="16"/>
        <v>Investissement</v>
      </c>
      <c r="P350" s="9" t="str">
        <f t="shared" si="17"/>
        <v>Fonds général</v>
      </c>
    </row>
    <row r="351" spans="1:16" ht="12.75" customHeight="1" x14ac:dyDescent="0.25">
      <c r="A351" s="2" t="s">
        <v>160</v>
      </c>
      <c r="B351" s="2" t="s">
        <v>160</v>
      </c>
      <c r="C351" s="2" t="s">
        <v>149</v>
      </c>
      <c r="D351" s="2" t="s">
        <v>50</v>
      </c>
      <c r="E351" s="2" t="s">
        <v>90</v>
      </c>
      <c r="F351" s="2" t="s">
        <v>93</v>
      </c>
      <c r="G351" s="2" t="s">
        <v>93</v>
      </c>
      <c r="H351" s="2" t="s">
        <v>93</v>
      </c>
      <c r="I351" s="2" t="s">
        <v>88</v>
      </c>
      <c r="J351" s="2" t="s">
        <v>47</v>
      </c>
      <c r="K351" s="2" t="s">
        <v>48</v>
      </c>
      <c r="L351" s="2" t="s">
        <v>87</v>
      </c>
      <c r="M351" s="8">
        <v>1</v>
      </c>
      <c r="N351" s="9" t="str">
        <f t="shared" si="15"/>
        <v>RSSS-400-4952 - Conversion - Dépenses réelles - 2018-2019</v>
      </c>
      <c r="O351" s="9" t="str">
        <f t="shared" si="16"/>
        <v>Dépense</v>
      </c>
      <c r="P351" s="9" t="str">
        <f t="shared" si="17"/>
        <v>Fonds général</v>
      </c>
    </row>
    <row r="352" spans="1:16" ht="12.75" customHeight="1" x14ac:dyDescent="0.25">
      <c r="A352" s="2" t="s">
        <v>159</v>
      </c>
      <c r="B352" s="2" t="s">
        <v>159</v>
      </c>
      <c r="C352" s="2" t="s">
        <v>149</v>
      </c>
      <c r="D352" s="2" t="s">
        <v>50</v>
      </c>
      <c r="E352" s="2" t="s">
        <v>90</v>
      </c>
      <c r="F352" s="2" t="s">
        <v>158</v>
      </c>
      <c r="G352" s="2" t="s">
        <v>158</v>
      </c>
      <c r="H352" s="2" t="s">
        <v>158</v>
      </c>
      <c r="I352" s="2" t="s">
        <v>88</v>
      </c>
      <c r="J352" s="2" t="s">
        <v>47</v>
      </c>
      <c r="K352" s="2" t="s">
        <v>48</v>
      </c>
      <c r="L352" s="2" t="s">
        <v>87</v>
      </c>
      <c r="M352" s="8">
        <v>1</v>
      </c>
      <c r="N352" s="9" t="str">
        <f t="shared" si="15"/>
        <v>RSSS-992-4952 - Plan modernisation technologique - Transfert MSSS (NON CAP)</v>
      </c>
      <c r="O352" s="9" t="str">
        <f t="shared" si="16"/>
        <v>Dépense</v>
      </c>
      <c r="P352" s="9" t="str">
        <f t="shared" si="17"/>
        <v>Fonds général</v>
      </c>
    </row>
    <row r="353" spans="1:16" ht="12.75" customHeight="1" x14ac:dyDescent="0.25">
      <c r="A353" s="2" t="s">
        <v>157</v>
      </c>
      <c r="B353" s="2" t="s">
        <v>157</v>
      </c>
      <c r="C353" s="2" t="s">
        <v>149</v>
      </c>
      <c r="D353" s="2" t="s">
        <v>50</v>
      </c>
      <c r="E353" s="2" t="s">
        <v>90</v>
      </c>
      <c r="F353" s="2" t="s">
        <v>156</v>
      </c>
      <c r="G353" s="2" t="s">
        <v>156</v>
      </c>
      <c r="H353" s="2" t="s">
        <v>156</v>
      </c>
      <c r="I353" s="2" t="s">
        <v>147</v>
      </c>
      <c r="J353" s="2" t="s">
        <v>46</v>
      </c>
      <c r="K353" s="2" t="s">
        <v>48</v>
      </c>
      <c r="L353" s="2" t="s">
        <v>87</v>
      </c>
      <c r="M353" s="8">
        <v>1</v>
      </c>
      <c r="N353" s="9" t="str">
        <f t="shared" si="15"/>
        <v>RSSS-993-4952 - Plan modernisation technologique - EIRI (CAP)</v>
      </c>
      <c r="O353" s="9" t="str">
        <f t="shared" si="16"/>
        <v>Investissement</v>
      </c>
      <c r="P353" s="9" t="str">
        <f t="shared" si="17"/>
        <v>Fonds général</v>
      </c>
    </row>
    <row r="354" spans="1:16" ht="12.75" customHeight="1" x14ac:dyDescent="0.25">
      <c r="A354" s="2" t="s">
        <v>155</v>
      </c>
      <c r="B354" s="2" t="s">
        <v>155</v>
      </c>
      <c r="C354" s="2" t="s">
        <v>149</v>
      </c>
      <c r="D354" s="2" t="s">
        <v>50</v>
      </c>
      <c r="E354" s="2" t="s">
        <v>90</v>
      </c>
      <c r="F354" s="2" t="s">
        <v>154</v>
      </c>
      <c r="G354" s="2" t="s">
        <v>154</v>
      </c>
      <c r="H354" s="2" t="s">
        <v>154</v>
      </c>
      <c r="I354" s="2" t="s">
        <v>147</v>
      </c>
      <c r="J354" s="2" t="s">
        <v>46</v>
      </c>
      <c r="K354" s="2" t="s">
        <v>48</v>
      </c>
      <c r="L354" s="2" t="s">
        <v>87</v>
      </c>
      <c r="M354" s="8">
        <v>1</v>
      </c>
      <c r="N354" s="9" t="str">
        <f t="shared" si="15"/>
        <v>RSSS-996-4952 - Enveloppe d'investissements en RI - Capitalisable</v>
      </c>
      <c r="O354" s="9" t="str">
        <f t="shared" si="16"/>
        <v>Investissement</v>
      </c>
      <c r="P354" s="9" t="str">
        <f t="shared" si="17"/>
        <v>Fonds général</v>
      </c>
    </row>
    <row r="355" spans="1:16" ht="12.75" customHeight="1" x14ac:dyDescent="0.25">
      <c r="A355" s="2" t="s">
        <v>153</v>
      </c>
      <c r="B355" s="2" t="s">
        <v>153</v>
      </c>
      <c r="C355" s="2" t="s">
        <v>149</v>
      </c>
      <c r="D355" s="2" t="s">
        <v>50</v>
      </c>
      <c r="E355" s="2" t="s">
        <v>115</v>
      </c>
      <c r="F355" s="2" t="s">
        <v>152</v>
      </c>
      <c r="G355" s="2" t="s">
        <v>152</v>
      </c>
      <c r="H355" s="2" t="s">
        <v>152</v>
      </c>
      <c r="I355" s="2" t="s">
        <v>147</v>
      </c>
      <c r="J355" s="2" t="s">
        <v>46</v>
      </c>
      <c r="K355" s="2" t="s">
        <v>48</v>
      </c>
      <c r="L355" s="2" t="s">
        <v>87</v>
      </c>
      <c r="M355" s="8">
        <v>1</v>
      </c>
      <c r="N355" s="9" t="str">
        <f t="shared" si="15"/>
        <v>RSSS-997-4952 - Compte non provisionné - Capitalisable</v>
      </c>
      <c r="O355" s="9" t="str">
        <f t="shared" si="16"/>
        <v>Investissement</v>
      </c>
      <c r="P355" s="9" t="str">
        <f t="shared" si="17"/>
        <v>Fonds général</v>
      </c>
    </row>
    <row r="356" spans="1:16" ht="12.75" customHeight="1" x14ac:dyDescent="0.25">
      <c r="A356" s="2" t="s">
        <v>151</v>
      </c>
      <c r="B356" s="2" t="s">
        <v>151</v>
      </c>
      <c r="C356" s="2" t="s">
        <v>149</v>
      </c>
      <c r="D356" s="2" t="s">
        <v>50</v>
      </c>
      <c r="E356" s="2" t="s">
        <v>90</v>
      </c>
      <c r="F356" s="2" t="s">
        <v>89</v>
      </c>
      <c r="G356" s="2" t="s">
        <v>89</v>
      </c>
      <c r="H356" s="2" t="s">
        <v>89</v>
      </c>
      <c r="I356" s="2" t="s">
        <v>88</v>
      </c>
      <c r="J356" s="2" t="s">
        <v>47</v>
      </c>
      <c r="K356" s="2" t="s">
        <v>48</v>
      </c>
      <c r="L356" s="2" t="s">
        <v>87</v>
      </c>
      <c r="M356" s="8">
        <v>1</v>
      </c>
      <c r="N356" s="9" t="str">
        <f t="shared" si="15"/>
        <v>RSSS-998-4952 - COVID-19 - Non capitalisable</v>
      </c>
      <c r="O356" s="9" t="str">
        <f t="shared" si="16"/>
        <v>Dépense</v>
      </c>
      <c r="P356" s="9" t="str">
        <f t="shared" si="17"/>
        <v>Fonds général</v>
      </c>
    </row>
    <row r="357" spans="1:16" ht="12.75" customHeight="1" x14ac:dyDescent="0.25">
      <c r="A357" s="2" t="s">
        <v>150</v>
      </c>
      <c r="B357" s="2" t="s">
        <v>150</v>
      </c>
      <c r="C357" s="2" t="s">
        <v>149</v>
      </c>
      <c r="D357" s="2" t="s">
        <v>50</v>
      </c>
      <c r="E357" s="2" t="s">
        <v>90</v>
      </c>
      <c r="F357" s="2" t="s">
        <v>148</v>
      </c>
      <c r="G357" s="2" t="s">
        <v>148</v>
      </c>
      <c r="H357" s="2" t="s">
        <v>148</v>
      </c>
      <c r="I357" s="2" t="s">
        <v>147</v>
      </c>
      <c r="J357" s="2" t="s">
        <v>46</v>
      </c>
      <c r="K357" s="2" t="s">
        <v>48</v>
      </c>
      <c r="L357" s="2" t="s">
        <v>87</v>
      </c>
      <c r="M357" s="8">
        <v>1</v>
      </c>
      <c r="N357" s="9" t="str">
        <f t="shared" si="15"/>
        <v>RSSS-999-4952 - COVID-19 - Capitalisable</v>
      </c>
      <c r="O357" s="9" t="str">
        <f t="shared" si="16"/>
        <v>Investissement</v>
      </c>
      <c r="P357" s="9" t="str">
        <f t="shared" si="17"/>
        <v>Fonds général</v>
      </c>
    </row>
    <row r="358" spans="1:16" ht="12.75" customHeight="1" x14ac:dyDescent="0.25">
      <c r="A358" s="2" t="s">
        <v>463</v>
      </c>
      <c r="B358" s="2" t="s">
        <v>463</v>
      </c>
      <c r="C358" s="2" t="s">
        <v>431</v>
      </c>
      <c r="D358" s="2" t="s">
        <v>50</v>
      </c>
      <c r="E358" s="2" t="s">
        <v>90</v>
      </c>
      <c r="F358" s="2" t="s">
        <v>260</v>
      </c>
      <c r="G358" s="2" t="s">
        <v>259</v>
      </c>
      <c r="H358" s="2" t="s">
        <v>258</v>
      </c>
      <c r="I358" s="2" t="s">
        <v>88</v>
      </c>
      <c r="J358" s="2" t="s">
        <v>46</v>
      </c>
      <c r="K358" s="2" t="s">
        <v>48</v>
      </c>
      <c r="L358" s="2" t="s">
        <v>87</v>
      </c>
      <c r="M358" s="8">
        <v>1</v>
      </c>
      <c r="N358" s="9" t="str">
        <f t="shared" si="15"/>
        <v>RSSS-130-4800 - Fonds exploitation - Dépense de l'exercice - Cap</v>
      </c>
      <c r="O358" s="9" t="str">
        <f t="shared" si="16"/>
        <v>Investissement</v>
      </c>
      <c r="P358" s="9" t="str">
        <f t="shared" si="17"/>
        <v>Fonds général</v>
      </c>
    </row>
    <row r="359" spans="1:16" ht="12.75" customHeight="1" x14ac:dyDescent="0.25">
      <c r="A359" s="2" t="s">
        <v>462</v>
      </c>
      <c r="B359" s="2" t="s">
        <v>462</v>
      </c>
      <c r="C359" s="2" t="s">
        <v>431</v>
      </c>
      <c r="D359" s="2" t="s">
        <v>50</v>
      </c>
      <c r="E359" s="2" t="s">
        <v>90</v>
      </c>
      <c r="F359" s="2" t="s">
        <v>256</v>
      </c>
      <c r="G359" s="2" t="s">
        <v>255</v>
      </c>
      <c r="H359" s="2" t="s">
        <v>254</v>
      </c>
      <c r="I359" s="2" t="s">
        <v>88</v>
      </c>
      <c r="J359" s="2" t="s">
        <v>46</v>
      </c>
      <c r="K359" s="2" t="s">
        <v>48</v>
      </c>
      <c r="L359" s="2" t="s">
        <v>87</v>
      </c>
      <c r="M359" s="8">
        <v>1</v>
      </c>
      <c r="N359" s="9" t="str">
        <f t="shared" si="15"/>
        <v>RSSS-140-4800 - Fonds exploitation - Solde de fonds - Cap</v>
      </c>
      <c r="O359" s="9" t="str">
        <f t="shared" si="16"/>
        <v>Investissement</v>
      </c>
      <c r="P359" s="9" t="str">
        <f t="shared" si="17"/>
        <v>Fonds général</v>
      </c>
    </row>
    <row r="360" spans="1:16" ht="12.75" customHeight="1" x14ac:dyDescent="0.25">
      <c r="A360" s="2" t="s">
        <v>461</v>
      </c>
      <c r="B360" s="2" t="s">
        <v>461</v>
      </c>
      <c r="C360" s="2" t="s">
        <v>431</v>
      </c>
      <c r="D360" s="2" t="s">
        <v>50</v>
      </c>
      <c r="E360" s="2" t="s">
        <v>90</v>
      </c>
      <c r="F360" s="2" t="s">
        <v>252</v>
      </c>
      <c r="G360" s="2" t="s">
        <v>251</v>
      </c>
      <c r="H360" s="2" t="s">
        <v>250</v>
      </c>
      <c r="I360" s="2" t="s">
        <v>88</v>
      </c>
      <c r="J360" s="2" t="s">
        <v>46</v>
      </c>
      <c r="K360" s="2" t="s">
        <v>48</v>
      </c>
      <c r="L360" s="2" t="s">
        <v>87</v>
      </c>
      <c r="M360" s="8">
        <v>1</v>
      </c>
      <c r="N360" s="9" t="str">
        <f t="shared" si="15"/>
        <v>RSSS-150-4800 - Fonds exploitation - Crédits reportés - Cap</v>
      </c>
      <c r="O360" s="9" t="str">
        <f t="shared" si="16"/>
        <v>Investissement</v>
      </c>
      <c r="P360" s="9" t="str">
        <f t="shared" si="17"/>
        <v>Fonds général</v>
      </c>
    </row>
    <row r="361" spans="1:16" ht="12.75" customHeight="1" x14ac:dyDescent="0.25">
      <c r="A361" s="2" t="s">
        <v>460</v>
      </c>
      <c r="B361" s="2" t="s">
        <v>460</v>
      </c>
      <c r="C361" s="2" t="s">
        <v>431</v>
      </c>
      <c r="D361" s="2" t="s">
        <v>50</v>
      </c>
      <c r="E361" s="2" t="s">
        <v>90</v>
      </c>
      <c r="F361" s="2" t="s">
        <v>248</v>
      </c>
      <c r="G361" s="2" t="s">
        <v>247</v>
      </c>
      <c r="H361" s="2" t="s">
        <v>246</v>
      </c>
      <c r="I361" s="2" t="s">
        <v>88</v>
      </c>
      <c r="J361" s="2" t="s">
        <v>47</v>
      </c>
      <c r="K361" s="2" t="s">
        <v>48</v>
      </c>
      <c r="L361" s="2" t="s">
        <v>87</v>
      </c>
      <c r="M361" s="8">
        <v>1</v>
      </c>
      <c r="N361" s="9" t="str">
        <f t="shared" si="15"/>
        <v>RSSS-160-4800 - Fonds exploitation - Dépense de l'exercice - Non Cap</v>
      </c>
      <c r="O361" s="9" t="str">
        <f t="shared" si="16"/>
        <v>Dépense</v>
      </c>
      <c r="P361" s="9" t="str">
        <f t="shared" si="17"/>
        <v>Fonds général</v>
      </c>
    </row>
    <row r="362" spans="1:16" ht="12.75" customHeight="1" x14ac:dyDescent="0.25">
      <c r="A362" s="2" t="s">
        <v>459</v>
      </c>
      <c r="B362" s="2" t="s">
        <v>459</v>
      </c>
      <c r="C362" s="2" t="s">
        <v>431</v>
      </c>
      <c r="D362" s="2" t="s">
        <v>50</v>
      </c>
      <c r="E362" s="2" t="s">
        <v>90</v>
      </c>
      <c r="F362" s="2" t="s">
        <v>244</v>
      </c>
      <c r="G362" s="2" t="s">
        <v>243</v>
      </c>
      <c r="H362" s="2" t="s">
        <v>242</v>
      </c>
      <c r="I362" s="2" t="s">
        <v>88</v>
      </c>
      <c r="J362" s="2" t="s">
        <v>47</v>
      </c>
      <c r="K362" s="2" t="s">
        <v>48</v>
      </c>
      <c r="L362" s="2" t="s">
        <v>87</v>
      </c>
      <c r="M362" s="8">
        <v>1</v>
      </c>
      <c r="N362" s="9" t="str">
        <f t="shared" si="15"/>
        <v>RSSS-170-4800 - Fonds exploitation - Solde de fonds - Non Cap</v>
      </c>
      <c r="O362" s="9" t="str">
        <f t="shared" si="16"/>
        <v>Dépense</v>
      </c>
      <c r="P362" s="9" t="str">
        <f t="shared" si="17"/>
        <v>Fonds général</v>
      </c>
    </row>
    <row r="363" spans="1:16" ht="12.75" customHeight="1" x14ac:dyDescent="0.25">
      <c r="A363" s="2" t="s">
        <v>458</v>
      </c>
      <c r="B363" s="2" t="s">
        <v>458</v>
      </c>
      <c r="C363" s="2" t="s">
        <v>431</v>
      </c>
      <c r="D363" s="2" t="s">
        <v>50</v>
      </c>
      <c r="E363" s="2" t="s">
        <v>90</v>
      </c>
      <c r="F363" s="2" t="s">
        <v>240</v>
      </c>
      <c r="G363" s="2" t="s">
        <v>239</v>
      </c>
      <c r="H363" s="2" t="s">
        <v>238</v>
      </c>
      <c r="I363" s="2" t="s">
        <v>88</v>
      </c>
      <c r="J363" s="2" t="s">
        <v>47</v>
      </c>
      <c r="K363" s="2" t="s">
        <v>48</v>
      </c>
      <c r="L363" s="2" t="s">
        <v>87</v>
      </c>
      <c r="M363" s="8">
        <v>1</v>
      </c>
      <c r="N363" s="9" t="str">
        <f t="shared" si="15"/>
        <v>RSSS-180-4800 - Fonds exploitation - Crédits reportés - Non Cap</v>
      </c>
      <c r="O363" s="9" t="str">
        <f t="shared" si="16"/>
        <v>Dépense</v>
      </c>
      <c r="P363" s="9" t="str">
        <f t="shared" si="17"/>
        <v>Fonds général</v>
      </c>
    </row>
    <row r="364" spans="1:16" ht="12.75" customHeight="1" x14ac:dyDescent="0.25">
      <c r="A364" s="2" t="s">
        <v>457</v>
      </c>
      <c r="B364" s="2" t="s">
        <v>457</v>
      </c>
      <c r="C364" s="2" t="s">
        <v>431</v>
      </c>
      <c r="D364" s="2" t="s">
        <v>50</v>
      </c>
      <c r="E364" s="2" t="s">
        <v>90</v>
      </c>
      <c r="F364" s="2" t="s">
        <v>236</v>
      </c>
      <c r="G364" s="2" t="s">
        <v>235</v>
      </c>
      <c r="H364" s="2" t="s">
        <v>234</v>
      </c>
      <c r="I364" s="2" t="s">
        <v>88</v>
      </c>
      <c r="J364" s="2" t="s">
        <v>46</v>
      </c>
      <c r="K364" s="2" t="s">
        <v>48</v>
      </c>
      <c r="L364" s="2" t="s">
        <v>87</v>
      </c>
      <c r="M364" s="8">
        <v>1</v>
      </c>
      <c r="N364" s="9" t="str">
        <f t="shared" si="15"/>
        <v>RSSS-190-4800 - Fonds immo - Courant - Cap</v>
      </c>
      <c r="O364" s="9" t="str">
        <f t="shared" si="16"/>
        <v>Investissement</v>
      </c>
      <c r="P364" s="9" t="str">
        <f t="shared" si="17"/>
        <v>Fonds général</v>
      </c>
    </row>
    <row r="365" spans="1:16" ht="12.75" customHeight="1" x14ac:dyDescent="0.25">
      <c r="A365" s="2" t="s">
        <v>456</v>
      </c>
      <c r="B365" s="2" t="s">
        <v>456</v>
      </c>
      <c r="C365" s="2" t="s">
        <v>431</v>
      </c>
      <c r="D365" s="2" t="s">
        <v>50</v>
      </c>
      <c r="E365" s="2" t="s">
        <v>90</v>
      </c>
      <c r="F365" s="2" t="s">
        <v>232</v>
      </c>
      <c r="G365" s="2" t="s">
        <v>231</v>
      </c>
      <c r="H365" s="2" t="s">
        <v>230</v>
      </c>
      <c r="I365" s="2" t="s">
        <v>88</v>
      </c>
      <c r="J365" s="2" t="s">
        <v>46</v>
      </c>
      <c r="K365" s="2" t="s">
        <v>48</v>
      </c>
      <c r="L365" s="2" t="s">
        <v>87</v>
      </c>
      <c r="M365" s="8">
        <v>1</v>
      </c>
      <c r="N365" s="9" t="str">
        <f t="shared" si="15"/>
        <v>RSSS-200-4800 - Fonds immo - Solde de fonds - Cap</v>
      </c>
      <c r="O365" s="9" t="str">
        <f t="shared" si="16"/>
        <v>Investissement</v>
      </c>
      <c r="P365" s="9" t="str">
        <f t="shared" si="17"/>
        <v>Fonds général</v>
      </c>
    </row>
    <row r="366" spans="1:16" ht="12.75" customHeight="1" x14ac:dyDescent="0.25">
      <c r="A366" s="2" t="s">
        <v>455</v>
      </c>
      <c r="B366" s="2" t="s">
        <v>455</v>
      </c>
      <c r="C366" s="2" t="s">
        <v>431</v>
      </c>
      <c r="D366" s="2" t="s">
        <v>50</v>
      </c>
      <c r="E366" s="2" t="s">
        <v>90</v>
      </c>
      <c r="F366" s="2" t="s">
        <v>228</v>
      </c>
      <c r="G366" s="2" t="s">
        <v>227</v>
      </c>
      <c r="H366" s="2" t="s">
        <v>226</v>
      </c>
      <c r="I366" s="2" t="s">
        <v>88</v>
      </c>
      <c r="J366" s="2" t="s">
        <v>46</v>
      </c>
      <c r="K366" s="2" t="s">
        <v>48</v>
      </c>
      <c r="L366" s="2" t="s">
        <v>87</v>
      </c>
      <c r="M366" s="8">
        <v>1</v>
      </c>
      <c r="N366" s="9" t="str">
        <f t="shared" si="15"/>
        <v>RSSS-210-4800 - Fonds immo - Crédits reportés - Cap</v>
      </c>
      <c r="O366" s="9" t="str">
        <f t="shared" si="16"/>
        <v>Investissement</v>
      </c>
      <c r="P366" s="9" t="str">
        <f t="shared" si="17"/>
        <v>Fonds général</v>
      </c>
    </row>
    <row r="367" spans="1:16" ht="12.75" customHeight="1" x14ac:dyDescent="0.25">
      <c r="A367" s="2" t="s">
        <v>454</v>
      </c>
      <c r="B367" s="2" t="s">
        <v>454</v>
      </c>
      <c r="C367" s="2" t="s">
        <v>431</v>
      </c>
      <c r="D367" s="2" t="s">
        <v>50</v>
      </c>
      <c r="E367" s="2" t="s">
        <v>90</v>
      </c>
      <c r="F367" s="2" t="s">
        <v>224</v>
      </c>
      <c r="G367" s="2" t="s">
        <v>223</v>
      </c>
      <c r="H367" s="2" t="s">
        <v>222</v>
      </c>
      <c r="I367" s="2" t="s">
        <v>147</v>
      </c>
      <c r="J367" s="2" t="s">
        <v>46</v>
      </c>
      <c r="K367" s="2" t="s">
        <v>48</v>
      </c>
      <c r="L367" s="2" t="s">
        <v>87</v>
      </c>
      <c r="M367" s="8">
        <v>1</v>
      </c>
      <c r="N367" s="9" t="str">
        <f t="shared" si="15"/>
        <v>RSSS-220-4800 - Fonds immo - ADTI - Cap</v>
      </c>
      <c r="O367" s="9" t="str">
        <f t="shared" si="16"/>
        <v>Investissement</v>
      </c>
      <c r="P367" s="9" t="str">
        <f t="shared" si="17"/>
        <v>Fonds général</v>
      </c>
    </row>
    <row r="368" spans="1:16" ht="12.75" customHeight="1" x14ac:dyDescent="0.25">
      <c r="A368" s="2" t="s">
        <v>453</v>
      </c>
      <c r="B368" s="2" t="s">
        <v>453</v>
      </c>
      <c r="C368" s="2" t="s">
        <v>431</v>
      </c>
      <c r="D368" s="2" t="s">
        <v>50</v>
      </c>
      <c r="E368" s="2" t="s">
        <v>90</v>
      </c>
      <c r="F368" s="2" t="s">
        <v>220</v>
      </c>
      <c r="G368" s="2" t="s">
        <v>219</v>
      </c>
      <c r="H368" s="2" t="s">
        <v>218</v>
      </c>
      <c r="I368" s="2" t="s">
        <v>147</v>
      </c>
      <c r="J368" s="2" t="s">
        <v>46</v>
      </c>
      <c r="K368" s="2" t="s">
        <v>48</v>
      </c>
      <c r="L368" s="2" t="s">
        <v>87</v>
      </c>
      <c r="M368" s="8">
        <v>1</v>
      </c>
      <c r="N368" s="9" t="str">
        <f t="shared" si="15"/>
        <v>RSSS-230-4800 - Fonds immo - MAI - Cap</v>
      </c>
      <c r="O368" s="9" t="str">
        <f t="shared" si="16"/>
        <v>Investissement</v>
      </c>
      <c r="P368" s="9" t="str">
        <f t="shared" si="17"/>
        <v>Fonds général</v>
      </c>
    </row>
    <row r="369" spans="1:16" ht="12.75" customHeight="1" x14ac:dyDescent="0.25">
      <c r="A369" s="2" t="s">
        <v>452</v>
      </c>
      <c r="B369" s="2" t="s">
        <v>452</v>
      </c>
      <c r="C369" s="2" t="s">
        <v>431</v>
      </c>
      <c r="D369" s="2" t="s">
        <v>50</v>
      </c>
      <c r="E369" s="2" t="s">
        <v>90</v>
      </c>
      <c r="F369" s="2" t="s">
        <v>216</v>
      </c>
      <c r="G369" s="2" t="s">
        <v>215</v>
      </c>
      <c r="H369" s="2" t="s">
        <v>214</v>
      </c>
      <c r="I369" s="2" t="s">
        <v>147</v>
      </c>
      <c r="J369" s="2" t="s">
        <v>46</v>
      </c>
      <c r="K369" s="2" t="s">
        <v>48</v>
      </c>
      <c r="L369" s="2" t="s">
        <v>87</v>
      </c>
      <c r="M369" s="8">
        <v>1</v>
      </c>
      <c r="N369" s="9" t="str">
        <f t="shared" si="15"/>
        <v>RSSS-240-4800 - Fonds immo - AC - Cap</v>
      </c>
      <c r="O369" s="9" t="str">
        <f t="shared" si="16"/>
        <v>Investissement</v>
      </c>
      <c r="P369" s="9" t="str">
        <f t="shared" si="17"/>
        <v>Fonds général</v>
      </c>
    </row>
    <row r="370" spans="1:16" ht="12.75" customHeight="1" x14ac:dyDescent="0.25">
      <c r="A370" s="2" t="s">
        <v>451</v>
      </c>
      <c r="B370" s="2" t="s">
        <v>451</v>
      </c>
      <c r="C370" s="2" t="s">
        <v>431</v>
      </c>
      <c r="D370" s="2" t="s">
        <v>50</v>
      </c>
      <c r="E370" s="2" t="s">
        <v>90</v>
      </c>
      <c r="F370" s="2" t="s">
        <v>212</v>
      </c>
      <c r="G370" s="2" t="s">
        <v>211</v>
      </c>
      <c r="H370" s="2" t="s">
        <v>210</v>
      </c>
      <c r="I370" s="2" t="s">
        <v>147</v>
      </c>
      <c r="J370" s="2" t="s">
        <v>46</v>
      </c>
      <c r="K370" s="2" t="s">
        <v>48</v>
      </c>
      <c r="L370" s="2" t="s">
        <v>87</v>
      </c>
      <c r="M370" s="8">
        <v>1</v>
      </c>
      <c r="N370" s="9" t="str">
        <f t="shared" si="15"/>
        <v>RSSS-250-4800 - Fonds immo - PCEM - Cap</v>
      </c>
      <c r="O370" s="9" t="str">
        <f t="shared" si="16"/>
        <v>Investissement</v>
      </c>
      <c r="P370" s="9" t="str">
        <f t="shared" si="17"/>
        <v>Fonds général</v>
      </c>
    </row>
    <row r="371" spans="1:16" ht="12.75" customHeight="1" x14ac:dyDescent="0.25">
      <c r="A371" s="2" t="s">
        <v>450</v>
      </c>
      <c r="B371" s="2" t="s">
        <v>450</v>
      </c>
      <c r="C371" s="2" t="s">
        <v>431</v>
      </c>
      <c r="D371" s="2" t="s">
        <v>50</v>
      </c>
      <c r="E371" s="2" t="s">
        <v>90</v>
      </c>
      <c r="F371" s="2" t="s">
        <v>208</v>
      </c>
      <c r="G371" s="2" t="s">
        <v>207</v>
      </c>
      <c r="H371" s="2" t="s">
        <v>206</v>
      </c>
      <c r="I371" s="2" t="s">
        <v>147</v>
      </c>
      <c r="J371" s="2" t="s">
        <v>46</v>
      </c>
      <c r="K371" s="2" t="s">
        <v>48</v>
      </c>
      <c r="L371" s="2" t="s">
        <v>87</v>
      </c>
      <c r="M371" s="8">
        <v>1</v>
      </c>
      <c r="N371" s="9" t="str">
        <f t="shared" si="15"/>
        <v>RSSS-260-4800 - Fonds immo - PCFI - Cap</v>
      </c>
      <c r="O371" s="9" t="str">
        <f t="shared" si="16"/>
        <v>Investissement</v>
      </c>
      <c r="P371" s="9" t="str">
        <f t="shared" si="17"/>
        <v>Fonds général</v>
      </c>
    </row>
    <row r="372" spans="1:16" ht="12.75" customHeight="1" x14ac:dyDescent="0.25">
      <c r="A372" s="2" t="s">
        <v>449</v>
      </c>
      <c r="B372" s="2" t="s">
        <v>449</v>
      </c>
      <c r="C372" s="2" t="s">
        <v>431</v>
      </c>
      <c r="D372" s="2" t="s">
        <v>1725</v>
      </c>
      <c r="E372" s="2" t="s">
        <v>90</v>
      </c>
      <c r="F372" s="2" t="s">
        <v>204</v>
      </c>
      <c r="G372" s="2" t="s">
        <v>203</v>
      </c>
      <c r="H372" s="2" t="s">
        <v>202</v>
      </c>
      <c r="I372" s="2" t="s">
        <v>88</v>
      </c>
      <c r="J372" s="2" t="s">
        <v>46</v>
      </c>
      <c r="K372" s="2" t="s">
        <v>51</v>
      </c>
      <c r="L372" s="2" t="s">
        <v>87</v>
      </c>
      <c r="M372" s="8">
        <v>1</v>
      </c>
      <c r="N372" s="9" t="str">
        <f t="shared" si="15"/>
        <v>RSSS-270-4800 - Fondation - fonds d'exploitation - Cap</v>
      </c>
      <c r="O372" s="9" t="str">
        <f t="shared" si="16"/>
        <v>Investissement</v>
      </c>
      <c r="P372" s="9" t="str">
        <f t="shared" si="17"/>
        <v>Partenaires externes</v>
      </c>
    </row>
    <row r="373" spans="1:16" ht="12.75" customHeight="1" x14ac:dyDescent="0.25">
      <c r="A373" s="2" t="s">
        <v>448</v>
      </c>
      <c r="B373" s="2" t="s">
        <v>448</v>
      </c>
      <c r="C373" s="2" t="s">
        <v>431</v>
      </c>
      <c r="D373" s="2" t="s">
        <v>1725</v>
      </c>
      <c r="E373" s="2" t="s">
        <v>90</v>
      </c>
      <c r="F373" s="2" t="s">
        <v>200</v>
      </c>
      <c r="G373" s="2" t="s">
        <v>199</v>
      </c>
      <c r="H373" s="2" t="s">
        <v>198</v>
      </c>
      <c r="I373" s="2" t="s">
        <v>88</v>
      </c>
      <c r="J373" s="2" t="s">
        <v>47</v>
      </c>
      <c r="K373" s="2" t="s">
        <v>51</v>
      </c>
      <c r="L373" s="2" t="s">
        <v>87</v>
      </c>
      <c r="M373" s="8">
        <v>1</v>
      </c>
      <c r="N373" s="9" t="str">
        <f t="shared" si="15"/>
        <v>RSSS-280-4800 - Fondation - fonds d'exploitation - Non Cap</v>
      </c>
      <c r="O373" s="9" t="str">
        <f t="shared" si="16"/>
        <v>Dépense</v>
      </c>
      <c r="P373" s="9" t="str">
        <f t="shared" si="17"/>
        <v>Partenaires externes</v>
      </c>
    </row>
    <row r="374" spans="1:16" ht="12.75" customHeight="1" x14ac:dyDescent="0.25">
      <c r="A374" s="2" t="s">
        <v>447</v>
      </c>
      <c r="B374" s="2" t="s">
        <v>447</v>
      </c>
      <c r="C374" s="2" t="s">
        <v>431</v>
      </c>
      <c r="D374" s="2" t="s">
        <v>1725</v>
      </c>
      <c r="E374" s="2" t="s">
        <v>90</v>
      </c>
      <c r="F374" s="2" t="s">
        <v>196</v>
      </c>
      <c r="G374" s="2" t="s">
        <v>195</v>
      </c>
      <c r="H374" s="2" t="s">
        <v>194</v>
      </c>
      <c r="I374" s="2" t="s">
        <v>88</v>
      </c>
      <c r="J374" s="2" t="s">
        <v>46</v>
      </c>
      <c r="K374" s="2" t="s">
        <v>51</v>
      </c>
      <c r="L374" s="2" t="s">
        <v>87</v>
      </c>
      <c r="M374" s="8">
        <v>1</v>
      </c>
      <c r="N374" s="9" t="str">
        <f t="shared" si="15"/>
        <v>RSSS-290-4800 - Fondation - fonds d'immobilisation - Cap</v>
      </c>
      <c r="O374" s="9" t="str">
        <f t="shared" si="16"/>
        <v>Investissement</v>
      </c>
      <c r="P374" s="9" t="str">
        <f t="shared" si="17"/>
        <v>Partenaires externes</v>
      </c>
    </row>
    <row r="375" spans="1:16" ht="12.75" customHeight="1" x14ac:dyDescent="0.25">
      <c r="A375" s="2" t="s">
        <v>446</v>
      </c>
      <c r="B375" s="2" t="s">
        <v>446</v>
      </c>
      <c r="C375" s="2" t="s">
        <v>431</v>
      </c>
      <c r="D375" s="2" t="s">
        <v>50</v>
      </c>
      <c r="E375" s="2" t="s">
        <v>90</v>
      </c>
      <c r="F375" s="2" t="s">
        <v>192</v>
      </c>
      <c r="G375" s="2" t="s">
        <v>191</v>
      </c>
      <c r="H375" s="2" t="s">
        <v>190</v>
      </c>
      <c r="I375" s="2" t="s">
        <v>88</v>
      </c>
      <c r="J375" s="2" t="s">
        <v>47</v>
      </c>
      <c r="K375" s="2" t="s">
        <v>48</v>
      </c>
      <c r="L375" s="2" t="s">
        <v>87</v>
      </c>
      <c r="M375" s="8">
        <v>1</v>
      </c>
      <c r="N375" s="9" t="str">
        <f t="shared" si="15"/>
        <v>RSSS-300-4800 - CO/CDO - Transfert MSSS - Non Cap</v>
      </c>
      <c r="O375" s="9" t="str">
        <f t="shared" si="16"/>
        <v>Dépense</v>
      </c>
      <c r="P375" s="9" t="str">
        <f t="shared" si="17"/>
        <v>Fonds général</v>
      </c>
    </row>
    <row r="376" spans="1:16" ht="12.75" customHeight="1" x14ac:dyDescent="0.25">
      <c r="A376" s="2" t="s">
        <v>445</v>
      </c>
      <c r="B376" s="2" t="s">
        <v>445</v>
      </c>
      <c r="C376" s="2" t="s">
        <v>431</v>
      </c>
      <c r="D376" s="2" t="s">
        <v>50</v>
      </c>
      <c r="E376" s="2" t="s">
        <v>90</v>
      </c>
      <c r="F376" s="2" t="s">
        <v>188</v>
      </c>
      <c r="G376" s="2" t="s">
        <v>187</v>
      </c>
      <c r="H376" s="2" t="s">
        <v>186</v>
      </c>
      <c r="I376" s="2" t="s">
        <v>88</v>
      </c>
      <c r="J376" s="2" t="s">
        <v>46</v>
      </c>
      <c r="K376" s="2" t="s">
        <v>48</v>
      </c>
      <c r="L376" s="2" t="s">
        <v>87</v>
      </c>
      <c r="M376" s="8">
        <v>1</v>
      </c>
      <c r="N376" s="9" t="str">
        <f t="shared" si="15"/>
        <v>RSSS-310-4800 - CO/CDO - Transfert MSSS - Cap</v>
      </c>
      <c r="O376" s="9" t="str">
        <f t="shared" si="16"/>
        <v>Investissement</v>
      </c>
      <c r="P376" s="9" t="str">
        <f t="shared" si="17"/>
        <v>Fonds général</v>
      </c>
    </row>
    <row r="377" spans="1:16" ht="12.75" customHeight="1" x14ac:dyDescent="0.25">
      <c r="A377" s="2" t="s">
        <v>444</v>
      </c>
      <c r="B377" s="2" t="s">
        <v>444</v>
      </c>
      <c r="C377" s="2" t="s">
        <v>431</v>
      </c>
      <c r="D377" s="2" t="s">
        <v>50</v>
      </c>
      <c r="E377" s="2" t="s">
        <v>90</v>
      </c>
      <c r="F377" s="2" t="s">
        <v>184</v>
      </c>
      <c r="G377" s="2" t="s">
        <v>183</v>
      </c>
      <c r="H377" s="2" t="s">
        <v>182</v>
      </c>
      <c r="I377" s="2" t="s">
        <v>88</v>
      </c>
      <c r="J377" s="2" t="s">
        <v>47</v>
      </c>
      <c r="K377" s="2" t="s">
        <v>48</v>
      </c>
      <c r="L377" s="2" t="s">
        <v>87</v>
      </c>
      <c r="M377" s="8">
        <v>1</v>
      </c>
      <c r="N377" s="9" t="str">
        <f t="shared" si="15"/>
        <v>RSSS-320-4800 - Autres - Transfert MSSS - Non Cap</v>
      </c>
      <c r="O377" s="9" t="str">
        <f t="shared" si="16"/>
        <v>Dépense</v>
      </c>
      <c r="P377" s="9" t="str">
        <f t="shared" si="17"/>
        <v>Fonds général</v>
      </c>
    </row>
    <row r="378" spans="1:16" ht="12.75" customHeight="1" x14ac:dyDescent="0.25">
      <c r="A378" s="2" t="s">
        <v>443</v>
      </c>
      <c r="B378" s="2" t="s">
        <v>443</v>
      </c>
      <c r="C378" s="2" t="s">
        <v>431</v>
      </c>
      <c r="D378" s="2" t="s">
        <v>50</v>
      </c>
      <c r="E378" s="2" t="s">
        <v>90</v>
      </c>
      <c r="F378" s="2" t="s">
        <v>180</v>
      </c>
      <c r="G378" s="2" t="s">
        <v>179</v>
      </c>
      <c r="H378" s="2" t="s">
        <v>178</v>
      </c>
      <c r="I378" s="2" t="s">
        <v>88</v>
      </c>
      <c r="J378" s="2" t="s">
        <v>46</v>
      </c>
      <c r="K378" s="2" t="s">
        <v>48</v>
      </c>
      <c r="L378" s="2" t="s">
        <v>87</v>
      </c>
      <c r="M378" s="8">
        <v>1</v>
      </c>
      <c r="N378" s="9" t="str">
        <f t="shared" si="15"/>
        <v>RSSS-330-4800 - Autres - Transfert MSSS -Cap</v>
      </c>
      <c r="O378" s="9" t="str">
        <f t="shared" si="16"/>
        <v>Investissement</v>
      </c>
      <c r="P378" s="9" t="str">
        <f t="shared" si="17"/>
        <v>Fonds général</v>
      </c>
    </row>
    <row r="379" spans="1:16" ht="12.75" customHeight="1" x14ac:dyDescent="0.25">
      <c r="A379" s="2" t="s">
        <v>442</v>
      </c>
      <c r="B379" s="2" t="s">
        <v>442</v>
      </c>
      <c r="C379" s="2" t="s">
        <v>431</v>
      </c>
      <c r="D379" s="2" t="s">
        <v>1725</v>
      </c>
      <c r="E379" s="2" t="s">
        <v>90</v>
      </c>
      <c r="F379" s="2" t="s">
        <v>176</v>
      </c>
      <c r="G379" s="2" t="s">
        <v>175</v>
      </c>
      <c r="H379" s="2" t="s">
        <v>174</v>
      </c>
      <c r="I379" s="2" t="s">
        <v>88</v>
      </c>
      <c r="J379" s="2" t="s">
        <v>47</v>
      </c>
      <c r="K379" s="2" t="s">
        <v>169</v>
      </c>
      <c r="L379" s="2" t="s">
        <v>87</v>
      </c>
      <c r="M379" s="8">
        <v>1</v>
      </c>
      <c r="N379" s="9" t="str">
        <f t="shared" si="15"/>
        <v>RSSS-340-4800 - Autres - Gouvernement fédéral - Non Cap</v>
      </c>
      <c r="O379" s="9" t="str">
        <f t="shared" si="16"/>
        <v>Dépense</v>
      </c>
      <c r="P379" s="9" t="str">
        <f t="shared" si="17"/>
        <v>Partenaires externes</v>
      </c>
    </row>
    <row r="380" spans="1:16" ht="12.75" customHeight="1" x14ac:dyDescent="0.25">
      <c r="A380" s="2" t="s">
        <v>441</v>
      </c>
      <c r="B380" s="2" t="s">
        <v>441</v>
      </c>
      <c r="C380" s="2" t="s">
        <v>431</v>
      </c>
      <c r="D380" s="2" t="s">
        <v>1725</v>
      </c>
      <c r="E380" s="2" t="s">
        <v>90</v>
      </c>
      <c r="F380" s="2" t="s">
        <v>172</v>
      </c>
      <c r="G380" s="2" t="s">
        <v>171</v>
      </c>
      <c r="H380" s="2" t="s">
        <v>170</v>
      </c>
      <c r="I380" s="2" t="s">
        <v>88</v>
      </c>
      <c r="J380" s="2" t="s">
        <v>46</v>
      </c>
      <c r="K380" s="2" t="s">
        <v>169</v>
      </c>
      <c r="L380" s="2" t="s">
        <v>87</v>
      </c>
      <c r="M380" s="8">
        <v>1</v>
      </c>
      <c r="N380" s="9" t="str">
        <f t="shared" si="15"/>
        <v>RSSS-350-4800 - Autres - Gouvernement fédéral - Cap</v>
      </c>
      <c r="O380" s="9" t="str">
        <f t="shared" si="16"/>
        <v>Investissement</v>
      </c>
      <c r="P380" s="9" t="str">
        <f t="shared" si="17"/>
        <v>Partenaires externes</v>
      </c>
    </row>
    <row r="381" spans="1:16" ht="12.75" customHeight="1" x14ac:dyDescent="0.25">
      <c r="A381" s="2" t="s">
        <v>440</v>
      </c>
      <c r="B381" s="2" t="s">
        <v>440</v>
      </c>
      <c r="C381" s="2" t="s">
        <v>431</v>
      </c>
      <c r="D381" s="2" t="s">
        <v>50</v>
      </c>
      <c r="E381" s="2" t="s">
        <v>90</v>
      </c>
      <c r="F381" s="2" t="s">
        <v>167</v>
      </c>
      <c r="G381" s="2" t="s">
        <v>166</v>
      </c>
      <c r="H381" s="2" t="s">
        <v>165</v>
      </c>
      <c r="I381" s="2" t="s">
        <v>88</v>
      </c>
      <c r="J381" s="2" t="s">
        <v>47</v>
      </c>
      <c r="K381" s="2" t="s">
        <v>51</v>
      </c>
      <c r="L381" s="2" t="s">
        <v>87</v>
      </c>
      <c r="M381" s="8">
        <v>1</v>
      </c>
      <c r="N381" s="9" t="str">
        <f t="shared" si="15"/>
        <v>RSSS-360-4800 - Autres sources de financement - Non Cap</v>
      </c>
      <c r="O381" s="9" t="str">
        <f t="shared" si="16"/>
        <v>Dépense</v>
      </c>
      <c r="P381" s="9" t="str">
        <f t="shared" si="17"/>
        <v>Fonds général</v>
      </c>
    </row>
    <row r="382" spans="1:16" ht="12.75" customHeight="1" x14ac:dyDescent="0.25">
      <c r="A382" s="2" t="s">
        <v>439</v>
      </c>
      <c r="B382" s="2" t="s">
        <v>439</v>
      </c>
      <c r="C382" s="2" t="s">
        <v>431</v>
      </c>
      <c r="D382" s="2" t="s">
        <v>50</v>
      </c>
      <c r="E382" s="2" t="s">
        <v>90</v>
      </c>
      <c r="F382" s="2" t="s">
        <v>163</v>
      </c>
      <c r="G382" s="2" t="s">
        <v>162</v>
      </c>
      <c r="H382" s="2" t="s">
        <v>161</v>
      </c>
      <c r="I382" s="2" t="s">
        <v>88</v>
      </c>
      <c r="J382" s="2" t="s">
        <v>46</v>
      </c>
      <c r="K382" s="2" t="s">
        <v>51</v>
      </c>
      <c r="L382" s="2" t="s">
        <v>87</v>
      </c>
      <c r="M382" s="8">
        <v>1</v>
      </c>
      <c r="N382" s="9" t="str">
        <f t="shared" si="15"/>
        <v>RSSS-370-4800 - Autres sources de financement - Cap</v>
      </c>
      <c r="O382" s="9" t="str">
        <f t="shared" si="16"/>
        <v>Investissement</v>
      </c>
      <c r="P382" s="9" t="str">
        <f t="shared" si="17"/>
        <v>Fonds général</v>
      </c>
    </row>
    <row r="383" spans="1:16" ht="12.75" customHeight="1" x14ac:dyDescent="0.25">
      <c r="A383" s="2" t="s">
        <v>438</v>
      </c>
      <c r="B383" s="2" t="s">
        <v>438</v>
      </c>
      <c r="C383" s="2" t="s">
        <v>431</v>
      </c>
      <c r="D383" s="2" t="s">
        <v>50</v>
      </c>
      <c r="E383" s="2" t="s">
        <v>90</v>
      </c>
      <c r="F383" s="2" t="s">
        <v>93</v>
      </c>
      <c r="G383" s="2" t="s">
        <v>93</v>
      </c>
      <c r="H383" s="2" t="s">
        <v>93</v>
      </c>
      <c r="I383" s="2" t="s">
        <v>88</v>
      </c>
      <c r="J383" s="2" t="s">
        <v>47</v>
      </c>
      <c r="K383" s="2" t="s">
        <v>48</v>
      </c>
      <c r="L383" s="2" t="s">
        <v>87</v>
      </c>
      <c r="M383" s="8">
        <v>1</v>
      </c>
      <c r="N383" s="9" t="str">
        <f t="shared" si="15"/>
        <v>RSSS-400-4800 - Conversion - Dépenses réelles - 2018-2019</v>
      </c>
      <c r="O383" s="9" t="str">
        <f t="shared" si="16"/>
        <v>Dépense</v>
      </c>
      <c r="P383" s="9" t="str">
        <f t="shared" si="17"/>
        <v>Fonds général</v>
      </c>
    </row>
    <row r="384" spans="1:16" ht="12.75" customHeight="1" x14ac:dyDescent="0.25">
      <c r="A384" s="2" t="s">
        <v>437</v>
      </c>
      <c r="B384" s="2" t="s">
        <v>437</v>
      </c>
      <c r="C384" s="2" t="s">
        <v>431</v>
      </c>
      <c r="D384" s="2" t="s">
        <v>50</v>
      </c>
      <c r="E384" s="2" t="s">
        <v>90</v>
      </c>
      <c r="F384" s="2" t="s">
        <v>158</v>
      </c>
      <c r="G384" s="2" t="s">
        <v>158</v>
      </c>
      <c r="H384" s="2" t="s">
        <v>158</v>
      </c>
      <c r="I384" s="2" t="s">
        <v>88</v>
      </c>
      <c r="J384" s="2" t="s">
        <v>47</v>
      </c>
      <c r="K384" s="2" t="s">
        <v>48</v>
      </c>
      <c r="L384" s="2" t="s">
        <v>87</v>
      </c>
      <c r="M384" s="8">
        <v>1</v>
      </c>
      <c r="N384" s="9" t="str">
        <f t="shared" si="15"/>
        <v>RSSS-992-4800 - Plan modernisation technologique - Transfert MSSS (NON CAP)</v>
      </c>
      <c r="O384" s="9" t="str">
        <f t="shared" si="16"/>
        <v>Dépense</v>
      </c>
      <c r="P384" s="9" t="str">
        <f t="shared" si="17"/>
        <v>Fonds général</v>
      </c>
    </row>
    <row r="385" spans="1:16" ht="12.75" customHeight="1" x14ac:dyDescent="0.25">
      <c r="A385" s="2" t="s">
        <v>436</v>
      </c>
      <c r="B385" s="2" t="s">
        <v>436</v>
      </c>
      <c r="C385" s="2" t="s">
        <v>431</v>
      </c>
      <c r="D385" s="2" t="s">
        <v>50</v>
      </c>
      <c r="E385" s="2" t="s">
        <v>90</v>
      </c>
      <c r="F385" s="2" t="s">
        <v>156</v>
      </c>
      <c r="G385" s="2" t="s">
        <v>156</v>
      </c>
      <c r="H385" s="2" t="s">
        <v>156</v>
      </c>
      <c r="I385" s="2" t="s">
        <v>147</v>
      </c>
      <c r="J385" s="2" t="s">
        <v>46</v>
      </c>
      <c r="K385" s="2" t="s">
        <v>48</v>
      </c>
      <c r="L385" s="2" t="s">
        <v>87</v>
      </c>
      <c r="M385" s="8">
        <v>1</v>
      </c>
      <c r="N385" s="9" t="str">
        <f t="shared" si="15"/>
        <v>RSSS-993-4800 - Plan modernisation technologique - EIRI (CAP)</v>
      </c>
      <c r="O385" s="9" t="str">
        <f t="shared" si="16"/>
        <v>Investissement</v>
      </c>
      <c r="P385" s="9" t="str">
        <f t="shared" si="17"/>
        <v>Fonds général</v>
      </c>
    </row>
    <row r="386" spans="1:16" ht="12.75" customHeight="1" x14ac:dyDescent="0.25">
      <c r="A386" s="2" t="s">
        <v>435</v>
      </c>
      <c r="B386" s="2" t="s">
        <v>435</v>
      </c>
      <c r="C386" s="2" t="s">
        <v>431</v>
      </c>
      <c r="D386" s="2" t="s">
        <v>50</v>
      </c>
      <c r="E386" s="2" t="s">
        <v>90</v>
      </c>
      <c r="F386" s="2" t="s">
        <v>154</v>
      </c>
      <c r="G386" s="2" t="s">
        <v>154</v>
      </c>
      <c r="H386" s="2" t="s">
        <v>154</v>
      </c>
      <c r="I386" s="2" t="s">
        <v>147</v>
      </c>
      <c r="J386" s="2" t="s">
        <v>46</v>
      </c>
      <c r="K386" s="2" t="s">
        <v>48</v>
      </c>
      <c r="L386" s="2" t="s">
        <v>87</v>
      </c>
      <c r="M386" s="8">
        <v>1</v>
      </c>
      <c r="N386" s="9" t="str">
        <f t="shared" si="15"/>
        <v>RSSS-996-4800 - Enveloppe d'investissements en RI - Capitalisable</v>
      </c>
      <c r="O386" s="9" t="str">
        <f t="shared" si="16"/>
        <v>Investissement</v>
      </c>
      <c r="P386" s="9" t="str">
        <f t="shared" si="17"/>
        <v>Fonds général</v>
      </c>
    </row>
    <row r="387" spans="1:16" ht="12.75" customHeight="1" x14ac:dyDescent="0.25">
      <c r="A387" s="2" t="s">
        <v>434</v>
      </c>
      <c r="B387" s="2" t="s">
        <v>434</v>
      </c>
      <c r="C387" s="2" t="s">
        <v>431</v>
      </c>
      <c r="D387" s="2" t="s">
        <v>50</v>
      </c>
      <c r="E387" s="2" t="s">
        <v>115</v>
      </c>
      <c r="F387" s="2" t="s">
        <v>152</v>
      </c>
      <c r="G387" s="2" t="s">
        <v>152</v>
      </c>
      <c r="H387" s="2" t="s">
        <v>152</v>
      </c>
      <c r="I387" s="2" t="s">
        <v>147</v>
      </c>
      <c r="J387" s="2" t="s">
        <v>46</v>
      </c>
      <c r="K387" s="2" t="s">
        <v>48</v>
      </c>
      <c r="L387" s="2" t="s">
        <v>87</v>
      </c>
      <c r="M387" s="8">
        <v>1</v>
      </c>
      <c r="N387" s="9" t="str">
        <f t="shared" ref="N387:N450" si="18">_xlfn.CONCAT(B387," - ",G387)</f>
        <v>RSSS-997-4800 - Compte non provisionné - Capitalisable</v>
      </c>
      <c r="O387" s="9" t="str">
        <f t="shared" ref="O387:O450" si="19">J387</f>
        <v>Investissement</v>
      </c>
      <c r="P387" s="9" t="str">
        <f t="shared" ref="P387:P450" si="20">D387</f>
        <v>Fonds général</v>
      </c>
    </row>
    <row r="388" spans="1:16" ht="12.75" customHeight="1" x14ac:dyDescent="0.25">
      <c r="A388" s="2" t="s">
        <v>433</v>
      </c>
      <c r="B388" s="2" t="s">
        <v>433</v>
      </c>
      <c r="C388" s="2" t="s">
        <v>431</v>
      </c>
      <c r="D388" s="2" t="s">
        <v>50</v>
      </c>
      <c r="E388" s="2" t="s">
        <v>90</v>
      </c>
      <c r="F388" s="2" t="s">
        <v>89</v>
      </c>
      <c r="G388" s="2" t="s">
        <v>89</v>
      </c>
      <c r="H388" s="2" t="s">
        <v>89</v>
      </c>
      <c r="I388" s="2" t="s">
        <v>88</v>
      </c>
      <c r="J388" s="2" t="s">
        <v>47</v>
      </c>
      <c r="K388" s="2" t="s">
        <v>48</v>
      </c>
      <c r="L388" s="2" t="s">
        <v>87</v>
      </c>
      <c r="M388" s="8">
        <v>1</v>
      </c>
      <c r="N388" s="9" t="str">
        <f t="shared" si="18"/>
        <v>RSSS-998-4800 - COVID-19 - Non capitalisable</v>
      </c>
      <c r="O388" s="9" t="str">
        <f t="shared" si="19"/>
        <v>Dépense</v>
      </c>
      <c r="P388" s="9" t="str">
        <f t="shared" si="20"/>
        <v>Fonds général</v>
      </c>
    </row>
    <row r="389" spans="1:16" ht="12.75" customHeight="1" x14ac:dyDescent="0.25">
      <c r="A389" s="2" t="s">
        <v>432</v>
      </c>
      <c r="B389" s="2" t="s">
        <v>432</v>
      </c>
      <c r="C389" s="2" t="s">
        <v>431</v>
      </c>
      <c r="D389" s="2" t="s">
        <v>50</v>
      </c>
      <c r="E389" s="2" t="s">
        <v>90</v>
      </c>
      <c r="F389" s="2" t="s">
        <v>148</v>
      </c>
      <c r="G389" s="2" t="s">
        <v>148</v>
      </c>
      <c r="H389" s="2" t="s">
        <v>148</v>
      </c>
      <c r="I389" s="2" t="s">
        <v>147</v>
      </c>
      <c r="J389" s="2" t="s">
        <v>46</v>
      </c>
      <c r="K389" s="2" t="s">
        <v>48</v>
      </c>
      <c r="L389" s="2" t="s">
        <v>87</v>
      </c>
      <c r="M389" s="8">
        <v>1</v>
      </c>
      <c r="N389" s="9" t="str">
        <f t="shared" si="18"/>
        <v>RSSS-999-4800 - COVID-19 - Capitalisable</v>
      </c>
      <c r="O389" s="9" t="str">
        <f t="shared" si="19"/>
        <v>Investissement</v>
      </c>
      <c r="P389" s="9" t="str">
        <f t="shared" si="20"/>
        <v>Fonds général</v>
      </c>
    </row>
    <row r="390" spans="1:16" ht="12.75" customHeight="1" x14ac:dyDescent="0.25">
      <c r="A390" s="2" t="s">
        <v>983</v>
      </c>
      <c r="B390" s="2" t="s">
        <v>983</v>
      </c>
      <c r="C390" s="2" t="s">
        <v>951</v>
      </c>
      <c r="D390" s="2" t="s">
        <v>50</v>
      </c>
      <c r="E390" s="2" t="s">
        <v>90</v>
      </c>
      <c r="F390" s="2" t="s">
        <v>260</v>
      </c>
      <c r="G390" s="2" t="s">
        <v>259</v>
      </c>
      <c r="H390" s="2" t="s">
        <v>258</v>
      </c>
      <c r="I390" s="2" t="s">
        <v>88</v>
      </c>
      <c r="J390" s="2" t="s">
        <v>46</v>
      </c>
      <c r="K390" s="2" t="s">
        <v>48</v>
      </c>
      <c r="L390" s="2" t="s">
        <v>87</v>
      </c>
      <c r="M390" s="8">
        <v>1</v>
      </c>
      <c r="N390" s="9" t="str">
        <f t="shared" si="18"/>
        <v>RSSS-130-4450 - Fonds exploitation - Dépense de l'exercice - Cap</v>
      </c>
      <c r="O390" s="9" t="str">
        <f t="shared" si="19"/>
        <v>Investissement</v>
      </c>
      <c r="P390" s="9" t="str">
        <f t="shared" si="20"/>
        <v>Fonds général</v>
      </c>
    </row>
    <row r="391" spans="1:16" ht="12.75" customHeight="1" x14ac:dyDescent="0.25">
      <c r="A391" s="2" t="s">
        <v>982</v>
      </c>
      <c r="B391" s="2" t="s">
        <v>982</v>
      </c>
      <c r="C391" s="2" t="s">
        <v>951</v>
      </c>
      <c r="D391" s="2" t="s">
        <v>50</v>
      </c>
      <c r="E391" s="2" t="s">
        <v>90</v>
      </c>
      <c r="F391" s="2" t="s">
        <v>256</v>
      </c>
      <c r="G391" s="2" t="s">
        <v>255</v>
      </c>
      <c r="H391" s="2" t="s">
        <v>254</v>
      </c>
      <c r="I391" s="2" t="s">
        <v>88</v>
      </c>
      <c r="J391" s="2" t="s">
        <v>46</v>
      </c>
      <c r="K391" s="2" t="s">
        <v>48</v>
      </c>
      <c r="L391" s="2" t="s">
        <v>87</v>
      </c>
      <c r="M391" s="8">
        <v>1</v>
      </c>
      <c r="N391" s="9" t="str">
        <f t="shared" si="18"/>
        <v>RSSS-140-4450 - Fonds exploitation - Solde de fonds - Cap</v>
      </c>
      <c r="O391" s="9" t="str">
        <f t="shared" si="19"/>
        <v>Investissement</v>
      </c>
      <c r="P391" s="9" t="str">
        <f t="shared" si="20"/>
        <v>Fonds général</v>
      </c>
    </row>
    <row r="392" spans="1:16" ht="12.75" customHeight="1" x14ac:dyDescent="0.25">
      <c r="A392" s="2" t="s">
        <v>981</v>
      </c>
      <c r="B392" s="2" t="s">
        <v>981</v>
      </c>
      <c r="C392" s="2" t="s">
        <v>951</v>
      </c>
      <c r="D392" s="2" t="s">
        <v>50</v>
      </c>
      <c r="E392" s="2" t="s">
        <v>90</v>
      </c>
      <c r="F392" s="2" t="s">
        <v>252</v>
      </c>
      <c r="G392" s="2" t="s">
        <v>251</v>
      </c>
      <c r="H392" s="2" t="s">
        <v>250</v>
      </c>
      <c r="I392" s="2" t="s">
        <v>88</v>
      </c>
      <c r="J392" s="2" t="s">
        <v>46</v>
      </c>
      <c r="K392" s="2" t="s">
        <v>48</v>
      </c>
      <c r="L392" s="2" t="s">
        <v>87</v>
      </c>
      <c r="M392" s="8">
        <v>1</v>
      </c>
      <c r="N392" s="9" t="str">
        <f t="shared" si="18"/>
        <v>RSSS-150-4450 - Fonds exploitation - Crédits reportés - Cap</v>
      </c>
      <c r="O392" s="9" t="str">
        <f t="shared" si="19"/>
        <v>Investissement</v>
      </c>
      <c r="P392" s="9" t="str">
        <f t="shared" si="20"/>
        <v>Fonds général</v>
      </c>
    </row>
    <row r="393" spans="1:16" ht="12.75" customHeight="1" x14ac:dyDescent="0.25">
      <c r="A393" s="2" t="s">
        <v>980</v>
      </c>
      <c r="B393" s="2" t="s">
        <v>980</v>
      </c>
      <c r="C393" s="2" t="s">
        <v>951</v>
      </c>
      <c r="D393" s="2" t="s">
        <v>50</v>
      </c>
      <c r="E393" s="2" t="s">
        <v>90</v>
      </c>
      <c r="F393" s="2" t="s">
        <v>248</v>
      </c>
      <c r="G393" s="2" t="s">
        <v>247</v>
      </c>
      <c r="H393" s="2" t="s">
        <v>246</v>
      </c>
      <c r="I393" s="2" t="s">
        <v>88</v>
      </c>
      <c r="J393" s="2" t="s">
        <v>47</v>
      </c>
      <c r="K393" s="2" t="s">
        <v>48</v>
      </c>
      <c r="L393" s="2" t="s">
        <v>87</v>
      </c>
      <c r="M393" s="8">
        <v>1</v>
      </c>
      <c r="N393" s="9" t="str">
        <f t="shared" si="18"/>
        <v>RSSS-160-4450 - Fonds exploitation - Dépense de l'exercice - Non Cap</v>
      </c>
      <c r="O393" s="9" t="str">
        <f t="shared" si="19"/>
        <v>Dépense</v>
      </c>
      <c r="P393" s="9" t="str">
        <f t="shared" si="20"/>
        <v>Fonds général</v>
      </c>
    </row>
    <row r="394" spans="1:16" ht="12.75" customHeight="1" x14ac:dyDescent="0.25">
      <c r="A394" s="2" t="s">
        <v>979</v>
      </c>
      <c r="B394" s="2" t="s">
        <v>979</v>
      </c>
      <c r="C394" s="2" t="s">
        <v>951</v>
      </c>
      <c r="D394" s="2" t="s">
        <v>50</v>
      </c>
      <c r="E394" s="2" t="s">
        <v>90</v>
      </c>
      <c r="F394" s="2" t="s">
        <v>244</v>
      </c>
      <c r="G394" s="2" t="s">
        <v>243</v>
      </c>
      <c r="H394" s="2" t="s">
        <v>242</v>
      </c>
      <c r="I394" s="2" t="s">
        <v>88</v>
      </c>
      <c r="J394" s="2" t="s">
        <v>47</v>
      </c>
      <c r="K394" s="2" t="s">
        <v>48</v>
      </c>
      <c r="L394" s="2" t="s">
        <v>87</v>
      </c>
      <c r="M394" s="8">
        <v>1</v>
      </c>
      <c r="N394" s="9" t="str">
        <f t="shared" si="18"/>
        <v>RSSS-170-4450 - Fonds exploitation - Solde de fonds - Non Cap</v>
      </c>
      <c r="O394" s="9" t="str">
        <f t="shared" si="19"/>
        <v>Dépense</v>
      </c>
      <c r="P394" s="9" t="str">
        <f t="shared" si="20"/>
        <v>Fonds général</v>
      </c>
    </row>
    <row r="395" spans="1:16" ht="12.75" customHeight="1" x14ac:dyDescent="0.25">
      <c r="A395" s="2" t="s">
        <v>978</v>
      </c>
      <c r="B395" s="2" t="s">
        <v>978</v>
      </c>
      <c r="C395" s="2" t="s">
        <v>951</v>
      </c>
      <c r="D395" s="2" t="s">
        <v>50</v>
      </c>
      <c r="E395" s="2" t="s">
        <v>90</v>
      </c>
      <c r="F395" s="2" t="s">
        <v>240</v>
      </c>
      <c r="G395" s="2" t="s">
        <v>239</v>
      </c>
      <c r="H395" s="2" t="s">
        <v>238</v>
      </c>
      <c r="I395" s="2" t="s">
        <v>88</v>
      </c>
      <c r="J395" s="2" t="s">
        <v>47</v>
      </c>
      <c r="K395" s="2" t="s">
        <v>48</v>
      </c>
      <c r="L395" s="2" t="s">
        <v>87</v>
      </c>
      <c r="M395" s="8">
        <v>1</v>
      </c>
      <c r="N395" s="9" t="str">
        <f t="shared" si="18"/>
        <v>RSSS-180-4450 - Fonds exploitation - Crédits reportés - Non Cap</v>
      </c>
      <c r="O395" s="9" t="str">
        <f t="shared" si="19"/>
        <v>Dépense</v>
      </c>
      <c r="P395" s="9" t="str">
        <f t="shared" si="20"/>
        <v>Fonds général</v>
      </c>
    </row>
    <row r="396" spans="1:16" ht="12.75" customHeight="1" x14ac:dyDescent="0.25">
      <c r="A396" s="2" t="s">
        <v>977</v>
      </c>
      <c r="B396" s="2" t="s">
        <v>977</v>
      </c>
      <c r="C396" s="2" t="s">
        <v>951</v>
      </c>
      <c r="D396" s="2" t="s">
        <v>50</v>
      </c>
      <c r="E396" s="2" t="s">
        <v>90</v>
      </c>
      <c r="F396" s="2" t="s">
        <v>236</v>
      </c>
      <c r="G396" s="2" t="s">
        <v>235</v>
      </c>
      <c r="H396" s="2" t="s">
        <v>234</v>
      </c>
      <c r="I396" s="2" t="s">
        <v>88</v>
      </c>
      <c r="J396" s="2" t="s">
        <v>46</v>
      </c>
      <c r="K396" s="2" t="s">
        <v>48</v>
      </c>
      <c r="L396" s="2" t="s">
        <v>87</v>
      </c>
      <c r="M396" s="8">
        <v>1</v>
      </c>
      <c r="N396" s="9" t="str">
        <f t="shared" si="18"/>
        <v>RSSS-190-4450 - Fonds immo - Courant - Cap</v>
      </c>
      <c r="O396" s="9" t="str">
        <f t="shared" si="19"/>
        <v>Investissement</v>
      </c>
      <c r="P396" s="9" t="str">
        <f t="shared" si="20"/>
        <v>Fonds général</v>
      </c>
    </row>
    <row r="397" spans="1:16" ht="12.75" customHeight="1" x14ac:dyDescent="0.25">
      <c r="A397" s="2" t="s">
        <v>976</v>
      </c>
      <c r="B397" s="2" t="s">
        <v>976</v>
      </c>
      <c r="C397" s="2" t="s">
        <v>951</v>
      </c>
      <c r="D397" s="2" t="s">
        <v>50</v>
      </c>
      <c r="E397" s="2" t="s">
        <v>90</v>
      </c>
      <c r="F397" s="2" t="s">
        <v>232</v>
      </c>
      <c r="G397" s="2" t="s">
        <v>231</v>
      </c>
      <c r="H397" s="2" t="s">
        <v>230</v>
      </c>
      <c r="I397" s="2" t="s">
        <v>88</v>
      </c>
      <c r="J397" s="2" t="s">
        <v>46</v>
      </c>
      <c r="K397" s="2" t="s">
        <v>48</v>
      </c>
      <c r="L397" s="2" t="s">
        <v>87</v>
      </c>
      <c r="M397" s="8">
        <v>1</v>
      </c>
      <c r="N397" s="9" t="str">
        <f t="shared" si="18"/>
        <v>RSSS-200-4450 - Fonds immo - Solde de fonds - Cap</v>
      </c>
      <c r="O397" s="9" t="str">
        <f t="shared" si="19"/>
        <v>Investissement</v>
      </c>
      <c r="P397" s="9" t="str">
        <f t="shared" si="20"/>
        <v>Fonds général</v>
      </c>
    </row>
    <row r="398" spans="1:16" ht="12.75" customHeight="1" x14ac:dyDescent="0.25">
      <c r="A398" s="2" t="s">
        <v>975</v>
      </c>
      <c r="B398" s="2" t="s">
        <v>975</v>
      </c>
      <c r="C398" s="2" t="s">
        <v>951</v>
      </c>
      <c r="D398" s="2" t="s">
        <v>50</v>
      </c>
      <c r="E398" s="2" t="s">
        <v>90</v>
      </c>
      <c r="F398" s="2" t="s">
        <v>228</v>
      </c>
      <c r="G398" s="2" t="s">
        <v>227</v>
      </c>
      <c r="H398" s="2" t="s">
        <v>226</v>
      </c>
      <c r="I398" s="2" t="s">
        <v>88</v>
      </c>
      <c r="J398" s="2" t="s">
        <v>46</v>
      </c>
      <c r="K398" s="2" t="s">
        <v>48</v>
      </c>
      <c r="L398" s="2" t="s">
        <v>87</v>
      </c>
      <c r="M398" s="8">
        <v>1</v>
      </c>
      <c r="N398" s="9" t="str">
        <f t="shared" si="18"/>
        <v>RSSS-210-4450 - Fonds immo - Crédits reportés - Cap</v>
      </c>
      <c r="O398" s="9" t="str">
        <f t="shared" si="19"/>
        <v>Investissement</v>
      </c>
      <c r="P398" s="9" t="str">
        <f t="shared" si="20"/>
        <v>Fonds général</v>
      </c>
    </row>
    <row r="399" spans="1:16" ht="12.75" customHeight="1" x14ac:dyDescent="0.25">
      <c r="A399" s="2" t="s">
        <v>974</v>
      </c>
      <c r="B399" s="2" t="s">
        <v>974</v>
      </c>
      <c r="C399" s="2" t="s">
        <v>951</v>
      </c>
      <c r="D399" s="2" t="s">
        <v>50</v>
      </c>
      <c r="E399" s="2" t="s">
        <v>90</v>
      </c>
      <c r="F399" s="2" t="s">
        <v>224</v>
      </c>
      <c r="G399" s="2" t="s">
        <v>223</v>
      </c>
      <c r="H399" s="2" t="s">
        <v>222</v>
      </c>
      <c r="I399" s="2" t="s">
        <v>147</v>
      </c>
      <c r="J399" s="2" t="s">
        <v>46</v>
      </c>
      <c r="K399" s="2" t="s">
        <v>48</v>
      </c>
      <c r="L399" s="2" t="s">
        <v>87</v>
      </c>
      <c r="M399" s="8">
        <v>1</v>
      </c>
      <c r="N399" s="9" t="str">
        <f t="shared" si="18"/>
        <v>RSSS-220-4450 - Fonds immo - ADTI - Cap</v>
      </c>
      <c r="O399" s="9" t="str">
        <f t="shared" si="19"/>
        <v>Investissement</v>
      </c>
      <c r="P399" s="9" t="str">
        <f t="shared" si="20"/>
        <v>Fonds général</v>
      </c>
    </row>
    <row r="400" spans="1:16" ht="12.75" customHeight="1" x14ac:dyDescent="0.25">
      <c r="A400" s="2" t="s">
        <v>973</v>
      </c>
      <c r="B400" s="2" t="s">
        <v>973</v>
      </c>
      <c r="C400" s="2" t="s">
        <v>951</v>
      </c>
      <c r="D400" s="2" t="s">
        <v>50</v>
      </c>
      <c r="E400" s="2" t="s">
        <v>90</v>
      </c>
      <c r="F400" s="2" t="s">
        <v>220</v>
      </c>
      <c r="G400" s="2" t="s">
        <v>219</v>
      </c>
      <c r="H400" s="2" t="s">
        <v>218</v>
      </c>
      <c r="I400" s="2" t="s">
        <v>147</v>
      </c>
      <c r="J400" s="2" t="s">
        <v>46</v>
      </c>
      <c r="K400" s="2" t="s">
        <v>48</v>
      </c>
      <c r="L400" s="2" t="s">
        <v>87</v>
      </c>
      <c r="M400" s="8">
        <v>1</v>
      </c>
      <c r="N400" s="9" t="str">
        <f t="shared" si="18"/>
        <v>RSSS-230-4450 - Fonds immo - MAI - Cap</v>
      </c>
      <c r="O400" s="9" t="str">
        <f t="shared" si="19"/>
        <v>Investissement</v>
      </c>
      <c r="P400" s="9" t="str">
        <f t="shared" si="20"/>
        <v>Fonds général</v>
      </c>
    </row>
    <row r="401" spans="1:16" ht="12.75" customHeight="1" x14ac:dyDescent="0.25">
      <c r="A401" s="2" t="s">
        <v>972</v>
      </c>
      <c r="B401" s="2" t="s">
        <v>972</v>
      </c>
      <c r="C401" s="2" t="s">
        <v>951</v>
      </c>
      <c r="D401" s="2" t="s">
        <v>50</v>
      </c>
      <c r="E401" s="2" t="s">
        <v>90</v>
      </c>
      <c r="F401" s="2" t="s">
        <v>216</v>
      </c>
      <c r="G401" s="2" t="s">
        <v>215</v>
      </c>
      <c r="H401" s="2" t="s">
        <v>214</v>
      </c>
      <c r="I401" s="2" t="s">
        <v>147</v>
      </c>
      <c r="J401" s="2" t="s">
        <v>46</v>
      </c>
      <c r="K401" s="2" t="s">
        <v>48</v>
      </c>
      <c r="L401" s="2" t="s">
        <v>87</v>
      </c>
      <c r="M401" s="8">
        <v>1</v>
      </c>
      <c r="N401" s="9" t="str">
        <f t="shared" si="18"/>
        <v>RSSS-240-4450 - Fonds immo - AC - Cap</v>
      </c>
      <c r="O401" s="9" t="str">
        <f t="shared" si="19"/>
        <v>Investissement</v>
      </c>
      <c r="P401" s="9" t="str">
        <f t="shared" si="20"/>
        <v>Fonds général</v>
      </c>
    </row>
    <row r="402" spans="1:16" ht="12.75" customHeight="1" x14ac:dyDescent="0.25">
      <c r="A402" s="2" t="s">
        <v>971</v>
      </c>
      <c r="B402" s="2" t="s">
        <v>971</v>
      </c>
      <c r="C402" s="2" t="s">
        <v>951</v>
      </c>
      <c r="D402" s="2" t="s">
        <v>50</v>
      </c>
      <c r="E402" s="2" t="s">
        <v>90</v>
      </c>
      <c r="F402" s="2" t="s">
        <v>212</v>
      </c>
      <c r="G402" s="2" t="s">
        <v>211</v>
      </c>
      <c r="H402" s="2" t="s">
        <v>210</v>
      </c>
      <c r="I402" s="2" t="s">
        <v>147</v>
      </c>
      <c r="J402" s="2" t="s">
        <v>46</v>
      </c>
      <c r="K402" s="2" t="s">
        <v>48</v>
      </c>
      <c r="L402" s="2" t="s">
        <v>87</v>
      </c>
      <c r="M402" s="8">
        <v>1</v>
      </c>
      <c r="N402" s="9" t="str">
        <f t="shared" si="18"/>
        <v>RSSS-250-4450 - Fonds immo - PCEM - Cap</v>
      </c>
      <c r="O402" s="9" t="str">
        <f t="shared" si="19"/>
        <v>Investissement</v>
      </c>
      <c r="P402" s="9" t="str">
        <f t="shared" si="20"/>
        <v>Fonds général</v>
      </c>
    </row>
    <row r="403" spans="1:16" ht="12.75" customHeight="1" x14ac:dyDescent="0.25">
      <c r="A403" s="2" t="s">
        <v>970</v>
      </c>
      <c r="B403" s="2" t="s">
        <v>970</v>
      </c>
      <c r="C403" s="2" t="s">
        <v>951</v>
      </c>
      <c r="D403" s="2" t="s">
        <v>50</v>
      </c>
      <c r="E403" s="2" t="s">
        <v>90</v>
      </c>
      <c r="F403" s="2" t="s">
        <v>208</v>
      </c>
      <c r="G403" s="2" t="s">
        <v>207</v>
      </c>
      <c r="H403" s="2" t="s">
        <v>206</v>
      </c>
      <c r="I403" s="2" t="s">
        <v>147</v>
      </c>
      <c r="J403" s="2" t="s">
        <v>46</v>
      </c>
      <c r="K403" s="2" t="s">
        <v>48</v>
      </c>
      <c r="L403" s="2" t="s">
        <v>87</v>
      </c>
      <c r="M403" s="8">
        <v>1</v>
      </c>
      <c r="N403" s="9" t="str">
        <f t="shared" si="18"/>
        <v>RSSS-260-4450 - Fonds immo - PCFI - Cap</v>
      </c>
      <c r="O403" s="9" t="str">
        <f t="shared" si="19"/>
        <v>Investissement</v>
      </c>
      <c r="P403" s="9" t="str">
        <f t="shared" si="20"/>
        <v>Fonds général</v>
      </c>
    </row>
    <row r="404" spans="1:16" ht="12.75" customHeight="1" x14ac:dyDescent="0.25">
      <c r="A404" s="2" t="s">
        <v>969</v>
      </c>
      <c r="B404" s="2" t="s">
        <v>969</v>
      </c>
      <c r="C404" s="2" t="s">
        <v>951</v>
      </c>
      <c r="D404" s="2" t="s">
        <v>1725</v>
      </c>
      <c r="E404" s="2" t="s">
        <v>90</v>
      </c>
      <c r="F404" s="2" t="s">
        <v>204</v>
      </c>
      <c r="G404" s="2" t="s">
        <v>203</v>
      </c>
      <c r="H404" s="2" t="s">
        <v>202</v>
      </c>
      <c r="I404" s="2" t="s">
        <v>88</v>
      </c>
      <c r="J404" s="2" t="s">
        <v>46</v>
      </c>
      <c r="K404" s="2" t="s">
        <v>51</v>
      </c>
      <c r="L404" s="2" t="s">
        <v>87</v>
      </c>
      <c r="M404" s="8">
        <v>1</v>
      </c>
      <c r="N404" s="9" t="str">
        <f t="shared" si="18"/>
        <v>RSSS-270-4450 - Fondation - fonds d'exploitation - Cap</v>
      </c>
      <c r="O404" s="9" t="str">
        <f t="shared" si="19"/>
        <v>Investissement</v>
      </c>
      <c r="P404" s="9" t="str">
        <f t="shared" si="20"/>
        <v>Partenaires externes</v>
      </c>
    </row>
    <row r="405" spans="1:16" ht="12.75" customHeight="1" x14ac:dyDescent="0.25">
      <c r="A405" s="2" t="s">
        <v>968</v>
      </c>
      <c r="B405" s="2" t="s">
        <v>968</v>
      </c>
      <c r="C405" s="2" t="s">
        <v>951</v>
      </c>
      <c r="D405" s="2" t="s">
        <v>1725</v>
      </c>
      <c r="E405" s="2" t="s">
        <v>90</v>
      </c>
      <c r="F405" s="2" t="s">
        <v>200</v>
      </c>
      <c r="G405" s="2" t="s">
        <v>199</v>
      </c>
      <c r="H405" s="2" t="s">
        <v>198</v>
      </c>
      <c r="I405" s="2" t="s">
        <v>88</v>
      </c>
      <c r="J405" s="2" t="s">
        <v>47</v>
      </c>
      <c r="K405" s="2" t="s">
        <v>51</v>
      </c>
      <c r="L405" s="2" t="s">
        <v>87</v>
      </c>
      <c r="M405" s="8">
        <v>1</v>
      </c>
      <c r="N405" s="9" t="str">
        <f t="shared" si="18"/>
        <v>RSSS-280-4450 - Fondation - fonds d'exploitation - Non Cap</v>
      </c>
      <c r="O405" s="9" t="str">
        <f t="shared" si="19"/>
        <v>Dépense</v>
      </c>
      <c r="P405" s="9" t="str">
        <f t="shared" si="20"/>
        <v>Partenaires externes</v>
      </c>
    </row>
    <row r="406" spans="1:16" ht="12.75" customHeight="1" x14ac:dyDescent="0.25">
      <c r="A406" s="2" t="s">
        <v>967</v>
      </c>
      <c r="B406" s="2" t="s">
        <v>967</v>
      </c>
      <c r="C406" s="2" t="s">
        <v>951</v>
      </c>
      <c r="D406" s="2" t="s">
        <v>1725</v>
      </c>
      <c r="E406" s="2" t="s">
        <v>90</v>
      </c>
      <c r="F406" s="2" t="s">
        <v>196</v>
      </c>
      <c r="G406" s="2" t="s">
        <v>195</v>
      </c>
      <c r="H406" s="2" t="s">
        <v>194</v>
      </c>
      <c r="I406" s="2" t="s">
        <v>88</v>
      </c>
      <c r="J406" s="2" t="s">
        <v>46</v>
      </c>
      <c r="K406" s="2" t="s">
        <v>51</v>
      </c>
      <c r="L406" s="2" t="s">
        <v>87</v>
      </c>
      <c r="M406" s="8">
        <v>1</v>
      </c>
      <c r="N406" s="9" t="str">
        <f t="shared" si="18"/>
        <v>RSSS-290-4450 - Fondation - fonds d'immobilisation - Cap</v>
      </c>
      <c r="O406" s="9" t="str">
        <f t="shared" si="19"/>
        <v>Investissement</v>
      </c>
      <c r="P406" s="9" t="str">
        <f t="shared" si="20"/>
        <v>Partenaires externes</v>
      </c>
    </row>
    <row r="407" spans="1:16" ht="12.75" customHeight="1" x14ac:dyDescent="0.25">
      <c r="A407" s="2" t="s">
        <v>966</v>
      </c>
      <c r="B407" s="2" t="s">
        <v>966</v>
      </c>
      <c r="C407" s="2" t="s">
        <v>951</v>
      </c>
      <c r="D407" s="2" t="s">
        <v>50</v>
      </c>
      <c r="E407" s="2" t="s">
        <v>90</v>
      </c>
      <c r="F407" s="2" t="s">
        <v>192</v>
      </c>
      <c r="G407" s="2" t="s">
        <v>191</v>
      </c>
      <c r="H407" s="2" t="s">
        <v>190</v>
      </c>
      <c r="I407" s="2" t="s">
        <v>88</v>
      </c>
      <c r="J407" s="2" t="s">
        <v>47</v>
      </c>
      <c r="K407" s="2" t="s">
        <v>48</v>
      </c>
      <c r="L407" s="2" t="s">
        <v>87</v>
      </c>
      <c r="M407" s="8">
        <v>1</v>
      </c>
      <c r="N407" s="9" t="str">
        <f t="shared" si="18"/>
        <v>RSSS-300-4450 - CO/CDO - Transfert MSSS - Non Cap</v>
      </c>
      <c r="O407" s="9" t="str">
        <f t="shared" si="19"/>
        <v>Dépense</v>
      </c>
      <c r="P407" s="9" t="str">
        <f t="shared" si="20"/>
        <v>Fonds général</v>
      </c>
    </row>
    <row r="408" spans="1:16" ht="12.75" customHeight="1" x14ac:dyDescent="0.25">
      <c r="A408" s="2" t="s">
        <v>965</v>
      </c>
      <c r="B408" s="2" t="s">
        <v>965</v>
      </c>
      <c r="C408" s="2" t="s">
        <v>951</v>
      </c>
      <c r="D408" s="2" t="s">
        <v>50</v>
      </c>
      <c r="E408" s="2" t="s">
        <v>90</v>
      </c>
      <c r="F408" s="2" t="s">
        <v>188</v>
      </c>
      <c r="G408" s="2" t="s">
        <v>187</v>
      </c>
      <c r="H408" s="2" t="s">
        <v>186</v>
      </c>
      <c r="I408" s="2" t="s">
        <v>88</v>
      </c>
      <c r="J408" s="2" t="s">
        <v>46</v>
      </c>
      <c r="K408" s="2" t="s">
        <v>48</v>
      </c>
      <c r="L408" s="2" t="s">
        <v>87</v>
      </c>
      <c r="M408" s="8">
        <v>1</v>
      </c>
      <c r="N408" s="9" t="str">
        <f t="shared" si="18"/>
        <v>RSSS-310-4450 - CO/CDO - Transfert MSSS - Cap</v>
      </c>
      <c r="O408" s="9" t="str">
        <f t="shared" si="19"/>
        <v>Investissement</v>
      </c>
      <c r="P408" s="9" t="str">
        <f t="shared" si="20"/>
        <v>Fonds général</v>
      </c>
    </row>
    <row r="409" spans="1:16" ht="12.75" customHeight="1" x14ac:dyDescent="0.25">
      <c r="A409" s="2" t="s">
        <v>964</v>
      </c>
      <c r="B409" s="2" t="s">
        <v>964</v>
      </c>
      <c r="C409" s="2" t="s">
        <v>951</v>
      </c>
      <c r="D409" s="2" t="s">
        <v>50</v>
      </c>
      <c r="E409" s="2" t="s">
        <v>90</v>
      </c>
      <c r="F409" s="2" t="s">
        <v>184</v>
      </c>
      <c r="G409" s="2" t="s">
        <v>183</v>
      </c>
      <c r="H409" s="2" t="s">
        <v>182</v>
      </c>
      <c r="I409" s="2" t="s">
        <v>88</v>
      </c>
      <c r="J409" s="2" t="s">
        <v>47</v>
      </c>
      <c r="K409" s="2" t="s">
        <v>48</v>
      </c>
      <c r="L409" s="2" t="s">
        <v>87</v>
      </c>
      <c r="M409" s="8">
        <v>1</v>
      </c>
      <c r="N409" s="9" t="str">
        <f t="shared" si="18"/>
        <v>RSSS-320-4450 - Autres - Transfert MSSS - Non Cap</v>
      </c>
      <c r="O409" s="9" t="str">
        <f t="shared" si="19"/>
        <v>Dépense</v>
      </c>
      <c r="P409" s="9" t="str">
        <f t="shared" si="20"/>
        <v>Fonds général</v>
      </c>
    </row>
    <row r="410" spans="1:16" ht="12.75" customHeight="1" x14ac:dyDescent="0.25">
      <c r="A410" s="2" t="s">
        <v>963</v>
      </c>
      <c r="B410" s="2" t="s">
        <v>963</v>
      </c>
      <c r="C410" s="2" t="s">
        <v>951</v>
      </c>
      <c r="D410" s="2" t="s">
        <v>50</v>
      </c>
      <c r="E410" s="2" t="s">
        <v>90</v>
      </c>
      <c r="F410" s="2" t="s">
        <v>180</v>
      </c>
      <c r="G410" s="2" t="s">
        <v>179</v>
      </c>
      <c r="H410" s="2" t="s">
        <v>178</v>
      </c>
      <c r="I410" s="2" t="s">
        <v>88</v>
      </c>
      <c r="J410" s="2" t="s">
        <v>46</v>
      </c>
      <c r="K410" s="2" t="s">
        <v>48</v>
      </c>
      <c r="L410" s="2" t="s">
        <v>87</v>
      </c>
      <c r="M410" s="8">
        <v>1</v>
      </c>
      <c r="N410" s="9" t="str">
        <f t="shared" si="18"/>
        <v>RSSS-330-4450 - Autres - Transfert MSSS -Cap</v>
      </c>
      <c r="O410" s="9" t="str">
        <f t="shared" si="19"/>
        <v>Investissement</v>
      </c>
      <c r="P410" s="9" t="str">
        <f t="shared" si="20"/>
        <v>Fonds général</v>
      </c>
    </row>
    <row r="411" spans="1:16" ht="12.75" customHeight="1" x14ac:dyDescent="0.25">
      <c r="A411" s="2" t="s">
        <v>962</v>
      </c>
      <c r="B411" s="2" t="s">
        <v>962</v>
      </c>
      <c r="C411" s="2" t="s">
        <v>951</v>
      </c>
      <c r="D411" s="2" t="s">
        <v>1725</v>
      </c>
      <c r="E411" s="2" t="s">
        <v>90</v>
      </c>
      <c r="F411" s="2" t="s">
        <v>176</v>
      </c>
      <c r="G411" s="2" t="s">
        <v>175</v>
      </c>
      <c r="H411" s="2" t="s">
        <v>174</v>
      </c>
      <c r="I411" s="2" t="s">
        <v>88</v>
      </c>
      <c r="J411" s="2" t="s">
        <v>47</v>
      </c>
      <c r="K411" s="2" t="s">
        <v>169</v>
      </c>
      <c r="L411" s="2" t="s">
        <v>87</v>
      </c>
      <c r="M411" s="8">
        <v>1</v>
      </c>
      <c r="N411" s="9" t="str">
        <f t="shared" si="18"/>
        <v>RSSS-340-4450 - Autres - Gouvernement fédéral - Non Cap</v>
      </c>
      <c r="O411" s="9" t="str">
        <f t="shared" si="19"/>
        <v>Dépense</v>
      </c>
      <c r="P411" s="9" t="str">
        <f t="shared" si="20"/>
        <v>Partenaires externes</v>
      </c>
    </row>
    <row r="412" spans="1:16" ht="12.75" customHeight="1" x14ac:dyDescent="0.25">
      <c r="A412" s="2" t="s">
        <v>961</v>
      </c>
      <c r="B412" s="2" t="s">
        <v>961</v>
      </c>
      <c r="C412" s="2" t="s">
        <v>951</v>
      </c>
      <c r="D412" s="2" t="s">
        <v>1725</v>
      </c>
      <c r="E412" s="2" t="s">
        <v>90</v>
      </c>
      <c r="F412" s="2" t="s">
        <v>172</v>
      </c>
      <c r="G412" s="2" t="s">
        <v>171</v>
      </c>
      <c r="H412" s="2" t="s">
        <v>170</v>
      </c>
      <c r="I412" s="2" t="s">
        <v>88</v>
      </c>
      <c r="J412" s="2" t="s">
        <v>46</v>
      </c>
      <c r="K412" s="2" t="s">
        <v>169</v>
      </c>
      <c r="L412" s="2" t="s">
        <v>87</v>
      </c>
      <c r="M412" s="8">
        <v>1</v>
      </c>
      <c r="N412" s="9" t="str">
        <f t="shared" si="18"/>
        <v>RSSS-350-4450 - Autres - Gouvernement fédéral - Cap</v>
      </c>
      <c r="O412" s="9" t="str">
        <f t="shared" si="19"/>
        <v>Investissement</v>
      </c>
      <c r="P412" s="9" t="str">
        <f t="shared" si="20"/>
        <v>Partenaires externes</v>
      </c>
    </row>
    <row r="413" spans="1:16" ht="12.75" customHeight="1" x14ac:dyDescent="0.25">
      <c r="A413" s="2" t="s">
        <v>960</v>
      </c>
      <c r="B413" s="2" t="s">
        <v>960</v>
      </c>
      <c r="C413" s="2" t="s">
        <v>951</v>
      </c>
      <c r="D413" s="2" t="s">
        <v>50</v>
      </c>
      <c r="E413" s="2" t="s">
        <v>90</v>
      </c>
      <c r="F413" s="2" t="s">
        <v>167</v>
      </c>
      <c r="G413" s="2" t="s">
        <v>166</v>
      </c>
      <c r="H413" s="2" t="s">
        <v>165</v>
      </c>
      <c r="I413" s="2" t="s">
        <v>88</v>
      </c>
      <c r="J413" s="2" t="s">
        <v>47</v>
      </c>
      <c r="K413" s="2" t="s">
        <v>51</v>
      </c>
      <c r="L413" s="2" t="s">
        <v>87</v>
      </c>
      <c r="M413" s="8">
        <v>1</v>
      </c>
      <c r="N413" s="9" t="str">
        <f t="shared" si="18"/>
        <v>RSSS-360-4450 - Autres sources de financement - Non Cap</v>
      </c>
      <c r="O413" s="9" t="str">
        <f t="shared" si="19"/>
        <v>Dépense</v>
      </c>
      <c r="P413" s="9" t="str">
        <f t="shared" si="20"/>
        <v>Fonds général</v>
      </c>
    </row>
    <row r="414" spans="1:16" ht="12.75" customHeight="1" x14ac:dyDescent="0.25">
      <c r="A414" s="2" t="s">
        <v>959</v>
      </c>
      <c r="B414" s="2" t="s">
        <v>959</v>
      </c>
      <c r="C414" s="2" t="s">
        <v>951</v>
      </c>
      <c r="D414" s="2" t="s">
        <v>50</v>
      </c>
      <c r="E414" s="2" t="s">
        <v>90</v>
      </c>
      <c r="F414" s="2" t="s">
        <v>163</v>
      </c>
      <c r="G414" s="2" t="s">
        <v>162</v>
      </c>
      <c r="H414" s="2" t="s">
        <v>161</v>
      </c>
      <c r="I414" s="2" t="s">
        <v>88</v>
      </c>
      <c r="J414" s="2" t="s">
        <v>46</v>
      </c>
      <c r="K414" s="2" t="s">
        <v>51</v>
      </c>
      <c r="L414" s="2" t="s">
        <v>87</v>
      </c>
      <c r="M414" s="8">
        <v>1</v>
      </c>
      <c r="N414" s="9" t="str">
        <f t="shared" si="18"/>
        <v>RSSS-370-4450 - Autres sources de financement - Cap</v>
      </c>
      <c r="O414" s="9" t="str">
        <f t="shared" si="19"/>
        <v>Investissement</v>
      </c>
      <c r="P414" s="9" t="str">
        <f t="shared" si="20"/>
        <v>Fonds général</v>
      </c>
    </row>
    <row r="415" spans="1:16" ht="12.75" customHeight="1" x14ac:dyDescent="0.25">
      <c r="A415" s="2" t="s">
        <v>958</v>
      </c>
      <c r="B415" s="2" t="s">
        <v>958</v>
      </c>
      <c r="C415" s="2" t="s">
        <v>951</v>
      </c>
      <c r="D415" s="2" t="s">
        <v>50</v>
      </c>
      <c r="E415" s="2" t="s">
        <v>90</v>
      </c>
      <c r="F415" s="2" t="s">
        <v>93</v>
      </c>
      <c r="G415" s="2" t="s">
        <v>93</v>
      </c>
      <c r="H415" s="2" t="s">
        <v>93</v>
      </c>
      <c r="I415" s="2" t="s">
        <v>88</v>
      </c>
      <c r="J415" s="2" t="s">
        <v>47</v>
      </c>
      <c r="K415" s="2" t="s">
        <v>48</v>
      </c>
      <c r="L415" s="2" t="s">
        <v>87</v>
      </c>
      <c r="M415" s="8">
        <v>1</v>
      </c>
      <c r="N415" s="9" t="str">
        <f t="shared" si="18"/>
        <v>RSSS-400-4450 - Conversion - Dépenses réelles - 2018-2019</v>
      </c>
      <c r="O415" s="9" t="str">
        <f t="shared" si="19"/>
        <v>Dépense</v>
      </c>
      <c r="P415" s="9" t="str">
        <f t="shared" si="20"/>
        <v>Fonds général</v>
      </c>
    </row>
    <row r="416" spans="1:16" ht="12.75" customHeight="1" x14ac:dyDescent="0.25">
      <c r="A416" s="2" t="s">
        <v>957</v>
      </c>
      <c r="B416" s="2" t="s">
        <v>957</v>
      </c>
      <c r="C416" s="2" t="s">
        <v>951</v>
      </c>
      <c r="D416" s="2" t="s">
        <v>50</v>
      </c>
      <c r="E416" s="2" t="s">
        <v>90</v>
      </c>
      <c r="F416" s="2" t="s">
        <v>158</v>
      </c>
      <c r="G416" s="2" t="s">
        <v>158</v>
      </c>
      <c r="H416" s="2" t="s">
        <v>158</v>
      </c>
      <c r="I416" s="2" t="s">
        <v>88</v>
      </c>
      <c r="J416" s="2" t="s">
        <v>47</v>
      </c>
      <c r="K416" s="2" t="s">
        <v>48</v>
      </c>
      <c r="L416" s="2" t="s">
        <v>87</v>
      </c>
      <c r="M416" s="8">
        <v>1</v>
      </c>
      <c r="N416" s="9" t="str">
        <f t="shared" si="18"/>
        <v>RSSS-992-4450 - Plan modernisation technologique - Transfert MSSS (NON CAP)</v>
      </c>
      <c r="O416" s="9" t="str">
        <f t="shared" si="19"/>
        <v>Dépense</v>
      </c>
      <c r="P416" s="9" t="str">
        <f t="shared" si="20"/>
        <v>Fonds général</v>
      </c>
    </row>
    <row r="417" spans="1:16" ht="12.75" customHeight="1" x14ac:dyDescent="0.25">
      <c r="A417" s="2" t="s">
        <v>956</v>
      </c>
      <c r="B417" s="2" t="s">
        <v>956</v>
      </c>
      <c r="C417" s="2" t="s">
        <v>951</v>
      </c>
      <c r="D417" s="2" t="s">
        <v>50</v>
      </c>
      <c r="E417" s="2" t="s">
        <v>90</v>
      </c>
      <c r="F417" s="2" t="s">
        <v>156</v>
      </c>
      <c r="G417" s="2" t="s">
        <v>156</v>
      </c>
      <c r="H417" s="2" t="s">
        <v>156</v>
      </c>
      <c r="I417" s="2" t="s">
        <v>147</v>
      </c>
      <c r="J417" s="2" t="s">
        <v>46</v>
      </c>
      <c r="K417" s="2" t="s">
        <v>48</v>
      </c>
      <c r="L417" s="2" t="s">
        <v>87</v>
      </c>
      <c r="M417" s="8">
        <v>1</v>
      </c>
      <c r="N417" s="9" t="str">
        <f t="shared" si="18"/>
        <v>RSSS-993-4450 - Plan modernisation technologique - EIRI (CAP)</v>
      </c>
      <c r="O417" s="9" t="str">
        <f t="shared" si="19"/>
        <v>Investissement</v>
      </c>
      <c r="P417" s="9" t="str">
        <f t="shared" si="20"/>
        <v>Fonds général</v>
      </c>
    </row>
    <row r="418" spans="1:16" ht="12.75" customHeight="1" x14ac:dyDescent="0.25">
      <c r="A418" s="2" t="s">
        <v>955</v>
      </c>
      <c r="B418" s="2" t="s">
        <v>955</v>
      </c>
      <c r="C418" s="2" t="s">
        <v>951</v>
      </c>
      <c r="D418" s="2" t="s">
        <v>50</v>
      </c>
      <c r="E418" s="2" t="s">
        <v>90</v>
      </c>
      <c r="F418" s="2" t="s">
        <v>154</v>
      </c>
      <c r="G418" s="2" t="s">
        <v>154</v>
      </c>
      <c r="H418" s="2" t="s">
        <v>154</v>
      </c>
      <c r="I418" s="2" t="s">
        <v>147</v>
      </c>
      <c r="J418" s="2" t="s">
        <v>46</v>
      </c>
      <c r="K418" s="2" t="s">
        <v>48</v>
      </c>
      <c r="L418" s="2" t="s">
        <v>87</v>
      </c>
      <c r="M418" s="8">
        <v>1</v>
      </c>
      <c r="N418" s="9" t="str">
        <f t="shared" si="18"/>
        <v>RSSS-996-4450 - Enveloppe d'investissements en RI - Capitalisable</v>
      </c>
      <c r="O418" s="9" t="str">
        <f t="shared" si="19"/>
        <v>Investissement</v>
      </c>
      <c r="P418" s="9" t="str">
        <f t="shared" si="20"/>
        <v>Fonds général</v>
      </c>
    </row>
    <row r="419" spans="1:16" ht="12.75" customHeight="1" x14ac:dyDescent="0.25">
      <c r="A419" s="2" t="s">
        <v>954</v>
      </c>
      <c r="B419" s="2" t="s">
        <v>954</v>
      </c>
      <c r="C419" s="2" t="s">
        <v>951</v>
      </c>
      <c r="D419" s="2" t="s">
        <v>50</v>
      </c>
      <c r="E419" s="2" t="s">
        <v>115</v>
      </c>
      <c r="F419" s="2" t="s">
        <v>152</v>
      </c>
      <c r="G419" s="2" t="s">
        <v>152</v>
      </c>
      <c r="H419" s="2" t="s">
        <v>152</v>
      </c>
      <c r="I419" s="2" t="s">
        <v>147</v>
      </c>
      <c r="J419" s="2" t="s">
        <v>46</v>
      </c>
      <c r="K419" s="2" t="s">
        <v>48</v>
      </c>
      <c r="L419" s="2" t="s">
        <v>87</v>
      </c>
      <c r="M419" s="8">
        <v>1</v>
      </c>
      <c r="N419" s="9" t="str">
        <f t="shared" si="18"/>
        <v>RSSS-997-4450 - Compte non provisionné - Capitalisable</v>
      </c>
      <c r="O419" s="9" t="str">
        <f t="shared" si="19"/>
        <v>Investissement</v>
      </c>
      <c r="P419" s="9" t="str">
        <f t="shared" si="20"/>
        <v>Fonds général</v>
      </c>
    </row>
    <row r="420" spans="1:16" ht="12.75" customHeight="1" x14ac:dyDescent="0.25">
      <c r="A420" s="2" t="s">
        <v>953</v>
      </c>
      <c r="B420" s="2" t="s">
        <v>953</v>
      </c>
      <c r="C420" s="2" t="s">
        <v>951</v>
      </c>
      <c r="D420" s="2" t="s">
        <v>50</v>
      </c>
      <c r="E420" s="2" t="s">
        <v>90</v>
      </c>
      <c r="F420" s="2" t="s">
        <v>89</v>
      </c>
      <c r="G420" s="2" t="s">
        <v>89</v>
      </c>
      <c r="H420" s="2" t="s">
        <v>89</v>
      </c>
      <c r="I420" s="2" t="s">
        <v>88</v>
      </c>
      <c r="J420" s="2" t="s">
        <v>47</v>
      </c>
      <c r="K420" s="2" t="s">
        <v>48</v>
      </c>
      <c r="L420" s="2" t="s">
        <v>87</v>
      </c>
      <c r="M420" s="8">
        <v>1</v>
      </c>
      <c r="N420" s="9" t="str">
        <f t="shared" si="18"/>
        <v>RSSS-998-4450 - COVID-19 - Non capitalisable</v>
      </c>
      <c r="O420" s="9" t="str">
        <f t="shared" si="19"/>
        <v>Dépense</v>
      </c>
      <c r="P420" s="9" t="str">
        <f t="shared" si="20"/>
        <v>Fonds général</v>
      </c>
    </row>
    <row r="421" spans="1:16" ht="12.75" customHeight="1" x14ac:dyDescent="0.25">
      <c r="A421" s="2" t="s">
        <v>952</v>
      </c>
      <c r="B421" s="2" t="s">
        <v>952</v>
      </c>
      <c r="C421" s="2" t="s">
        <v>951</v>
      </c>
      <c r="D421" s="2" t="s">
        <v>50</v>
      </c>
      <c r="E421" s="2" t="s">
        <v>90</v>
      </c>
      <c r="F421" s="2" t="s">
        <v>148</v>
      </c>
      <c r="G421" s="2" t="s">
        <v>148</v>
      </c>
      <c r="H421" s="2" t="s">
        <v>148</v>
      </c>
      <c r="I421" s="2" t="s">
        <v>147</v>
      </c>
      <c r="J421" s="2" t="s">
        <v>46</v>
      </c>
      <c r="K421" s="2" t="s">
        <v>48</v>
      </c>
      <c r="L421" s="2" t="s">
        <v>87</v>
      </c>
      <c r="M421" s="8">
        <v>1</v>
      </c>
      <c r="N421" s="9" t="str">
        <f t="shared" si="18"/>
        <v>RSSS-999-4450 - COVID-19 - Capitalisable</v>
      </c>
      <c r="O421" s="9" t="str">
        <f t="shared" si="19"/>
        <v>Investissement</v>
      </c>
      <c r="P421" s="9" t="str">
        <f t="shared" si="20"/>
        <v>Fonds général</v>
      </c>
    </row>
    <row r="422" spans="1:16" ht="12.75" customHeight="1" x14ac:dyDescent="0.25">
      <c r="A422" s="2" t="s">
        <v>1049</v>
      </c>
      <c r="B422" s="2" t="s">
        <v>1049</v>
      </c>
      <c r="C422" s="2" t="s">
        <v>1017</v>
      </c>
      <c r="D422" s="2" t="s">
        <v>50</v>
      </c>
      <c r="E422" s="2" t="s">
        <v>90</v>
      </c>
      <c r="F422" s="2" t="s">
        <v>260</v>
      </c>
      <c r="G422" s="2" t="s">
        <v>259</v>
      </c>
      <c r="H422" s="2" t="s">
        <v>258</v>
      </c>
      <c r="I422" s="2" t="s">
        <v>88</v>
      </c>
      <c r="J422" s="2" t="s">
        <v>46</v>
      </c>
      <c r="K422" s="2" t="s">
        <v>48</v>
      </c>
      <c r="L422" s="2" t="s">
        <v>87</v>
      </c>
      <c r="M422" s="8">
        <v>1</v>
      </c>
      <c r="N422" s="9" t="str">
        <f t="shared" si="18"/>
        <v>RSSS-130-4350 - Fonds exploitation - Dépense de l'exercice - Cap</v>
      </c>
      <c r="O422" s="9" t="str">
        <f t="shared" si="19"/>
        <v>Investissement</v>
      </c>
      <c r="P422" s="9" t="str">
        <f t="shared" si="20"/>
        <v>Fonds général</v>
      </c>
    </row>
    <row r="423" spans="1:16" ht="12.75" customHeight="1" x14ac:dyDescent="0.25">
      <c r="A423" s="2" t="s">
        <v>1048</v>
      </c>
      <c r="B423" s="2" t="s">
        <v>1048</v>
      </c>
      <c r="C423" s="2" t="s">
        <v>1017</v>
      </c>
      <c r="D423" s="2" t="s">
        <v>50</v>
      </c>
      <c r="E423" s="2" t="s">
        <v>90</v>
      </c>
      <c r="F423" s="2" t="s">
        <v>256</v>
      </c>
      <c r="G423" s="2" t="s">
        <v>255</v>
      </c>
      <c r="H423" s="2" t="s">
        <v>254</v>
      </c>
      <c r="I423" s="2" t="s">
        <v>88</v>
      </c>
      <c r="J423" s="2" t="s">
        <v>46</v>
      </c>
      <c r="K423" s="2" t="s">
        <v>48</v>
      </c>
      <c r="L423" s="2" t="s">
        <v>87</v>
      </c>
      <c r="M423" s="8">
        <v>1</v>
      </c>
      <c r="N423" s="9" t="str">
        <f t="shared" si="18"/>
        <v>RSSS-140-4350 - Fonds exploitation - Solde de fonds - Cap</v>
      </c>
      <c r="O423" s="9" t="str">
        <f t="shared" si="19"/>
        <v>Investissement</v>
      </c>
      <c r="P423" s="9" t="str">
        <f t="shared" si="20"/>
        <v>Fonds général</v>
      </c>
    </row>
    <row r="424" spans="1:16" ht="12.75" customHeight="1" x14ac:dyDescent="0.25">
      <c r="A424" s="2" t="s">
        <v>1047</v>
      </c>
      <c r="B424" s="2" t="s">
        <v>1047</v>
      </c>
      <c r="C424" s="2" t="s">
        <v>1017</v>
      </c>
      <c r="D424" s="2" t="s">
        <v>50</v>
      </c>
      <c r="E424" s="2" t="s">
        <v>90</v>
      </c>
      <c r="F424" s="2" t="s">
        <v>252</v>
      </c>
      <c r="G424" s="2" t="s">
        <v>251</v>
      </c>
      <c r="H424" s="2" t="s">
        <v>250</v>
      </c>
      <c r="I424" s="2" t="s">
        <v>88</v>
      </c>
      <c r="J424" s="2" t="s">
        <v>46</v>
      </c>
      <c r="K424" s="2" t="s">
        <v>48</v>
      </c>
      <c r="L424" s="2" t="s">
        <v>87</v>
      </c>
      <c r="M424" s="8">
        <v>1</v>
      </c>
      <c r="N424" s="9" t="str">
        <f t="shared" si="18"/>
        <v>RSSS-150-4350 - Fonds exploitation - Crédits reportés - Cap</v>
      </c>
      <c r="O424" s="9" t="str">
        <f t="shared" si="19"/>
        <v>Investissement</v>
      </c>
      <c r="P424" s="9" t="str">
        <f t="shared" si="20"/>
        <v>Fonds général</v>
      </c>
    </row>
    <row r="425" spans="1:16" ht="12.75" customHeight="1" x14ac:dyDescent="0.25">
      <c r="A425" s="2" t="s">
        <v>1046</v>
      </c>
      <c r="B425" s="2" t="s">
        <v>1046</v>
      </c>
      <c r="C425" s="2" t="s">
        <v>1017</v>
      </c>
      <c r="D425" s="2" t="s">
        <v>50</v>
      </c>
      <c r="E425" s="2" t="s">
        <v>90</v>
      </c>
      <c r="F425" s="2" t="s">
        <v>248</v>
      </c>
      <c r="G425" s="2" t="s">
        <v>247</v>
      </c>
      <c r="H425" s="2" t="s">
        <v>246</v>
      </c>
      <c r="I425" s="2" t="s">
        <v>88</v>
      </c>
      <c r="J425" s="2" t="s">
        <v>47</v>
      </c>
      <c r="K425" s="2" t="s">
        <v>48</v>
      </c>
      <c r="L425" s="2" t="s">
        <v>87</v>
      </c>
      <c r="M425" s="8">
        <v>1</v>
      </c>
      <c r="N425" s="9" t="str">
        <f t="shared" si="18"/>
        <v>RSSS-160-4350 - Fonds exploitation - Dépense de l'exercice - Non Cap</v>
      </c>
      <c r="O425" s="9" t="str">
        <f t="shared" si="19"/>
        <v>Dépense</v>
      </c>
      <c r="P425" s="9" t="str">
        <f t="shared" si="20"/>
        <v>Fonds général</v>
      </c>
    </row>
    <row r="426" spans="1:16" ht="12.75" customHeight="1" x14ac:dyDescent="0.25">
      <c r="A426" s="2" t="s">
        <v>1045</v>
      </c>
      <c r="B426" s="2" t="s">
        <v>1045</v>
      </c>
      <c r="C426" s="2" t="s">
        <v>1017</v>
      </c>
      <c r="D426" s="2" t="s">
        <v>50</v>
      </c>
      <c r="E426" s="2" t="s">
        <v>90</v>
      </c>
      <c r="F426" s="2" t="s">
        <v>244</v>
      </c>
      <c r="G426" s="2" t="s">
        <v>243</v>
      </c>
      <c r="H426" s="2" t="s">
        <v>242</v>
      </c>
      <c r="I426" s="2" t="s">
        <v>88</v>
      </c>
      <c r="J426" s="2" t="s">
        <v>47</v>
      </c>
      <c r="K426" s="2" t="s">
        <v>48</v>
      </c>
      <c r="L426" s="2" t="s">
        <v>87</v>
      </c>
      <c r="M426" s="8">
        <v>1</v>
      </c>
      <c r="N426" s="9" t="str">
        <f t="shared" si="18"/>
        <v>RSSS-170-4350 - Fonds exploitation - Solde de fonds - Non Cap</v>
      </c>
      <c r="O426" s="9" t="str">
        <f t="shared" si="19"/>
        <v>Dépense</v>
      </c>
      <c r="P426" s="9" t="str">
        <f t="shared" si="20"/>
        <v>Fonds général</v>
      </c>
    </row>
    <row r="427" spans="1:16" ht="12.75" customHeight="1" x14ac:dyDescent="0.25">
      <c r="A427" s="2" t="s">
        <v>1044</v>
      </c>
      <c r="B427" s="2" t="s">
        <v>1044</v>
      </c>
      <c r="C427" s="2" t="s">
        <v>1017</v>
      </c>
      <c r="D427" s="2" t="s">
        <v>50</v>
      </c>
      <c r="E427" s="2" t="s">
        <v>90</v>
      </c>
      <c r="F427" s="2" t="s">
        <v>240</v>
      </c>
      <c r="G427" s="2" t="s">
        <v>239</v>
      </c>
      <c r="H427" s="2" t="s">
        <v>238</v>
      </c>
      <c r="I427" s="2" t="s">
        <v>88</v>
      </c>
      <c r="J427" s="2" t="s">
        <v>47</v>
      </c>
      <c r="K427" s="2" t="s">
        <v>48</v>
      </c>
      <c r="L427" s="2" t="s">
        <v>87</v>
      </c>
      <c r="M427" s="8">
        <v>1</v>
      </c>
      <c r="N427" s="9" t="str">
        <f t="shared" si="18"/>
        <v>RSSS-180-4350 - Fonds exploitation - Crédits reportés - Non Cap</v>
      </c>
      <c r="O427" s="9" t="str">
        <f t="shared" si="19"/>
        <v>Dépense</v>
      </c>
      <c r="P427" s="9" t="str">
        <f t="shared" si="20"/>
        <v>Fonds général</v>
      </c>
    </row>
    <row r="428" spans="1:16" ht="12.75" customHeight="1" x14ac:dyDescent="0.25">
      <c r="A428" s="2" t="s">
        <v>1043</v>
      </c>
      <c r="B428" s="2" t="s">
        <v>1043</v>
      </c>
      <c r="C428" s="2" t="s">
        <v>1017</v>
      </c>
      <c r="D428" s="2" t="s">
        <v>50</v>
      </c>
      <c r="E428" s="2" t="s">
        <v>90</v>
      </c>
      <c r="F428" s="2" t="s">
        <v>236</v>
      </c>
      <c r="G428" s="2" t="s">
        <v>235</v>
      </c>
      <c r="H428" s="2" t="s">
        <v>234</v>
      </c>
      <c r="I428" s="2" t="s">
        <v>88</v>
      </c>
      <c r="J428" s="2" t="s">
        <v>46</v>
      </c>
      <c r="K428" s="2" t="s">
        <v>48</v>
      </c>
      <c r="L428" s="2" t="s">
        <v>87</v>
      </c>
      <c r="M428" s="8">
        <v>1</v>
      </c>
      <c r="N428" s="9" t="str">
        <f t="shared" si="18"/>
        <v>RSSS-190-4350 - Fonds immo - Courant - Cap</v>
      </c>
      <c r="O428" s="9" t="str">
        <f t="shared" si="19"/>
        <v>Investissement</v>
      </c>
      <c r="P428" s="9" t="str">
        <f t="shared" si="20"/>
        <v>Fonds général</v>
      </c>
    </row>
    <row r="429" spans="1:16" ht="12.75" customHeight="1" x14ac:dyDescent="0.25">
      <c r="A429" s="2" t="s">
        <v>1042</v>
      </c>
      <c r="B429" s="2" t="s">
        <v>1042</v>
      </c>
      <c r="C429" s="2" t="s">
        <v>1017</v>
      </c>
      <c r="D429" s="2" t="s">
        <v>50</v>
      </c>
      <c r="E429" s="2" t="s">
        <v>90</v>
      </c>
      <c r="F429" s="2" t="s">
        <v>232</v>
      </c>
      <c r="G429" s="2" t="s">
        <v>231</v>
      </c>
      <c r="H429" s="2" t="s">
        <v>230</v>
      </c>
      <c r="I429" s="2" t="s">
        <v>88</v>
      </c>
      <c r="J429" s="2" t="s">
        <v>46</v>
      </c>
      <c r="K429" s="2" t="s">
        <v>48</v>
      </c>
      <c r="L429" s="2" t="s">
        <v>87</v>
      </c>
      <c r="M429" s="8">
        <v>1</v>
      </c>
      <c r="N429" s="9" t="str">
        <f t="shared" si="18"/>
        <v>RSSS-200-4350 - Fonds immo - Solde de fonds - Cap</v>
      </c>
      <c r="O429" s="9" t="str">
        <f t="shared" si="19"/>
        <v>Investissement</v>
      </c>
      <c r="P429" s="9" t="str">
        <f t="shared" si="20"/>
        <v>Fonds général</v>
      </c>
    </row>
    <row r="430" spans="1:16" ht="12.75" customHeight="1" x14ac:dyDescent="0.25">
      <c r="A430" s="2" t="s">
        <v>1041</v>
      </c>
      <c r="B430" s="2" t="s">
        <v>1041</v>
      </c>
      <c r="C430" s="2" t="s">
        <v>1017</v>
      </c>
      <c r="D430" s="2" t="s">
        <v>50</v>
      </c>
      <c r="E430" s="2" t="s">
        <v>90</v>
      </c>
      <c r="F430" s="2" t="s">
        <v>228</v>
      </c>
      <c r="G430" s="2" t="s">
        <v>227</v>
      </c>
      <c r="H430" s="2" t="s">
        <v>226</v>
      </c>
      <c r="I430" s="2" t="s">
        <v>88</v>
      </c>
      <c r="J430" s="2" t="s">
        <v>46</v>
      </c>
      <c r="K430" s="2" t="s">
        <v>48</v>
      </c>
      <c r="L430" s="2" t="s">
        <v>87</v>
      </c>
      <c r="M430" s="8">
        <v>1</v>
      </c>
      <c r="N430" s="9" t="str">
        <f t="shared" si="18"/>
        <v>RSSS-210-4350 - Fonds immo - Crédits reportés - Cap</v>
      </c>
      <c r="O430" s="9" t="str">
        <f t="shared" si="19"/>
        <v>Investissement</v>
      </c>
      <c r="P430" s="9" t="str">
        <f t="shared" si="20"/>
        <v>Fonds général</v>
      </c>
    </row>
    <row r="431" spans="1:16" ht="12.75" customHeight="1" x14ac:dyDescent="0.25">
      <c r="A431" s="2" t="s">
        <v>1040</v>
      </c>
      <c r="B431" s="2" t="s">
        <v>1040</v>
      </c>
      <c r="C431" s="2" t="s">
        <v>1017</v>
      </c>
      <c r="D431" s="2" t="s">
        <v>50</v>
      </c>
      <c r="E431" s="2" t="s">
        <v>90</v>
      </c>
      <c r="F431" s="2" t="s">
        <v>224</v>
      </c>
      <c r="G431" s="2" t="s">
        <v>223</v>
      </c>
      <c r="H431" s="2" t="s">
        <v>222</v>
      </c>
      <c r="I431" s="2" t="s">
        <v>147</v>
      </c>
      <c r="J431" s="2" t="s">
        <v>46</v>
      </c>
      <c r="K431" s="2" t="s">
        <v>48</v>
      </c>
      <c r="L431" s="2" t="s">
        <v>87</v>
      </c>
      <c r="M431" s="8">
        <v>1</v>
      </c>
      <c r="N431" s="9" t="str">
        <f t="shared" si="18"/>
        <v>RSSS-220-4350 - Fonds immo - ADTI - Cap</v>
      </c>
      <c r="O431" s="9" t="str">
        <f t="shared" si="19"/>
        <v>Investissement</v>
      </c>
      <c r="P431" s="9" t="str">
        <f t="shared" si="20"/>
        <v>Fonds général</v>
      </c>
    </row>
    <row r="432" spans="1:16" ht="12.75" customHeight="1" x14ac:dyDescent="0.25">
      <c r="A432" s="2" t="s">
        <v>1039</v>
      </c>
      <c r="B432" s="2" t="s">
        <v>1039</v>
      </c>
      <c r="C432" s="2" t="s">
        <v>1017</v>
      </c>
      <c r="D432" s="2" t="s">
        <v>50</v>
      </c>
      <c r="E432" s="2" t="s">
        <v>90</v>
      </c>
      <c r="F432" s="2" t="s">
        <v>220</v>
      </c>
      <c r="G432" s="2" t="s">
        <v>219</v>
      </c>
      <c r="H432" s="2" t="s">
        <v>218</v>
      </c>
      <c r="I432" s="2" t="s">
        <v>147</v>
      </c>
      <c r="J432" s="2" t="s">
        <v>46</v>
      </c>
      <c r="K432" s="2" t="s">
        <v>48</v>
      </c>
      <c r="L432" s="2" t="s">
        <v>87</v>
      </c>
      <c r="M432" s="8">
        <v>1</v>
      </c>
      <c r="N432" s="9" t="str">
        <f t="shared" si="18"/>
        <v>RSSS-230-4350 - Fonds immo - MAI - Cap</v>
      </c>
      <c r="O432" s="9" t="str">
        <f t="shared" si="19"/>
        <v>Investissement</v>
      </c>
      <c r="P432" s="9" t="str">
        <f t="shared" si="20"/>
        <v>Fonds général</v>
      </c>
    </row>
    <row r="433" spans="1:16" ht="12.75" customHeight="1" x14ac:dyDescent="0.25">
      <c r="A433" s="2" t="s">
        <v>1038</v>
      </c>
      <c r="B433" s="2" t="s">
        <v>1038</v>
      </c>
      <c r="C433" s="2" t="s">
        <v>1017</v>
      </c>
      <c r="D433" s="2" t="s">
        <v>50</v>
      </c>
      <c r="E433" s="2" t="s">
        <v>90</v>
      </c>
      <c r="F433" s="2" t="s">
        <v>216</v>
      </c>
      <c r="G433" s="2" t="s">
        <v>215</v>
      </c>
      <c r="H433" s="2" t="s">
        <v>214</v>
      </c>
      <c r="I433" s="2" t="s">
        <v>147</v>
      </c>
      <c r="J433" s="2" t="s">
        <v>46</v>
      </c>
      <c r="K433" s="2" t="s">
        <v>48</v>
      </c>
      <c r="L433" s="2" t="s">
        <v>87</v>
      </c>
      <c r="M433" s="8">
        <v>1</v>
      </c>
      <c r="N433" s="9" t="str">
        <f t="shared" si="18"/>
        <v>RSSS-240-4350 - Fonds immo - AC - Cap</v>
      </c>
      <c r="O433" s="9" t="str">
        <f t="shared" si="19"/>
        <v>Investissement</v>
      </c>
      <c r="P433" s="9" t="str">
        <f t="shared" si="20"/>
        <v>Fonds général</v>
      </c>
    </row>
    <row r="434" spans="1:16" ht="12.75" customHeight="1" x14ac:dyDescent="0.25">
      <c r="A434" s="2" t="s">
        <v>1037</v>
      </c>
      <c r="B434" s="2" t="s">
        <v>1037</v>
      </c>
      <c r="C434" s="2" t="s">
        <v>1017</v>
      </c>
      <c r="D434" s="2" t="s">
        <v>50</v>
      </c>
      <c r="E434" s="2" t="s">
        <v>90</v>
      </c>
      <c r="F434" s="2" t="s">
        <v>212</v>
      </c>
      <c r="G434" s="2" t="s">
        <v>211</v>
      </c>
      <c r="H434" s="2" t="s">
        <v>210</v>
      </c>
      <c r="I434" s="2" t="s">
        <v>147</v>
      </c>
      <c r="J434" s="2" t="s">
        <v>46</v>
      </c>
      <c r="K434" s="2" t="s">
        <v>48</v>
      </c>
      <c r="L434" s="2" t="s">
        <v>87</v>
      </c>
      <c r="M434" s="8">
        <v>1</v>
      </c>
      <c r="N434" s="9" t="str">
        <f t="shared" si="18"/>
        <v>RSSS-250-4350 - Fonds immo - PCEM - Cap</v>
      </c>
      <c r="O434" s="9" t="str">
        <f t="shared" si="19"/>
        <v>Investissement</v>
      </c>
      <c r="P434" s="9" t="str">
        <f t="shared" si="20"/>
        <v>Fonds général</v>
      </c>
    </row>
    <row r="435" spans="1:16" ht="12.75" customHeight="1" x14ac:dyDescent="0.25">
      <c r="A435" s="2" t="s">
        <v>1036</v>
      </c>
      <c r="B435" s="2" t="s">
        <v>1036</v>
      </c>
      <c r="C435" s="2" t="s">
        <v>1017</v>
      </c>
      <c r="D435" s="2" t="s">
        <v>50</v>
      </c>
      <c r="E435" s="2" t="s">
        <v>90</v>
      </c>
      <c r="F435" s="2" t="s">
        <v>208</v>
      </c>
      <c r="G435" s="2" t="s">
        <v>207</v>
      </c>
      <c r="H435" s="2" t="s">
        <v>206</v>
      </c>
      <c r="I435" s="2" t="s">
        <v>147</v>
      </c>
      <c r="J435" s="2" t="s">
        <v>46</v>
      </c>
      <c r="K435" s="2" t="s">
        <v>48</v>
      </c>
      <c r="L435" s="2" t="s">
        <v>87</v>
      </c>
      <c r="M435" s="8">
        <v>1</v>
      </c>
      <c r="N435" s="9" t="str">
        <f t="shared" si="18"/>
        <v>RSSS-260-4350 - Fonds immo - PCFI - Cap</v>
      </c>
      <c r="O435" s="9" t="str">
        <f t="shared" si="19"/>
        <v>Investissement</v>
      </c>
      <c r="P435" s="9" t="str">
        <f t="shared" si="20"/>
        <v>Fonds général</v>
      </c>
    </row>
    <row r="436" spans="1:16" ht="12.75" customHeight="1" x14ac:dyDescent="0.25">
      <c r="A436" s="2" t="s">
        <v>1035</v>
      </c>
      <c r="B436" s="2" t="s">
        <v>1035</v>
      </c>
      <c r="C436" s="2" t="s">
        <v>1017</v>
      </c>
      <c r="D436" s="2" t="s">
        <v>1725</v>
      </c>
      <c r="E436" s="2" t="s">
        <v>90</v>
      </c>
      <c r="F436" s="2" t="s">
        <v>204</v>
      </c>
      <c r="G436" s="2" t="s">
        <v>203</v>
      </c>
      <c r="H436" s="2" t="s">
        <v>202</v>
      </c>
      <c r="I436" s="2" t="s">
        <v>88</v>
      </c>
      <c r="J436" s="2" t="s">
        <v>46</v>
      </c>
      <c r="K436" s="2" t="s">
        <v>51</v>
      </c>
      <c r="L436" s="2" t="s">
        <v>87</v>
      </c>
      <c r="M436" s="8">
        <v>1</v>
      </c>
      <c r="N436" s="9" t="str">
        <f t="shared" si="18"/>
        <v>RSSS-270-4350 - Fondation - fonds d'exploitation - Cap</v>
      </c>
      <c r="O436" s="9" t="str">
        <f t="shared" si="19"/>
        <v>Investissement</v>
      </c>
      <c r="P436" s="9" t="str">
        <f t="shared" si="20"/>
        <v>Partenaires externes</v>
      </c>
    </row>
    <row r="437" spans="1:16" ht="12.75" customHeight="1" x14ac:dyDescent="0.25">
      <c r="A437" s="2" t="s">
        <v>1034</v>
      </c>
      <c r="B437" s="2" t="s">
        <v>1034</v>
      </c>
      <c r="C437" s="2" t="s">
        <v>1017</v>
      </c>
      <c r="D437" s="2" t="s">
        <v>1725</v>
      </c>
      <c r="E437" s="2" t="s">
        <v>90</v>
      </c>
      <c r="F437" s="2" t="s">
        <v>200</v>
      </c>
      <c r="G437" s="2" t="s">
        <v>199</v>
      </c>
      <c r="H437" s="2" t="s">
        <v>198</v>
      </c>
      <c r="I437" s="2" t="s">
        <v>88</v>
      </c>
      <c r="J437" s="2" t="s">
        <v>47</v>
      </c>
      <c r="K437" s="2" t="s">
        <v>51</v>
      </c>
      <c r="L437" s="2" t="s">
        <v>87</v>
      </c>
      <c r="M437" s="8">
        <v>1</v>
      </c>
      <c r="N437" s="9" t="str">
        <f t="shared" si="18"/>
        <v>RSSS-280-4350 - Fondation - fonds d'exploitation - Non Cap</v>
      </c>
      <c r="O437" s="9" t="str">
        <f t="shared" si="19"/>
        <v>Dépense</v>
      </c>
      <c r="P437" s="9" t="str">
        <f t="shared" si="20"/>
        <v>Partenaires externes</v>
      </c>
    </row>
    <row r="438" spans="1:16" ht="12.75" customHeight="1" x14ac:dyDescent="0.25">
      <c r="A438" s="2" t="s">
        <v>1033</v>
      </c>
      <c r="B438" s="2" t="s">
        <v>1033</v>
      </c>
      <c r="C438" s="2" t="s">
        <v>1017</v>
      </c>
      <c r="D438" s="2" t="s">
        <v>1725</v>
      </c>
      <c r="E438" s="2" t="s">
        <v>90</v>
      </c>
      <c r="F438" s="2" t="s">
        <v>196</v>
      </c>
      <c r="G438" s="2" t="s">
        <v>195</v>
      </c>
      <c r="H438" s="2" t="s">
        <v>194</v>
      </c>
      <c r="I438" s="2" t="s">
        <v>88</v>
      </c>
      <c r="J438" s="2" t="s">
        <v>46</v>
      </c>
      <c r="K438" s="2" t="s">
        <v>51</v>
      </c>
      <c r="L438" s="2" t="s">
        <v>87</v>
      </c>
      <c r="M438" s="8">
        <v>1</v>
      </c>
      <c r="N438" s="9" t="str">
        <f t="shared" si="18"/>
        <v>RSSS-290-4350 - Fondation - fonds d'immobilisation - Cap</v>
      </c>
      <c r="O438" s="9" t="str">
        <f t="shared" si="19"/>
        <v>Investissement</v>
      </c>
      <c r="P438" s="9" t="str">
        <f t="shared" si="20"/>
        <v>Partenaires externes</v>
      </c>
    </row>
    <row r="439" spans="1:16" ht="12.75" customHeight="1" x14ac:dyDescent="0.25">
      <c r="A439" s="2" t="s">
        <v>1032</v>
      </c>
      <c r="B439" s="2" t="s">
        <v>1032</v>
      </c>
      <c r="C439" s="2" t="s">
        <v>1017</v>
      </c>
      <c r="D439" s="2" t="s">
        <v>50</v>
      </c>
      <c r="E439" s="2" t="s">
        <v>90</v>
      </c>
      <c r="F439" s="2" t="s">
        <v>192</v>
      </c>
      <c r="G439" s="2" t="s">
        <v>191</v>
      </c>
      <c r="H439" s="2" t="s">
        <v>190</v>
      </c>
      <c r="I439" s="2" t="s">
        <v>88</v>
      </c>
      <c r="J439" s="2" t="s">
        <v>47</v>
      </c>
      <c r="K439" s="2" t="s">
        <v>48</v>
      </c>
      <c r="L439" s="2" t="s">
        <v>87</v>
      </c>
      <c r="M439" s="8">
        <v>1</v>
      </c>
      <c r="N439" s="9" t="str">
        <f t="shared" si="18"/>
        <v>RSSS-300-4350 - CO/CDO - Transfert MSSS - Non Cap</v>
      </c>
      <c r="O439" s="9" t="str">
        <f t="shared" si="19"/>
        <v>Dépense</v>
      </c>
      <c r="P439" s="9" t="str">
        <f t="shared" si="20"/>
        <v>Fonds général</v>
      </c>
    </row>
    <row r="440" spans="1:16" ht="12.75" customHeight="1" x14ac:dyDescent="0.25">
      <c r="A440" s="2" t="s">
        <v>1031</v>
      </c>
      <c r="B440" s="2" t="s">
        <v>1031</v>
      </c>
      <c r="C440" s="2" t="s">
        <v>1017</v>
      </c>
      <c r="D440" s="2" t="s">
        <v>50</v>
      </c>
      <c r="E440" s="2" t="s">
        <v>90</v>
      </c>
      <c r="F440" s="2" t="s">
        <v>188</v>
      </c>
      <c r="G440" s="2" t="s">
        <v>187</v>
      </c>
      <c r="H440" s="2" t="s">
        <v>186</v>
      </c>
      <c r="I440" s="2" t="s">
        <v>88</v>
      </c>
      <c r="J440" s="2" t="s">
        <v>46</v>
      </c>
      <c r="K440" s="2" t="s">
        <v>48</v>
      </c>
      <c r="L440" s="2" t="s">
        <v>87</v>
      </c>
      <c r="M440" s="8">
        <v>1</v>
      </c>
      <c r="N440" s="9" t="str">
        <f t="shared" si="18"/>
        <v>RSSS-310-4350 - CO/CDO - Transfert MSSS - Cap</v>
      </c>
      <c r="O440" s="9" t="str">
        <f t="shared" si="19"/>
        <v>Investissement</v>
      </c>
      <c r="P440" s="9" t="str">
        <f t="shared" si="20"/>
        <v>Fonds général</v>
      </c>
    </row>
    <row r="441" spans="1:16" ht="12.75" customHeight="1" x14ac:dyDescent="0.25">
      <c r="A441" s="2" t="s">
        <v>1030</v>
      </c>
      <c r="B441" s="2" t="s">
        <v>1030</v>
      </c>
      <c r="C441" s="2" t="s">
        <v>1017</v>
      </c>
      <c r="D441" s="2" t="s">
        <v>50</v>
      </c>
      <c r="E441" s="2" t="s">
        <v>90</v>
      </c>
      <c r="F441" s="2" t="s">
        <v>184</v>
      </c>
      <c r="G441" s="2" t="s">
        <v>183</v>
      </c>
      <c r="H441" s="2" t="s">
        <v>182</v>
      </c>
      <c r="I441" s="2" t="s">
        <v>88</v>
      </c>
      <c r="J441" s="2" t="s">
        <v>47</v>
      </c>
      <c r="K441" s="2" t="s">
        <v>48</v>
      </c>
      <c r="L441" s="2" t="s">
        <v>87</v>
      </c>
      <c r="M441" s="8">
        <v>1</v>
      </c>
      <c r="N441" s="9" t="str">
        <f t="shared" si="18"/>
        <v>RSSS-320-4350 - Autres - Transfert MSSS - Non Cap</v>
      </c>
      <c r="O441" s="9" t="str">
        <f t="shared" si="19"/>
        <v>Dépense</v>
      </c>
      <c r="P441" s="9" t="str">
        <f t="shared" si="20"/>
        <v>Fonds général</v>
      </c>
    </row>
    <row r="442" spans="1:16" ht="12.75" customHeight="1" x14ac:dyDescent="0.25">
      <c r="A442" s="2" t="s">
        <v>1029</v>
      </c>
      <c r="B442" s="2" t="s">
        <v>1029</v>
      </c>
      <c r="C442" s="2" t="s">
        <v>1017</v>
      </c>
      <c r="D442" s="2" t="s">
        <v>50</v>
      </c>
      <c r="E442" s="2" t="s">
        <v>90</v>
      </c>
      <c r="F442" s="2" t="s">
        <v>180</v>
      </c>
      <c r="G442" s="2" t="s">
        <v>179</v>
      </c>
      <c r="H442" s="2" t="s">
        <v>178</v>
      </c>
      <c r="I442" s="2" t="s">
        <v>88</v>
      </c>
      <c r="J442" s="2" t="s">
        <v>46</v>
      </c>
      <c r="K442" s="2" t="s">
        <v>48</v>
      </c>
      <c r="L442" s="2" t="s">
        <v>87</v>
      </c>
      <c r="M442" s="8">
        <v>1</v>
      </c>
      <c r="N442" s="9" t="str">
        <f t="shared" si="18"/>
        <v>RSSS-330-4350 - Autres - Transfert MSSS -Cap</v>
      </c>
      <c r="O442" s="9" t="str">
        <f t="shared" si="19"/>
        <v>Investissement</v>
      </c>
      <c r="P442" s="9" t="str">
        <f t="shared" si="20"/>
        <v>Fonds général</v>
      </c>
    </row>
    <row r="443" spans="1:16" ht="12.75" customHeight="1" x14ac:dyDescent="0.25">
      <c r="A443" s="2" t="s">
        <v>1028</v>
      </c>
      <c r="B443" s="2" t="s">
        <v>1028</v>
      </c>
      <c r="C443" s="2" t="s">
        <v>1017</v>
      </c>
      <c r="D443" s="2" t="s">
        <v>1725</v>
      </c>
      <c r="E443" s="2" t="s">
        <v>90</v>
      </c>
      <c r="F443" s="2" t="s">
        <v>176</v>
      </c>
      <c r="G443" s="2" t="s">
        <v>175</v>
      </c>
      <c r="H443" s="2" t="s">
        <v>174</v>
      </c>
      <c r="I443" s="2" t="s">
        <v>88</v>
      </c>
      <c r="J443" s="2" t="s">
        <v>47</v>
      </c>
      <c r="K443" s="2" t="s">
        <v>169</v>
      </c>
      <c r="L443" s="2" t="s">
        <v>87</v>
      </c>
      <c r="M443" s="8">
        <v>1</v>
      </c>
      <c r="N443" s="9" t="str">
        <f t="shared" si="18"/>
        <v>RSSS-340-4350 - Autres - Gouvernement fédéral - Non Cap</v>
      </c>
      <c r="O443" s="9" t="str">
        <f t="shared" si="19"/>
        <v>Dépense</v>
      </c>
      <c r="P443" s="9" t="str">
        <f t="shared" si="20"/>
        <v>Partenaires externes</v>
      </c>
    </row>
    <row r="444" spans="1:16" ht="12.75" customHeight="1" x14ac:dyDescent="0.25">
      <c r="A444" s="2" t="s">
        <v>1027</v>
      </c>
      <c r="B444" s="2" t="s">
        <v>1027</v>
      </c>
      <c r="C444" s="2" t="s">
        <v>1017</v>
      </c>
      <c r="D444" s="2" t="s">
        <v>1725</v>
      </c>
      <c r="E444" s="2" t="s">
        <v>90</v>
      </c>
      <c r="F444" s="2" t="s">
        <v>172</v>
      </c>
      <c r="G444" s="2" t="s">
        <v>171</v>
      </c>
      <c r="H444" s="2" t="s">
        <v>170</v>
      </c>
      <c r="I444" s="2" t="s">
        <v>88</v>
      </c>
      <c r="J444" s="2" t="s">
        <v>46</v>
      </c>
      <c r="K444" s="2" t="s">
        <v>169</v>
      </c>
      <c r="L444" s="2" t="s">
        <v>87</v>
      </c>
      <c r="M444" s="8">
        <v>1</v>
      </c>
      <c r="N444" s="9" t="str">
        <f t="shared" si="18"/>
        <v>RSSS-350-4350 - Autres - Gouvernement fédéral - Cap</v>
      </c>
      <c r="O444" s="9" t="str">
        <f t="shared" si="19"/>
        <v>Investissement</v>
      </c>
      <c r="P444" s="9" t="str">
        <f t="shared" si="20"/>
        <v>Partenaires externes</v>
      </c>
    </row>
    <row r="445" spans="1:16" ht="12.75" customHeight="1" x14ac:dyDescent="0.25">
      <c r="A445" s="2" t="s">
        <v>1026</v>
      </c>
      <c r="B445" s="2" t="s">
        <v>1026</v>
      </c>
      <c r="C445" s="2" t="s">
        <v>1017</v>
      </c>
      <c r="D445" s="2" t="s">
        <v>50</v>
      </c>
      <c r="E445" s="2" t="s">
        <v>90</v>
      </c>
      <c r="F445" s="2" t="s">
        <v>167</v>
      </c>
      <c r="G445" s="2" t="s">
        <v>166</v>
      </c>
      <c r="H445" s="2" t="s">
        <v>165</v>
      </c>
      <c r="I445" s="2" t="s">
        <v>88</v>
      </c>
      <c r="J445" s="2" t="s">
        <v>47</v>
      </c>
      <c r="K445" s="2" t="s">
        <v>51</v>
      </c>
      <c r="L445" s="2" t="s">
        <v>87</v>
      </c>
      <c r="M445" s="8">
        <v>1</v>
      </c>
      <c r="N445" s="9" t="str">
        <f t="shared" si="18"/>
        <v>RSSS-360-4350 - Autres sources de financement - Non Cap</v>
      </c>
      <c r="O445" s="9" t="str">
        <f t="shared" si="19"/>
        <v>Dépense</v>
      </c>
      <c r="P445" s="9" t="str">
        <f t="shared" si="20"/>
        <v>Fonds général</v>
      </c>
    </row>
    <row r="446" spans="1:16" ht="12.75" customHeight="1" x14ac:dyDescent="0.25">
      <c r="A446" s="2" t="s">
        <v>1025</v>
      </c>
      <c r="B446" s="2" t="s">
        <v>1025</v>
      </c>
      <c r="C446" s="2" t="s">
        <v>1017</v>
      </c>
      <c r="D446" s="2" t="s">
        <v>50</v>
      </c>
      <c r="E446" s="2" t="s">
        <v>90</v>
      </c>
      <c r="F446" s="2" t="s">
        <v>163</v>
      </c>
      <c r="G446" s="2" t="s">
        <v>162</v>
      </c>
      <c r="H446" s="2" t="s">
        <v>161</v>
      </c>
      <c r="I446" s="2" t="s">
        <v>88</v>
      </c>
      <c r="J446" s="2" t="s">
        <v>46</v>
      </c>
      <c r="K446" s="2" t="s">
        <v>51</v>
      </c>
      <c r="L446" s="2" t="s">
        <v>87</v>
      </c>
      <c r="M446" s="8">
        <v>1</v>
      </c>
      <c r="N446" s="9" t="str">
        <f t="shared" si="18"/>
        <v>RSSS-370-4350 - Autres sources de financement - Cap</v>
      </c>
      <c r="O446" s="9" t="str">
        <f t="shared" si="19"/>
        <v>Investissement</v>
      </c>
      <c r="P446" s="9" t="str">
        <f t="shared" si="20"/>
        <v>Fonds général</v>
      </c>
    </row>
    <row r="447" spans="1:16" ht="12.75" customHeight="1" x14ac:dyDescent="0.25">
      <c r="A447" s="2" t="s">
        <v>1024</v>
      </c>
      <c r="B447" s="2" t="s">
        <v>1024</v>
      </c>
      <c r="C447" s="2" t="s">
        <v>1017</v>
      </c>
      <c r="D447" s="2" t="s">
        <v>50</v>
      </c>
      <c r="E447" s="2" t="s">
        <v>90</v>
      </c>
      <c r="F447" s="2" t="s">
        <v>93</v>
      </c>
      <c r="G447" s="2" t="s">
        <v>93</v>
      </c>
      <c r="H447" s="2" t="s">
        <v>93</v>
      </c>
      <c r="I447" s="2" t="s">
        <v>88</v>
      </c>
      <c r="J447" s="2" t="s">
        <v>47</v>
      </c>
      <c r="K447" s="2" t="s">
        <v>48</v>
      </c>
      <c r="L447" s="2" t="s">
        <v>87</v>
      </c>
      <c r="M447" s="8">
        <v>1</v>
      </c>
      <c r="N447" s="9" t="str">
        <f t="shared" si="18"/>
        <v>RSSS-400-4350 - Conversion - Dépenses réelles - 2018-2019</v>
      </c>
      <c r="O447" s="9" t="str">
        <f t="shared" si="19"/>
        <v>Dépense</v>
      </c>
      <c r="P447" s="9" t="str">
        <f t="shared" si="20"/>
        <v>Fonds général</v>
      </c>
    </row>
    <row r="448" spans="1:16" ht="12.75" customHeight="1" x14ac:dyDescent="0.25">
      <c r="A448" s="2" t="s">
        <v>1023</v>
      </c>
      <c r="B448" s="2" t="s">
        <v>1023</v>
      </c>
      <c r="C448" s="2" t="s">
        <v>1017</v>
      </c>
      <c r="D448" s="2" t="s">
        <v>50</v>
      </c>
      <c r="E448" s="2" t="s">
        <v>90</v>
      </c>
      <c r="F448" s="2" t="s">
        <v>158</v>
      </c>
      <c r="G448" s="2" t="s">
        <v>158</v>
      </c>
      <c r="H448" s="2" t="s">
        <v>158</v>
      </c>
      <c r="I448" s="2" t="s">
        <v>88</v>
      </c>
      <c r="J448" s="2" t="s">
        <v>47</v>
      </c>
      <c r="K448" s="2" t="s">
        <v>48</v>
      </c>
      <c r="L448" s="2" t="s">
        <v>87</v>
      </c>
      <c r="M448" s="8">
        <v>1</v>
      </c>
      <c r="N448" s="9" t="str">
        <f t="shared" si="18"/>
        <v>RSSS-992-4350 - Plan modernisation technologique - Transfert MSSS (NON CAP)</v>
      </c>
      <c r="O448" s="9" t="str">
        <f t="shared" si="19"/>
        <v>Dépense</v>
      </c>
      <c r="P448" s="9" t="str">
        <f t="shared" si="20"/>
        <v>Fonds général</v>
      </c>
    </row>
    <row r="449" spans="1:16" ht="12.75" customHeight="1" x14ac:dyDescent="0.25">
      <c r="A449" s="2" t="s">
        <v>1022</v>
      </c>
      <c r="B449" s="2" t="s">
        <v>1022</v>
      </c>
      <c r="C449" s="2" t="s">
        <v>1017</v>
      </c>
      <c r="D449" s="2" t="s">
        <v>50</v>
      </c>
      <c r="E449" s="2" t="s">
        <v>90</v>
      </c>
      <c r="F449" s="2" t="s">
        <v>156</v>
      </c>
      <c r="G449" s="2" t="s">
        <v>156</v>
      </c>
      <c r="H449" s="2" t="s">
        <v>156</v>
      </c>
      <c r="I449" s="2" t="s">
        <v>147</v>
      </c>
      <c r="J449" s="2" t="s">
        <v>46</v>
      </c>
      <c r="K449" s="2" t="s">
        <v>48</v>
      </c>
      <c r="L449" s="2" t="s">
        <v>87</v>
      </c>
      <c r="M449" s="8">
        <v>1</v>
      </c>
      <c r="N449" s="9" t="str">
        <f t="shared" si="18"/>
        <v>RSSS-993-4350 - Plan modernisation technologique - EIRI (CAP)</v>
      </c>
      <c r="O449" s="9" t="str">
        <f t="shared" si="19"/>
        <v>Investissement</v>
      </c>
      <c r="P449" s="9" t="str">
        <f t="shared" si="20"/>
        <v>Fonds général</v>
      </c>
    </row>
    <row r="450" spans="1:16" ht="12.75" customHeight="1" x14ac:dyDescent="0.25">
      <c r="A450" s="2" t="s">
        <v>1021</v>
      </c>
      <c r="B450" s="2" t="s">
        <v>1021</v>
      </c>
      <c r="C450" s="2" t="s">
        <v>1017</v>
      </c>
      <c r="D450" s="2" t="s">
        <v>50</v>
      </c>
      <c r="E450" s="2" t="s">
        <v>90</v>
      </c>
      <c r="F450" s="2" t="s">
        <v>154</v>
      </c>
      <c r="G450" s="2" t="s">
        <v>154</v>
      </c>
      <c r="H450" s="2" t="s">
        <v>154</v>
      </c>
      <c r="I450" s="2" t="s">
        <v>147</v>
      </c>
      <c r="J450" s="2" t="s">
        <v>46</v>
      </c>
      <c r="K450" s="2" t="s">
        <v>48</v>
      </c>
      <c r="L450" s="2" t="s">
        <v>87</v>
      </c>
      <c r="M450" s="8">
        <v>1</v>
      </c>
      <c r="N450" s="9" t="str">
        <f t="shared" si="18"/>
        <v>RSSS-996-4350 - Enveloppe d'investissements en RI - Capitalisable</v>
      </c>
      <c r="O450" s="9" t="str">
        <f t="shared" si="19"/>
        <v>Investissement</v>
      </c>
      <c r="P450" s="9" t="str">
        <f t="shared" si="20"/>
        <v>Fonds général</v>
      </c>
    </row>
    <row r="451" spans="1:16" ht="12.75" customHeight="1" x14ac:dyDescent="0.25">
      <c r="A451" s="2" t="s">
        <v>1020</v>
      </c>
      <c r="B451" s="2" t="s">
        <v>1020</v>
      </c>
      <c r="C451" s="2" t="s">
        <v>1017</v>
      </c>
      <c r="D451" s="2" t="s">
        <v>50</v>
      </c>
      <c r="E451" s="2" t="s">
        <v>115</v>
      </c>
      <c r="F451" s="2" t="s">
        <v>152</v>
      </c>
      <c r="G451" s="2" t="s">
        <v>152</v>
      </c>
      <c r="H451" s="2" t="s">
        <v>152</v>
      </c>
      <c r="I451" s="2" t="s">
        <v>147</v>
      </c>
      <c r="J451" s="2" t="s">
        <v>46</v>
      </c>
      <c r="K451" s="2" t="s">
        <v>48</v>
      </c>
      <c r="L451" s="2" t="s">
        <v>87</v>
      </c>
      <c r="M451" s="8">
        <v>1</v>
      </c>
      <c r="N451" s="9" t="str">
        <f t="shared" ref="N451:N514" si="21">_xlfn.CONCAT(B451," - ",G451)</f>
        <v>RSSS-997-4350 - Compte non provisionné - Capitalisable</v>
      </c>
      <c r="O451" s="9" t="str">
        <f t="shared" ref="O451:O514" si="22">J451</f>
        <v>Investissement</v>
      </c>
      <c r="P451" s="9" t="str">
        <f t="shared" ref="P451:P514" si="23">D451</f>
        <v>Fonds général</v>
      </c>
    </row>
    <row r="452" spans="1:16" ht="12.75" customHeight="1" x14ac:dyDescent="0.25">
      <c r="A452" s="2" t="s">
        <v>1019</v>
      </c>
      <c r="B452" s="2" t="s">
        <v>1019</v>
      </c>
      <c r="C452" s="2" t="s">
        <v>1017</v>
      </c>
      <c r="D452" s="2" t="s">
        <v>50</v>
      </c>
      <c r="E452" s="2" t="s">
        <v>90</v>
      </c>
      <c r="F452" s="2" t="s">
        <v>89</v>
      </c>
      <c r="G452" s="2" t="s">
        <v>89</v>
      </c>
      <c r="H452" s="2" t="s">
        <v>89</v>
      </c>
      <c r="I452" s="2" t="s">
        <v>88</v>
      </c>
      <c r="J452" s="2" t="s">
        <v>47</v>
      </c>
      <c r="K452" s="2" t="s">
        <v>48</v>
      </c>
      <c r="L452" s="2" t="s">
        <v>87</v>
      </c>
      <c r="M452" s="8">
        <v>1</v>
      </c>
      <c r="N452" s="9" t="str">
        <f t="shared" si="21"/>
        <v>RSSS-998-4350 - COVID-19 - Non capitalisable</v>
      </c>
      <c r="O452" s="9" t="str">
        <f t="shared" si="22"/>
        <v>Dépense</v>
      </c>
      <c r="P452" s="9" t="str">
        <f t="shared" si="23"/>
        <v>Fonds général</v>
      </c>
    </row>
    <row r="453" spans="1:16" ht="12.75" customHeight="1" x14ac:dyDescent="0.25">
      <c r="A453" s="2" t="s">
        <v>1018</v>
      </c>
      <c r="B453" s="2" t="s">
        <v>1018</v>
      </c>
      <c r="C453" s="2" t="s">
        <v>1017</v>
      </c>
      <c r="D453" s="2" t="s">
        <v>50</v>
      </c>
      <c r="E453" s="2" t="s">
        <v>90</v>
      </c>
      <c r="F453" s="2" t="s">
        <v>148</v>
      </c>
      <c r="G453" s="2" t="s">
        <v>148</v>
      </c>
      <c r="H453" s="2" t="s">
        <v>148</v>
      </c>
      <c r="I453" s="2" t="s">
        <v>147</v>
      </c>
      <c r="J453" s="2" t="s">
        <v>46</v>
      </c>
      <c r="K453" s="2" t="s">
        <v>48</v>
      </c>
      <c r="L453" s="2" t="s">
        <v>87</v>
      </c>
      <c r="M453" s="8">
        <v>1</v>
      </c>
      <c r="N453" s="9" t="str">
        <f t="shared" si="21"/>
        <v>RSSS-999-4350 - COVID-19 - Capitalisable</v>
      </c>
      <c r="O453" s="9" t="str">
        <f t="shared" si="22"/>
        <v>Investissement</v>
      </c>
      <c r="P453" s="9" t="str">
        <f t="shared" si="23"/>
        <v>Fonds général</v>
      </c>
    </row>
    <row r="454" spans="1:16" ht="12.75" customHeight="1" x14ac:dyDescent="0.25">
      <c r="A454" s="2" t="s">
        <v>554</v>
      </c>
      <c r="B454" s="2" t="s">
        <v>554</v>
      </c>
      <c r="C454" s="2" t="s">
        <v>522</v>
      </c>
      <c r="D454" s="2" t="s">
        <v>50</v>
      </c>
      <c r="E454" s="2" t="s">
        <v>90</v>
      </c>
      <c r="F454" s="2" t="s">
        <v>260</v>
      </c>
      <c r="G454" s="2" t="s">
        <v>259</v>
      </c>
      <c r="H454" s="2" t="s">
        <v>258</v>
      </c>
      <c r="I454" s="2" t="s">
        <v>88</v>
      </c>
      <c r="J454" s="2" t="s">
        <v>46</v>
      </c>
      <c r="K454" s="2" t="s">
        <v>48</v>
      </c>
      <c r="L454" s="2" t="s">
        <v>87</v>
      </c>
      <c r="M454" s="8">
        <v>1</v>
      </c>
      <c r="N454" s="9" t="str">
        <f t="shared" si="21"/>
        <v>RSSS-130-4700 - Fonds exploitation - Dépense de l'exercice - Cap</v>
      </c>
      <c r="O454" s="9" t="str">
        <f t="shared" si="22"/>
        <v>Investissement</v>
      </c>
      <c r="P454" s="9" t="str">
        <f t="shared" si="23"/>
        <v>Fonds général</v>
      </c>
    </row>
    <row r="455" spans="1:16" ht="12.75" customHeight="1" x14ac:dyDescent="0.25">
      <c r="A455" s="2" t="s">
        <v>553</v>
      </c>
      <c r="B455" s="2" t="s">
        <v>553</v>
      </c>
      <c r="C455" s="2" t="s">
        <v>522</v>
      </c>
      <c r="D455" s="2" t="s">
        <v>50</v>
      </c>
      <c r="E455" s="2" t="s">
        <v>90</v>
      </c>
      <c r="F455" s="2" t="s">
        <v>256</v>
      </c>
      <c r="G455" s="2" t="s">
        <v>255</v>
      </c>
      <c r="H455" s="2" t="s">
        <v>254</v>
      </c>
      <c r="I455" s="2" t="s">
        <v>88</v>
      </c>
      <c r="J455" s="2" t="s">
        <v>46</v>
      </c>
      <c r="K455" s="2" t="s">
        <v>48</v>
      </c>
      <c r="L455" s="2" t="s">
        <v>87</v>
      </c>
      <c r="M455" s="8">
        <v>1</v>
      </c>
      <c r="N455" s="9" t="str">
        <f t="shared" si="21"/>
        <v>RSSS-140-4700 - Fonds exploitation - Solde de fonds - Cap</v>
      </c>
      <c r="O455" s="9" t="str">
        <f t="shared" si="22"/>
        <v>Investissement</v>
      </c>
      <c r="P455" s="9" t="str">
        <f t="shared" si="23"/>
        <v>Fonds général</v>
      </c>
    </row>
    <row r="456" spans="1:16" ht="12.75" customHeight="1" x14ac:dyDescent="0.25">
      <c r="A456" s="2" t="s">
        <v>552</v>
      </c>
      <c r="B456" s="2" t="s">
        <v>552</v>
      </c>
      <c r="C456" s="2" t="s">
        <v>522</v>
      </c>
      <c r="D456" s="2" t="s">
        <v>50</v>
      </c>
      <c r="E456" s="2" t="s">
        <v>90</v>
      </c>
      <c r="F456" s="2" t="s">
        <v>252</v>
      </c>
      <c r="G456" s="2" t="s">
        <v>251</v>
      </c>
      <c r="H456" s="2" t="s">
        <v>250</v>
      </c>
      <c r="I456" s="2" t="s">
        <v>88</v>
      </c>
      <c r="J456" s="2" t="s">
        <v>46</v>
      </c>
      <c r="K456" s="2" t="s">
        <v>48</v>
      </c>
      <c r="L456" s="2" t="s">
        <v>87</v>
      </c>
      <c r="M456" s="8">
        <v>1</v>
      </c>
      <c r="N456" s="9" t="str">
        <f t="shared" si="21"/>
        <v>RSSS-150-4700 - Fonds exploitation - Crédits reportés - Cap</v>
      </c>
      <c r="O456" s="9" t="str">
        <f t="shared" si="22"/>
        <v>Investissement</v>
      </c>
      <c r="P456" s="9" t="str">
        <f t="shared" si="23"/>
        <v>Fonds général</v>
      </c>
    </row>
    <row r="457" spans="1:16" ht="12.75" customHeight="1" x14ac:dyDescent="0.25">
      <c r="A457" s="2" t="s">
        <v>551</v>
      </c>
      <c r="B457" s="2" t="s">
        <v>551</v>
      </c>
      <c r="C457" s="2" t="s">
        <v>522</v>
      </c>
      <c r="D457" s="2" t="s">
        <v>50</v>
      </c>
      <c r="E457" s="2" t="s">
        <v>90</v>
      </c>
      <c r="F457" s="2" t="s">
        <v>248</v>
      </c>
      <c r="G457" s="2" t="s">
        <v>247</v>
      </c>
      <c r="H457" s="2" t="s">
        <v>246</v>
      </c>
      <c r="I457" s="2" t="s">
        <v>88</v>
      </c>
      <c r="J457" s="2" t="s">
        <v>47</v>
      </c>
      <c r="K457" s="2" t="s">
        <v>48</v>
      </c>
      <c r="L457" s="2" t="s">
        <v>87</v>
      </c>
      <c r="M457" s="8">
        <v>1</v>
      </c>
      <c r="N457" s="9" t="str">
        <f t="shared" si="21"/>
        <v>RSSS-160-4700 - Fonds exploitation - Dépense de l'exercice - Non Cap</v>
      </c>
      <c r="O457" s="9" t="str">
        <f t="shared" si="22"/>
        <v>Dépense</v>
      </c>
      <c r="P457" s="9" t="str">
        <f t="shared" si="23"/>
        <v>Fonds général</v>
      </c>
    </row>
    <row r="458" spans="1:16" ht="12.75" customHeight="1" x14ac:dyDescent="0.25">
      <c r="A458" s="2" t="s">
        <v>550</v>
      </c>
      <c r="B458" s="2" t="s">
        <v>550</v>
      </c>
      <c r="C458" s="2" t="s">
        <v>522</v>
      </c>
      <c r="D458" s="2" t="s">
        <v>50</v>
      </c>
      <c r="E458" s="2" t="s">
        <v>90</v>
      </c>
      <c r="F458" s="2" t="s">
        <v>244</v>
      </c>
      <c r="G458" s="2" t="s">
        <v>243</v>
      </c>
      <c r="H458" s="2" t="s">
        <v>242</v>
      </c>
      <c r="I458" s="2" t="s">
        <v>88</v>
      </c>
      <c r="J458" s="2" t="s">
        <v>47</v>
      </c>
      <c r="K458" s="2" t="s">
        <v>48</v>
      </c>
      <c r="L458" s="2" t="s">
        <v>87</v>
      </c>
      <c r="M458" s="8">
        <v>1</v>
      </c>
      <c r="N458" s="9" t="str">
        <f t="shared" si="21"/>
        <v>RSSS-170-4700 - Fonds exploitation - Solde de fonds - Non Cap</v>
      </c>
      <c r="O458" s="9" t="str">
        <f t="shared" si="22"/>
        <v>Dépense</v>
      </c>
      <c r="P458" s="9" t="str">
        <f t="shared" si="23"/>
        <v>Fonds général</v>
      </c>
    </row>
    <row r="459" spans="1:16" ht="12.75" customHeight="1" x14ac:dyDescent="0.25">
      <c r="A459" s="2" t="s">
        <v>549</v>
      </c>
      <c r="B459" s="2" t="s">
        <v>549</v>
      </c>
      <c r="C459" s="2" t="s">
        <v>522</v>
      </c>
      <c r="D459" s="2" t="s">
        <v>50</v>
      </c>
      <c r="E459" s="2" t="s">
        <v>90</v>
      </c>
      <c r="F459" s="2" t="s">
        <v>240</v>
      </c>
      <c r="G459" s="2" t="s">
        <v>239</v>
      </c>
      <c r="H459" s="2" t="s">
        <v>238</v>
      </c>
      <c r="I459" s="2" t="s">
        <v>88</v>
      </c>
      <c r="J459" s="2" t="s">
        <v>47</v>
      </c>
      <c r="K459" s="2" t="s">
        <v>48</v>
      </c>
      <c r="L459" s="2" t="s">
        <v>87</v>
      </c>
      <c r="M459" s="8">
        <v>1</v>
      </c>
      <c r="N459" s="9" t="str">
        <f t="shared" si="21"/>
        <v>RSSS-180-4700 - Fonds exploitation - Crédits reportés - Non Cap</v>
      </c>
      <c r="O459" s="9" t="str">
        <f t="shared" si="22"/>
        <v>Dépense</v>
      </c>
      <c r="P459" s="9" t="str">
        <f t="shared" si="23"/>
        <v>Fonds général</v>
      </c>
    </row>
    <row r="460" spans="1:16" ht="12.75" customHeight="1" x14ac:dyDescent="0.25">
      <c r="A460" s="2" t="s">
        <v>548</v>
      </c>
      <c r="B460" s="2" t="s">
        <v>548</v>
      </c>
      <c r="C460" s="2" t="s">
        <v>522</v>
      </c>
      <c r="D460" s="2" t="s">
        <v>50</v>
      </c>
      <c r="E460" s="2" t="s">
        <v>90</v>
      </c>
      <c r="F460" s="2" t="s">
        <v>236</v>
      </c>
      <c r="G460" s="2" t="s">
        <v>235</v>
      </c>
      <c r="H460" s="2" t="s">
        <v>234</v>
      </c>
      <c r="I460" s="2" t="s">
        <v>88</v>
      </c>
      <c r="J460" s="2" t="s">
        <v>46</v>
      </c>
      <c r="K460" s="2" t="s">
        <v>48</v>
      </c>
      <c r="L460" s="2" t="s">
        <v>87</v>
      </c>
      <c r="M460" s="8">
        <v>1</v>
      </c>
      <c r="N460" s="9" t="str">
        <f t="shared" si="21"/>
        <v>RSSS-190-4700 - Fonds immo - Courant - Cap</v>
      </c>
      <c r="O460" s="9" t="str">
        <f t="shared" si="22"/>
        <v>Investissement</v>
      </c>
      <c r="P460" s="9" t="str">
        <f t="shared" si="23"/>
        <v>Fonds général</v>
      </c>
    </row>
    <row r="461" spans="1:16" ht="12.75" customHeight="1" x14ac:dyDescent="0.25">
      <c r="A461" s="2" t="s">
        <v>547</v>
      </c>
      <c r="B461" s="2" t="s">
        <v>547</v>
      </c>
      <c r="C461" s="2" t="s">
        <v>522</v>
      </c>
      <c r="D461" s="2" t="s">
        <v>50</v>
      </c>
      <c r="E461" s="2" t="s">
        <v>90</v>
      </c>
      <c r="F461" s="2" t="s">
        <v>232</v>
      </c>
      <c r="G461" s="2" t="s">
        <v>231</v>
      </c>
      <c r="H461" s="2" t="s">
        <v>230</v>
      </c>
      <c r="I461" s="2" t="s">
        <v>88</v>
      </c>
      <c r="J461" s="2" t="s">
        <v>46</v>
      </c>
      <c r="K461" s="2" t="s">
        <v>48</v>
      </c>
      <c r="L461" s="2" t="s">
        <v>87</v>
      </c>
      <c r="M461" s="8">
        <v>1</v>
      </c>
      <c r="N461" s="9" t="str">
        <f t="shared" si="21"/>
        <v>RSSS-200-4700 - Fonds immo - Solde de fonds - Cap</v>
      </c>
      <c r="O461" s="9" t="str">
        <f t="shared" si="22"/>
        <v>Investissement</v>
      </c>
      <c r="P461" s="9" t="str">
        <f t="shared" si="23"/>
        <v>Fonds général</v>
      </c>
    </row>
    <row r="462" spans="1:16" ht="12.75" customHeight="1" x14ac:dyDescent="0.25">
      <c r="A462" s="2" t="s">
        <v>546</v>
      </c>
      <c r="B462" s="2" t="s">
        <v>546</v>
      </c>
      <c r="C462" s="2" t="s">
        <v>522</v>
      </c>
      <c r="D462" s="2" t="s">
        <v>50</v>
      </c>
      <c r="E462" s="2" t="s">
        <v>90</v>
      </c>
      <c r="F462" s="2" t="s">
        <v>228</v>
      </c>
      <c r="G462" s="2" t="s">
        <v>227</v>
      </c>
      <c r="H462" s="2" t="s">
        <v>226</v>
      </c>
      <c r="I462" s="2" t="s">
        <v>88</v>
      </c>
      <c r="J462" s="2" t="s">
        <v>46</v>
      </c>
      <c r="K462" s="2" t="s">
        <v>48</v>
      </c>
      <c r="L462" s="2" t="s">
        <v>87</v>
      </c>
      <c r="M462" s="8">
        <v>1</v>
      </c>
      <c r="N462" s="9" t="str">
        <f t="shared" si="21"/>
        <v>RSSS-210-4700 - Fonds immo - Crédits reportés - Cap</v>
      </c>
      <c r="O462" s="9" t="str">
        <f t="shared" si="22"/>
        <v>Investissement</v>
      </c>
      <c r="P462" s="9" t="str">
        <f t="shared" si="23"/>
        <v>Fonds général</v>
      </c>
    </row>
    <row r="463" spans="1:16" ht="12.75" customHeight="1" x14ac:dyDescent="0.25">
      <c r="A463" s="2" t="s">
        <v>545</v>
      </c>
      <c r="B463" s="2" t="s">
        <v>545</v>
      </c>
      <c r="C463" s="2" t="s">
        <v>522</v>
      </c>
      <c r="D463" s="2" t="s">
        <v>50</v>
      </c>
      <c r="E463" s="2" t="s">
        <v>90</v>
      </c>
      <c r="F463" s="2" t="s">
        <v>224</v>
      </c>
      <c r="G463" s="2" t="s">
        <v>223</v>
      </c>
      <c r="H463" s="2" t="s">
        <v>222</v>
      </c>
      <c r="I463" s="2" t="s">
        <v>147</v>
      </c>
      <c r="J463" s="2" t="s">
        <v>46</v>
      </c>
      <c r="K463" s="2" t="s">
        <v>48</v>
      </c>
      <c r="L463" s="2" t="s">
        <v>87</v>
      </c>
      <c r="M463" s="8">
        <v>1</v>
      </c>
      <c r="N463" s="9" t="str">
        <f t="shared" si="21"/>
        <v>RSSS-220-4700 - Fonds immo - ADTI - Cap</v>
      </c>
      <c r="O463" s="9" t="str">
        <f t="shared" si="22"/>
        <v>Investissement</v>
      </c>
      <c r="P463" s="9" t="str">
        <f t="shared" si="23"/>
        <v>Fonds général</v>
      </c>
    </row>
    <row r="464" spans="1:16" ht="12.75" customHeight="1" x14ac:dyDescent="0.25">
      <c r="A464" s="2" t="s">
        <v>544</v>
      </c>
      <c r="B464" s="2" t="s">
        <v>544</v>
      </c>
      <c r="C464" s="2" t="s">
        <v>522</v>
      </c>
      <c r="D464" s="2" t="s">
        <v>50</v>
      </c>
      <c r="E464" s="2" t="s">
        <v>90</v>
      </c>
      <c r="F464" s="2" t="s">
        <v>220</v>
      </c>
      <c r="G464" s="2" t="s">
        <v>219</v>
      </c>
      <c r="H464" s="2" t="s">
        <v>218</v>
      </c>
      <c r="I464" s="2" t="s">
        <v>147</v>
      </c>
      <c r="J464" s="2" t="s">
        <v>46</v>
      </c>
      <c r="K464" s="2" t="s">
        <v>48</v>
      </c>
      <c r="L464" s="2" t="s">
        <v>87</v>
      </c>
      <c r="M464" s="8">
        <v>1</v>
      </c>
      <c r="N464" s="9" t="str">
        <f t="shared" si="21"/>
        <v>RSSS-230-4700 - Fonds immo - MAI - Cap</v>
      </c>
      <c r="O464" s="9" t="str">
        <f t="shared" si="22"/>
        <v>Investissement</v>
      </c>
      <c r="P464" s="9" t="str">
        <f t="shared" si="23"/>
        <v>Fonds général</v>
      </c>
    </row>
    <row r="465" spans="1:16" ht="12.75" customHeight="1" x14ac:dyDescent="0.25">
      <c r="A465" s="2" t="s">
        <v>543</v>
      </c>
      <c r="B465" s="2" t="s">
        <v>543</v>
      </c>
      <c r="C465" s="2" t="s">
        <v>522</v>
      </c>
      <c r="D465" s="2" t="s">
        <v>50</v>
      </c>
      <c r="E465" s="2" t="s">
        <v>90</v>
      </c>
      <c r="F465" s="2" t="s">
        <v>216</v>
      </c>
      <c r="G465" s="2" t="s">
        <v>215</v>
      </c>
      <c r="H465" s="2" t="s">
        <v>214</v>
      </c>
      <c r="I465" s="2" t="s">
        <v>147</v>
      </c>
      <c r="J465" s="2" t="s">
        <v>46</v>
      </c>
      <c r="K465" s="2" t="s">
        <v>48</v>
      </c>
      <c r="L465" s="2" t="s">
        <v>87</v>
      </c>
      <c r="M465" s="8">
        <v>1</v>
      </c>
      <c r="N465" s="9" t="str">
        <f t="shared" si="21"/>
        <v>RSSS-240-4700 - Fonds immo - AC - Cap</v>
      </c>
      <c r="O465" s="9" t="str">
        <f t="shared" si="22"/>
        <v>Investissement</v>
      </c>
      <c r="P465" s="9" t="str">
        <f t="shared" si="23"/>
        <v>Fonds général</v>
      </c>
    </row>
    <row r="466" spans="1:16" ht="12.75" customHeight="1" x14ac:dyDescent="0.25">
      <c r="A466" s="2" t="s">
        <v>542</v>
      </c>
      <c r="B466" s="2" t="s">
        <v>542</v>
      </c>
      <c r="C466" s="2" t="s">
        <v>522</v>
      </c>
      <c r="D466" s="2" t="s">
        <v>50</v>
      </c>
      <c r="E466" s="2" t="s">
        <v>90</v>
      </c>
      <c r="F466" s="2" t="s">
        <v>212</v>
      </c>
      <c r="G466" s="2" t="s">
        <v>211</v>
      </c>
      <c r="H466" s="2" t="s">
        <v>210</v>
      </c>
      <c r="I466" s="2" t="s">
        <v>147</v>
      </c>
      <c r="J466" s="2" t="s">
        <v>46</v>
      </c>
      <c r="K466" s="2" t="s">
        <v>48</v>
      </c>
      <c r="L466" s="2" t="s">
        <v>87</v>
      </c>
      <c r="M466" s="8">
        <v>1</v>
      </c>
      <c r="N466" s="9" t="str">
        <f t="shared" si="21"/>
        <v>RSSS-250-4700 - Fonds immo - PCEM - Cap</v>
      </c>
      <c r="O466" s="9" t="str">
        <f t="shared" si="22"/>
        <v>Investissement</v>
      </c>
      <c r="P466" s="9" t="str">
        <f t="shared" si="23"/>
        <v>Fonds général</v>
      </c>
    </row>
    <row r="467" spans="1:16" ht="12.75" customHeight="1" x14ac:dyDescent="0.25">
      <c r="A467" s="2" t="s">
        <v>541</v>
      </c>
      <c r="B467" s="2" t="s">
        <v>541</v>
      </c>
      <c r="C467" s="2" t="s">
        <v>522</v>
      </c>
      <c r="D467" s="2" t="s">
        <v>50</v>
      </c>
      <c r="E467" s="2" t="s">
        <v>90</v>
      </c>
      <c r="F467" s="2" t="s">
        <v>208</v>
      </c>
      <c r="G467" s="2" t="s">
        <v>207</v>
      </c>
      <c r="H467" s="2" t="s">
        <v>206</v>
      </c>
      <c r="I467" s="2" t="s">
        <v>147</v>
      </c>
      <c r="J467" s="2" t="s">
        <v>46</v>
      </c>
      <c r="K467" s="2" t="s">
        <v>48</v>
      </c>
      <c r="L467" s="2" t="s">
        <v>87</v>
      </c>
      <c r="M467" s="8">
        <v>1</v>
      </c>
      <c r="N467" s="9" t="str">
        <f t="shared" si="21"/>
        <v>RSSS-260-4700 - Fonds immo - PCFI - Cap</v>
      </c>
      <c r="O467" s="9" t="str">
        <f t="shared" si="22"/>
        <v>Investissement</v>
      </c>
      <c r="P467" s="9" t="str">
        <f t="shared" si="23"/>
        <v>Fonds général</v>
      </c>
    </row>
    <row r="468" spans="1:16" ht="12.75" customHeight="1" x14ac:dyDescent="0.25">
      <c r="A468" s="2" t="s">
        <v>540</v>
      </c>
      <c r="B468" s="2" t="s">
        <v>540</v>
      </c>
      <c r="C468" s="2" t="s">
        <v>522</v>
      </c>
      <c r="D468" s="2" t="s">
        <v>1725</v>
      </c>
      <c r="E468" s="2" t="s">
        <v>90</v>
      </c>
      <c r="F468" s="2" t="s">
        <v>204</v>
      </c>
      <c r="G468" s="2" t="s">
        <v>203</v>
      </c>
      <c r="H468" s="2" t="s">
        <v>202</v>
      </c>
      <c r="I468" s="2" t="s">
        <v>88</v>
      </c>
      <c r="J468" s="2" t="s">
        <v>46</v>
      </c>
      <c r="K468" s="2" t="s">
        <v>51</v>
      </c>
      <c r="L468" s="2" t="s">
        <v>87</v>
      </c>
      <c r="M468" s="8">
        <v>1</v>
      </c>
      <c r="N468" s="9" t="str">
        <f t="shared" si="21"/>
        <v>RSSS-270-4700 - Fondation - fonds d'exploitation - Cap</v>
      </c>
      <c r="O468" s="9" t="str">
        <f t="shared" si="22"/>
        <v>Investissement</v>
      </c>
      <c r="P468" s="9" t="str">
        <f t="shared" si="23"/>
        <v>Partenaires externes</v>
      </c>
    </row>
    <row r="469" spans="1:16" ht="12.75" customHeight="1" x14ac:dyDescent="0.25">
      <c r="A469" s="2" t="s">
        <v>539</v>
      </c>
      <c r="B469" s="2" t="s">
        <v>539</v>
      </c>
      <c r="C469" s="2" t="s">
        <v>522</v>
      </c>
      <c r="D469" s="2" t="s">
        <v>1725</v>
      </c>
      <c r="E469" s="2" t="s">
        <v>90</v>
      </c>
      <c r="F469" s="2" t="s">
        <v>200</v>
      </c>
      <c r="G469" s="2" t="s">
        <v>199</v>
      </c>
      <c r="H469" s="2" t="s">
        <v>198</v>
      </c>
      <c r="I469" s="2" t="s">
        <v>88</v>
      </c>
      <c r="J469" s="2" t="s">
        <v>47</v>
      </c>
      <c r="K469" s="2" t="s">
        <v>51</v>
      </c>
      <c r="L469" s="2" t="s">
        <v>87</v>
      </c>
      <c r="M469" s="8">
        <v>1</v>
      </c>
      <c r="N469" s="9" t="str">
        <f t="shared" si="21"/>
        <v>RSSS-280-4700 - Fondation - fonds d'exploitation - Non Cap</v>
      </c>
      <c r="O469" s="9" t="str">
        <f t="shared" si="22"/>
        <v>Dépense</v>
      </c>
      <c r="P469" s="9" t="str">
        <f t="shared" si="23"/>
        <v>Partenaires externes</v>
      </c>
    </row>
    <row r="470" spans="1:16" ht="12.75" customHeight="1" x14ac:dyDescent="0.25">
      <c r="A470" s="2" t="s">
        <v>538</v>
      </c>
      <c r="B470" s="2" t="s">
        <v>538</v>
      </c>
      <c r="C470" s="2" t="s">
        <v>522</v>
      </c>
      <c r="D470" s="2" t="s">
        <v>1725</v>
      </c>
      <c r="E470" s="2" t="s">
        <v>90</v>
      </c>
      <c r="F470" s="2" t="s">
        <v>196</v>
      </c>
      <c r="G470" s="2" t="s">
        <v>195</v>
      </c>
      <c r="H470" s="2" t="s">
        <v>194</v>
      </c>
      <c r="I470" s="2" t="s">
        <v>88</v>
      </c>
      <c r="J470" s="2" t="s">
        <v>46</v>
      </c>
      <c r="K470" s="2" t="s">
        <v>51</v>
      </c>
      <c r="L470" s="2" t="s">
        <v>87</v>
      </c>
      <c r="M470" s="8">
        <v>1</v>
      </c>
      <c r="N470" s="9" t="str">
        <f t="shared" si="21"/>
        <v>RSSS-290-4700 - Fondation - fonds d'immobilisation - Cap</v>
      </c>
      <c r="O470" s="9" t="str">
        <f t="shared" si="22"/>
        <v>Investissement</v>
      </c>
      <c r="P470" s="9" t="str">
        <f t="shared" si="23"/>
        <v>Partenaires externes</v>
      </c>
    </row>
    <row r="471" spans="1:16" ht="12.75" customHeight="1" x14ac:dyDescent="0.25">
      <c r="A471" s="2" t="s">
        <v>537</v>
      </c>
      <c r="B471" s="2" t="s">
        <v>537</v>
      </c>
      <c r="C471" s="2" t="s">
        <v>522</v>
      </c>
      <c r="D471" s="2" t="s">
        <v>50</v>
      </c>
      <c r="E471" s="2" t="s">
        <v>90</v>
      </c>
      <c r="F471" s="2" t="s">
        <v>192</v>
      </c>
      <c r="G471" s="2" t="s">
        <v>191</v>
      </c>
      <c r="H471" s="2" t="s">
        <v>190</v>
      </c>
      <c r="I471" s="2" t="s">
        <v>88</v>
      </c>
      <c r="J471" s="2" t="s">
        <v>47</v>
      </c>
      <c r="K471" s="2" t="s">
        <v>48</v>
      </c>
      <c r="L471" s="2" t="s">
        <v>87</v>
      </c>
      <c r="M471" s="8">
        <v>1</v>
      </c>
      <c r="N471" s="9" t="str">
        <f t="shared" si="21"/>
        <v>RSSS-300-4700 - CO/CDO - Transfert MSSS - Non Cap</v>
      </c>
      <c r="O471" s="9" t="str">
        <f t="shared" si="22"/>
        <v>Dépense</v>
      </c>
      <c r="P471" s="9" t="str">
        <f t="shared" si="23"/>
        <v>Fonds général</v>
      </c>
    </row>
    <row r="472" spans="1:16" ht="12.75" customHeight="1" x14ac:dyDescent="0.25">
      <c r="A472" s="2" t="s">
        <v>536</v>
      </c>
      <c r="B472" s="2" t="s">
        <v>536</v>
      </c>
      <c r="C472" s="2" t="s">
        <v>522</v>
      </c>
      <c r="D472" s="2" t="s">
        <v>50</v>
      </c>
      <c r="E472" s="2" t="s">
        <v>90</v>
      </c>
      <c r="F472" s="2" t="s">
        <v>188</v>
      </c>
      <c r="G472" s="2" t="s">
        <v>187</v>
      </c>
      <c r="H472" s="2" t="s">
        <v>186</v>
      </c>
      <c r="I472" s="2" t="s">
        <v>88</v>
      </c>
      <c r="J472" s="2" t="s">
        <v>46</v>
      </c>
      <c r="K472" s="2" t="s">
        <v>48</v>
      </c>
      <c r="L472" s="2" t="s">
        <v>87</v>
      </c>
      <c r="M472" s="8">
        <v>1</v>
      </c>
      <c r="N472" s="9" t="str">
        <f t="shared" si="21"/>
        <v>RSSS-310-4700 - CO/CDO - Transfert MSSS - Cap</v>
      </c>
      <c r="O472" s="9" t="str">
        <f t="shared" si="22"/>
        <v>Investissement</v>
      </c>
      <c r="P472" s="9" t="str">
        <f t="shared" si="23"/>
        <v>Fonds général</v>
      </c>
    </row>
    <row r="473" spans="1:16" ht="12.75" customHeight="1" x14ac:dyDescent="0.25">
      <c r="A473" s="2" t="s">
        <v>535</v>
      </c>
      <c r="B473" s="2" t="s">
        <v>535</v>
      </c>
      <c r="C473" s="2" t="s">
        <v>522</v>
      </c>
      <c r="D473" s="2" t="s">
        <v>50</v>
      </c>
      <c r="E473" s="2" t="s">
        <v>90</v>
      </c>
      <c r="F473" s="2" t="s">
        <v>184</v>
      </c>
      <c r="G473" s="2" t="s">
        <v>183</v>
      </c>
      <c r="H473" s="2" t="s">
        <v>182</v>
      </c>
      <c r="I473" s="2" t="s">
        <v>88</v>
      </c>
      <c r="J473" s="2" t="s">
        <v>47</v>
      </c>
      <c r="K473" s="2" t="s">
        <v>48</v>
      </c>
      <c r="L473" s="2" t="s">
        <v>87</v>
      </c>
      <c r="M473" s="8">
        <v>1</v>
      </c>
      <c r="N473" s="9" t="str">
        <f t="shared" si="21"/>
        <v>RSSS-320-4700 - Autres - Transfert MSSS - Non Cap</v>
      </c>
      <c r="O473" s="9" t="str">
        <f t="shared" si="22"/>
        <v>Dépense</v>
      </c>
      <c r="P473" s="9" t="str">
        <f t="shared" si="23"/>
        <v>Fonds général</v>
      </c>
    </row>
    <row r="474" spans="1:16" ht="12.75" customHeight="1" x14ac:dyDescent="0.25">
      <c r="A474" s="2" t="s">
        <v>534</v>
      </c>
      <c r="B474" s="2" t="s">
        <v>534</v>
      </c>
      <c r="C474" s="2" t="s">
        <v>522</v>
      </c>
      <c r="D474" s="2" t="s">
        <v>50</v>
      </c>
      <c r="E474" s="2" t="s">
        <v>90</v>
      </c>
      <c r="F474" s="2" t="s">
        <v>180</v>
      </c>
      <c r="G474" s="2" t="s">
        <v>179</v>
      </c>
      <c r="H474" s="2" t="s">
        <v>178</v>
      </c>
      <c r="I474" s="2" t="s">
        <v>88</v>
      </c>
      <c r="J474" s="2" t="s">
        <v>46</v>
      </c>
      <c r="K474" s="2" t="s">
        <v>48</v>
      </c>
      <c r="L474" s="2" t="s">
        <v>87</v>
      </c>
      <c r="M474" s="8">
        <v>1</v>
      </c>
      <c r="N474" s="9" t="str">
        <f t="shared" si="21"/>
        <v>RSSS-330-4700 - Autres - Transfert MSSS -Cap</v>
      </c>
      <c r="O474" s="9" t="str">
        <f t="shared" si="22"/>
        <v>Investissement</v>
      </c>
      <c r="P474" s="9" t="str">
        <f t="shared" si="23"/>
        <v>Fonds général</v>
      </c>
    </row>
    <row r="475" spans="1:16" ht="12.75" customHeight="1" x14ac:dyDescent="0.25">
      <c r="A475" s="2" t="s">
        <v>533</v>
      </c>
      <c r="B475" s="2" t="s">
        <v>533</v>
      </c>
      <c r="C475" s="2" t="s">
        <v>522</v>
      </c>
      <c r="D475" s="2" t="s">
        <v>1725</v>
      </c>
      <c r="E475" s="2" t="s">
        <v>90</v>
      </c>
      <c r="F475" s="2" t="s">
        <v>176</v>
      </c>
      <c r="G475" s="2" t="s">
        <v>175</v>
      </c>
      <c r="H475" s="2" t="s">
        <v>174</v>
      </c>
      <c r="I475" s="2" t="s">
        <v>88</v>
      </c>
      <c r="J475" s="2" t="s">
        <v>47</v>
      </c>
      <c r="K475" s="2" t="s">
        <v>169</v>
      </c>
      <c r="L475" s="2" t="s">
        <v>87</v>
      </c>
      <c r="M475" s="8">
        <v>1</v>
      </c>
      <c r="N475" s="9" t="str">
        <f t="shared" si="21"/>
        <v>RSSS-340-4700 - Autres - Gouvernement fédéral - Non Cap</v>
      </c>
      <c r="O475" s="9" t="str">
        <f t="shared" si="22"/>
        <v>Dépense</v>
      </c>
      <c r="P475" s="9" t="str">
        <f t="shared" si="23"/>
        <v>Partenaires externes</v>
      </c>
    </row>
    <row r="476" spans="1:16" ht="12.75" customHeight="1" x14ac:dyDescent="0.25">
      <c r="A476" s="2" t="s">
        <v>532</v>
      </c>
      <c r="B476" s="2" t="s">
        <v>532</v>
      </c>
      <c r="C476" s="2" t="s">
        <v>522</v>
      </c>
      <c r="D476" s="2" t="s">
        <v>1725</v>
      </c>
      <c r="E476" s="2" t="s">
        <v>90</v>
      </c>
      <c r="F476" s="2" t="s">
        <v>172</v>
      </c>
      <c r="G476" s="2" t="s">
        <v>171</v>
      </c>
      <c r="H476" s="2" t="s">
        <v>170</v>
      </c>
      <c r="I476" s="2" t="s">
        <v>88</v>
      </c>
      <c r="J476" s="2" t="s">
        <v>46</v>
      </c>
      <c r="K476" s="2" t="s">
        <v>169</v>
      </c>
      <c r="L476" s="2" t="s">
        <v>87</v>
      </c>
      <c r="M476" s="8">
        <v>1</v>
      </c>
      <c r="N476" s="9" t="str">
        <f t="shared" si="21"/>
        <v>RSSS-350-4700 - Autres - Gouvernement fédéral - Cap</v>
      </c>
      <c r="O476" s="9" t="str">
        <f t="shared" si="22"/>
        <v>Investissement</v>
      </c>
      <c r="P476" s="9" t="str">
        <f t="shared" si="23"/>
        <v>Partenaires externes</v>
      </c>
    </row>
    <row r="477" spans="1:16" ht="12.75" customHeight="1" x14ac:dyDescent="0.25">
      <c r="A477" s="2" t="s">
        <v>531</v>
      </c>
      <c r="B477" s="2" t="s">
        <v>531</v>
      </c>
      <c r="C477" s="2" t="s">
        <v>522</v>
      </c>
      <c r="D477" s="2" t="s">
        <v>50</v>
      </c>
      <c r="E477" s="2" t="s">
        <v>90</v>
      </c>
      <c r="F477" s="2" t="s">
        <v>167</v>
      </c>
      <c r="G477" s="2" t="s">
        <v>166</v>
      </c>
      <c r="H477" s="2" t="s">
        <v>165</v>
      </c>
      <c r="I477" s="2" t="s">
        <v>88</v>
      </c>
      <c r="J477" s="2" t="s">
        <v>47</v>
      </c>
      <c r="K477" s="2" t="s">
        <v>51</v>
      </c>
      <c r="L477" s="2" t="s">
        <v>87</v>
      </c>
      <c r="M477" s="8">
        <v>1</v>
      </c>
      <c r="N477" s="9" t="str">
        <f t="shared" si="21"/>
        <v>RSSS-360-4700 - Autres sources de financement - Non Cap</v>
      </c>
      <c r="O477" s="9" t="str">
        <f t="shared" si="22"/>
        <v>Dépense</v>
      </c>
      <c r="P477" s="9" t="str">
        <f t="shared" si="23"/>
        <v>Fonds général</v>
      </c>
    </row>
    <row r="478" spans="1:16" ht="12.75" customHeight="1" x14ac:dyDescent="0.25">
      <c r="A478" s="2" t="s">
        <v>530</v>
      </c>
      <c r="B478" s="2" t="s">
        <v>530</v>
      </c>
      <c r="C478" s="2" t="s">
        <v>522</v>
      </c>
      <c r="D478" s="2" t="s">
        <v>50</v>
      </c>
      <c r="E478" s="2" t="s">
        <v>90</v>
      </c>
      <c r="F478" s="2" t="s">
        <v>163</v>
      </c>
      <c r="G478" s="2" t="s">
        <v>162</v>
      </c>
      <c r="H478" s="2" t="s">
        <v>161</v>
      </c>
      <c r="I478" s="2" t="s">
        <v>88</v>
      </c>
      <c r="J478" s="2" t="s">
        <v>46</v>
      </c>
      <c r="K478" s="2" t="s">
        <v>51</v>
      </c>
      <c r="L478" s="2" t="s">
        <v>87</v>
      </c>
      <c r="M478" s="8">
        <v>1</v>
      </c>
      <c r="N478" s="9" t="str">
        <f t="shared" si="21"/>
        <v>RSSS-370-4700 - Autres sources de financement - Cap</v>
      </c>
      <c r="O478" s="9" t="str">
        <f t="shared" si="22"/>
        <v>Investissement</v>
      </c>
      <c r="P478" s="9" t="str">
        <f t="shared" si="23"/>
        <v>Fonds général</v>
      </c>
    </row>
    <row r="479" spans="1:16" ht="12.75" customHeight="1" x14ac:dyDescent="0.25">
      <c r="A479" s="2" t="s">
        <v>529</v>
      </c>
      <c r="B479" s="2" t="s">
        <v>529</v>
      </c>
      <c r="C479" s="2" t="s">
        <v>522</v>
      </c>
      <c r="D479" s="2" t="s">
        <v>50</v>
      </c>
      <c r="E479" s="2" t="s">
        <v>90</v>
      </c>
      <c r="F479" s="2" t="s">
        <v>93</v>
      </c>
      <c r="G479" s="2" t="s">
        <v>93</v>
      </c>
      <c r="H479" s="2" t="s">
        <v>93</v>
      </c>
      <c r="I479" s="2" t="s">
        <v>88</v>
      </c>
      <c r="J479" s="2" t="s">
        <v>47</v>
      </c>
      <c r="K479" s="2" t="s">
        <v>48</v>
      </c>
      <c r="L479" s="2" t="s">
        <v>87</v>
      </c>
      <c r="M479" s="8">
        <v>1</v>
      </c>
      <c r="N479" s="9" t="str">
        <f t="shared" si="21"/>
        <v>RSSS-400-4700 - Conversion - Dépenses réelles - 2018-2019</v>
      </c>
      <c r="O479" s="9" t="str">
        <f t="shared" si="22"/>
        <v>Dépense</v>
      </c>
      <c r="P479" s="9" t="str">
        <f t="shared" si="23"/>
        <v>Fonds général</v>
      </c>
    </row>
    <row r="480" spans="1:16" ht="12.75" customHeight="1" x14ac:dyDescent="0.25">
      <c r="A480" s="2" t="s">
        <v>528</v>
      </c>
      <c r="B480" s="2" t="s">
        <v>528</v>
      </c>
      <c r="C480" s="2" t="s">
        <v>522</v>
      </c>
      <c r="D480" s="2" t="s">
        <v>50</v>
      </c>
      <c r="E480" s="2" t="s">
        <v>90</v>
      </c>
      <c r="F480" s="2" t="s">
        <v>158</v>
      </c>
      <c r="G480" s="2" t="s">
        <v>158</v>
      </c>
      <c r="H480" s="2" t="s">
        <v>158</v>
      </c>
      <c r="I480" s="2" t="s">
        <v>88</v>
      </c>
      <c r="J480" s="2" t="s">
        <v>47</v>
      </c>
      <c r="K480" s="2" t="s">
        <v>48</v>
      </c>
      <c r="L480" s="2" t="s">
        <v>87</v>
      </c>
      <c r="M480" s="8">
        <v>1</v>
      </c>
      <c r="N480" s="9" t="str">
        <f t="shared" si="21"/>
        <v>RSSS-992-4700 - Plan modernisation technologique - Transfert MSSS (NON CAP)</v>
      </c>
      <c r="O480" s="9" t="str">
        <f t="shared" si="22"/>
        <v>Dépense</v>
      </c>
      <c r="P480" s="9" t="str">
        <f t="shared" si="23"/>
        <v>Fonds général</v>
      </c>
    </row>
    <row r="481" spans="1:16" ht="12.75" customHeight="1" x14ac:dyDescent="0.25">
      <c r="A481" s="2" t="s">
        <v>527</v>
      </c>
      <c r="B481" s="2" t="s">
        <v>527</v>
      </c>
      <c r="C481" s="2" t="s">
        <v>522</v>
      </c>
      <c r="D481" s="2" t="s">
        <v>50</v>
      </c>
      <c r="E481" s="2" t="s">
        <v>90</v>
      </c>
      <c r="F481" s="2" t="s">
        <v>156</v>
      </c>
      <c r="G481" s="2" t="s">
        <v>156</v>
      </c>
      <c r="H481" s="2" t="s">
        <v>156</v>
      </c>
      <c r="I481" s="2" t="s">
        <v>147</v>
      </c>
      <c r="J481" s="2" t="s">
        <v>46</v>
      </c>
      <c r="K481" s="2" t="s">
        <v>48</v>
      </c>
      <c r="L481" s="2" t="s">
        <v>87</v>
      </c>
      <c r="M481" s="8">
        <v>1</v>
      </c>
      <c r="N481" s="9" t="str">
        <f t="shared" si="21"/>
        <v>RSSS-993-4700 - Plan modernisation technologique - EIRI (CAP)</v>
      </c>
      <c r="O481" s="9" t="str">
        <f t="shared" si="22"/>
        <v>Investissement</v>
      </c>
      <c r="P481" s="9" t="str">
        <f t="shared" si="23"/>
        <v>Fonds général</v>
      </c>
    </row>
    <row r="482" spans="1:16" ht="12.75" customHeight="1" x14ac:dyDescent="0.25">
      <c r="A482" s="2" t="s">
        <v>526</v>
      </c>
      <c r="B482" s="2" t="s">
        <v>526</v>
      </c>
      <c r="C482" s="2" t="s">
        <v>522</v>
      </c>
      <c r="D482" s="2" t="s">
        <v>50</v>
      </c>
      <c r="E482" s="2" t="s">
        <v>90</v>
      </c>
      <c r="F482" s="2" t="s">
        <v>154</v>
      </c>
      <c r="G482" s="2" t="s">
        <v>154</v>
      </c>
      <c r="H482" s="2" t="s">
        <v>154</v>
      </c>
      <c r="I482" s="2" t="s">
        <v>147</v>
      </c>
      <c r="J482" s="2" t="s">
        <v>46</v>
      </c>
      <c r="K482" s="2" t="s">
        <v>48</v>
      </c>
      <c r="L482" s="2" t="s">
        <v>87</v>
      </c>
      <c r="M482" s="8">
        <v>1</v>
      </c>
      <c r="N482" s="9" t="str">
        <f t="shared" si="21"/>
        <v>RSSS-996-4700 - Enveloppe d'investissements en RI - Capitalisable</v>
      </c>
      <c r="O482" s="9" t="str">
        <f t="shared" si="22"/>
        <v>Investissement</v>
      </c>
      <c r="P482" s="9" t="str">
        <f t="shared" si="23"/>
        <v>Fonds général</v>
      </c>
    </row>
    <row r="483" spans="1:16" ht="12.75" customHeight="1" x14ac:dyDescent="0.25">
      <c r="A483" s="2" t="s">
        <v>525</v>
      </c>
      <c r="B483" s="2" t="s">
        <v>525</v>
      </c>
      <c r="C483" s="2" t="s">
        <v>522</v>
      </c>
      <c r="D483" s="2" t="s">
        <v>50</v>
      </c>
      <c r="E483" s="2" t="s">
        <v>115</v>
      </c>
      <c r="F483" s="2" t="s">
        <v>152</v>
      </c>
      <c r="G483" s="2" t="s">
        <v>152</v>
      </c>
      <c r="H483" s="2" t="s">
        <v>152</v>
      </c>
      <c r="I483" s="2" t="s">
        <v>147</v>
      </c>
      <c r="J483" s="2" t="s">
        <v>46</v>
      </c>
      <c r="K483" s="2" t="s">
        <v>48</v>
      </c>
      <c r="L483" s="2" t="s">
        <v>87</v>
      </c>
      <c r="M483" s="8">
        <v>1</v>
      </c>
      <c r="N483" s="9" t="str">
        <f t="shared" si="21"/>
        <v>RSSS-997-4700 - Compte non provisionné - Capitalisable</v>
      </c>
      <c r="O483" s="9" t="str">
        <f t="shared" si="22"/>
        <v>Investissement</v>
      </c>
      <c r="P483" s="9" t="str">
        <f t="shared" si="23"/>
        <v>Fonds général</v>
      </c>
    </row>
    <row r="484" spans="1:16" ht="12.75" customHeight="1" x14ac:dyDescent="0.25">
      <c r="A484" s="2" t="s">
        <v>524</v>
      </c>
      <c r="B484" s="2" t="s">
        <v>524</v>
      </c>
      <c r="C484" s="2" t="s">
        <v>522</v>
      </c>
      <c r="D484" s="2" t="s">
        <v>50</v>
      </c>
      <c r="E484" s="2" t="s">
        <v>90</v>
      </c>
      <c r="F484" s="2" t="s">
        <v>89</v>
      </c>
      <c r="G484" s="2" t="s">
        <v>89</v>
      </c>
      <c r="H484" s="2" t="s">
        <v>89</v>
      </c>
      <c r="I484" s="2" t="s">
        <v>88</v>
      </c>
      <c r="J484" s="2" t="s">
        <v>47</v>
      </c>
      <c r="K484" s="2" t="s">
        <v>48</v>
      </c>
      <c r="L484" s="2" t="s">
        <v>87</v>
      </c>
      <c r="M484" s="8">
        <v>1</v>
      </c>
      <c r="N484" s="9" t="str">
        <f t="shared" si="21"/>
        <v>RSSS-998-4700 - COVID-19 - Non capitalisable</v>
      </c>
      <c r="O484" s="9" t="str">
        <f t="shared" si="22"/>
        <v>Dépense</v>
      </c>
      <c r="P484" s="9" t="str">
        <f t="shared" si="23"/>
        <v>Fonds général</v>
      </c>
    </row>
    <row r="485" spans="1:16" ht="12.75" customHeight="1" x14ac:dyDescent="0.25">
      <c r="A485" s="2" t="s">
        <v>523</v>
      </c>
      <c r="B485" s="2" t="s">
        <v>523</v>
      </c>
      <c r="C485" s="2" t="s">
        <v>522</v>
      </c>
      <c r="D485" s="2" t="s">
        <v>50</v>
      </c>
      <c r="E485" s="2" t="s">
        <v>90</v>
      </c>
      <c r="F485" s="2" t="s">
        <v>148</v>
      </c>
      <c r="G485" s="2" t="s">
        <v>148</v>
      </c>
      <c r="H485" s="2" t="s">
        <v>148</v>
      </c>
      <c r="I485" s="2" t="s">
        <v>147</v>
      </c>
      <c r="J485" s="2" t="s">
        <v>46</v>
      </c>
      <c r="K485" s="2" t="s">
        <v>48</v>
      </c>
      <c r="L485" s="2" t="s">
        <v>87</v>
      </c>
      <c r="M485" s="8">
        <v>1</v>
      </c>
      <c r="N485" s="9" t="str">
        <f t="shared" si="21"/>
        <v>RSSS-999-4700 - COVID-19 - Capitalisable</v>
      </c>
      <c r="O485" s="9" t="str">
        <f t="shared" si="22"/>
        <v>Investissement</v>
      </c>
      <c r="P485" s="9" t="str">
        <f t="shared" si="23"/>
        <v>Fonds général</v>
      </c>
    </row>
    <row r="486" spans="1:16" ht="12.75" customHeight="1" x14ac:dyDescent="0.25">
      <c r="A486" s="2" t="s">
        <v>1247</v>
      </c>
      <c r="B486" s="2" t="s">
        <v>1247</v>
      </c>
      <c r="C486" s="2" t="s">
        <v>1215</v>
      </c>
      <c r="D486" s="2" t="s">
        <v>50</v>
      </c>
      <c r="E486" s="2" t="s">
        <v>90</v>
      </c>
      <c r="F486" s="2" t="s">
        <v>260</v>
      </c>
      <c r="G486" s="2" t="s">
        <v>259</v>
      </c>
      <c r="H486" s="2" t="s">
        <v>258</v>
      </c>
      <c r="I486" s="2" t="s">
        <v>88</v>
      </c>
      <c r="J486" s="2" t="s">
        <v>46</v>
      </c>
      <c r="K486" s="2" t="s">
        <v>48</v>
      </c>
      <c r="L486" s="2" t="s">
        <v>87</v>
      </c>
      <c r="M486" s="8">
        <v>1</v>
      </c>
      <c r="N486" s="9" t="str">
        <f t="shared" si="21"/>
        <v>RSSS-130-4155 - Fonds exploitation - Dépense de l'exercice - Cap</v>
      </c>
      <c r="O486" s="9" t="str">
        <f t="shared" si="22"/>
        <v>Investissement</v>
      </c>
      <c r="P486" s="9" t="str">
        <f t="shared" si="23"/>
        <v>Fonds général</v>
      </c>
    </row>
    <row r="487" spans="1:16" ht="12.75" customHeight="1" x14ac:dyDescent="0.25">
      <c r="A487" s="2" t="s">
        <v>1246</v>
      </c>
      <c r="B487" s="2" t="s">
        <v>1246</v>
      </c>
      <c r="C487" s="2" t="s">
        <v>1215</v>
      </c>
      <c r="D487" s="2" t="s">
        <v>50</v>
      </c>
      <c r="E487" s="2" t="s">
        <v>90</v>
      </c>
      <c r="F487" s="2" t="s">
        <v>256</v>
      </c>
      <c r="G487" s="2" t="s">
        <v>255</v>
      </c>
      <c r="H487" s="2" t="s">
        <v>254</v>
      </c>
      <c r="I487" s="2" t="s">
        <v>88</v>
      </c>
      <c r="J487" s="2" t="s">
        <v>46</v>
      </c>
      <c r="K487" s="2" t="s">
        <v>48</v>
      </c>
      <c r="L487" s="2" t="s">
        <v>87</v>
      </c>
      <c r="M487" s="8">
        <v>1</v>
      </c>
      <c r="N487" s="9" t="str">
        <f t="shared" si="21"/>
        <v>RSSS-140-4155 - Fonds exploitation - Solde de fonds - Cap</v>
      </c>
      <c r="O487" s="9" t="str">
        <f t="shared" si="22"/>
        <v>Investissement</v>
      </c>
      <c r="P487" s="9" t="str">
        <f t="shared" si="23"/>
        <v>Fonds général</v>
      </c>
    </row>
    <row r="488" spans="1:16" ht="12.75" customHeight="1" x14ac:dyDescent="0.25">
      <c r="A488" s="2" t="s">
        <v>1245</v>
      </c>
      <c r="B488" s="2" t="s">
        <v>1245</v>
      </c>
      <c r="C488" s="2" t="s">
        <v>1215</v>
      </c>
      <c r="D488" s="2" t="s">
        <v>50</v>
      </c>
      <c r="E488" s="2" t="s">
        <v>90</v>
      </c>
      <c r="F488" s="2" t="s">
        <v>252</v>
      </c>
      <c r="G488" s="2" t="s">
        <v>251</v>
      </c>
      <c r="H488" s="2" t="s">
        <v>250</v>
      </c>
      <c r="I488" s="2" t="s">
        <v>88</v>
      </c>
      <c r="J488" s="2" t="s">
        <v>46</v>
      </c>
      <c r="K488" s="2" t="s">
        <v>48</v>
      </c>
      <c r="L488" s="2" t="s">
        <v>87</v>
      </c>
      <c r="M488" s="8">
        <v>1</v>
      </c>
      <c r="N488" s="9" t="str">
        <f t="shared" si="21"/>
        <v>RSSS-150-4155 - Fonds exploitation - Crédits reportés - Cap</v>
      </c>
      <c r="O488" s="9" t="str">
        <f t="shared" si="22"/>
        <v>Investissement</v>
      </c>
      <c r="P488" s="9" t="str">
        <f t="shared" si="23"/>
        <v>Fonds général</v>
      </c>
    </row>
    <row r="489" spans="1:16" ht="12.75" customHeight="1" x14ac:dyDescent="0.25">
      <c r="A489" s="2" t="s">
        <v>1244</v>
      </c>
      <c r="B489" s="2" t="s">
        <v>1244</v>
      </c>
      <c r="C489" s="2" t="s">
        <v>1215</v>
      </c>
      <c r="D489" s="2" t="s">
        <v>50</v>
      </c>
      <c r="E489" s="2" t="s">
        <v>90</v>
      </c>
      <c r="F489" s="2" t="s">
        <v>248</v>
      </c>
      <c r="G489" s="2" t="s">
        <v>247</v>
      </c>
      <c r="H489" s="2" t="s">
        <v>246</v>
      </c>
      <c r="I489" s="2" t="s">
        <v>88</v>
      </c>
      <c r="J489" s="2" t="s">
        <v>47</v>
      </c>
      <c r="K489" s="2" t="s">
        <v>48</v>
      </c>
      <c r="L489" s="2" t="s">
        <v>87</v>
      </c>
      <c r="M489" s="8">
        <v>1</v>
      </c>
      <c r="N489" s="9" t="str">
        <f t="shared" si="21"/>
        <v>RSSS-160-4155 - Fonds exploitation - Dépense de l'exercice - Non Cap</v>
      </c>
      <c r="O489" s="9" t="str">
        <f t="shared" si="22"/>
        <v>Dépense</v>
      </c>
      <c r="P489" s="9" t="str">
        <f t="shared" si="23"/>
        <v>Fonds général</v>
      </c>
    </row>
    <row r="490" spans="1:16" ht="12.75" customHeight="1" x14ac:dyDescent="0.25">
      <c r="A490" s="2" t="s">
        <v>1243</v>
      </c>
      <c r="B490" s="2" t="s">
        <v>1243</v>
      </c>
      <c r="C490" s="2" t="s">
        <v>1215</v>
      </c>
      <c r="D490" s="2" t="s">
        <v>50</v>
      </c>
      <c r="E490" s="2" t="s">
        <v>90</v>
      </c>
      <c r="F490" s="2" t="s">
        <v>244</v>
      </c>
      <c r="G490" s="2" t="s">
        <v>243</v>
      </c>
      <c r="H490" s="2" t="s">
        <v>242</v>
      </c>
      <c r="I490" s="2" t="s">
        <v>88</v>
      </c>
      <c r="J490" s="2" t="s">
        <v>47</v>
      </c>
      <c r="K490" s="2" t="s">
        <v>48</v>
      </c>
      <c r="L490" s="2" t="s">
        <v>87</v>
      </c>
      <c r="M490" s="8">
        <v>1</v>
      </c>
      <c r="N490" s="9" t="str">
        <f t="shared" si="21"/>
        <v>RSSS-170-4155 - Fonds exploitation - Solde de fonds - Non Cap</v>
      </c>
      <c r="O490" s="9" t="str">
        <f t="shared" si="22"/>
        <v>Dépense</v>
      </c>
      <c r="P490" s="9" t="str">
        <f t="shared" si="23"/>
        <v>Fonds général</v>
      </c>
    </row>
    <row r="491" spans="1:16" ht="12.75" customHeight="1" x14ac:dyDescent="0.25">
      <c r="A491" s="2" t="s">
        <v>1242</v>
      </c>
      <c r="B491" s="2" t="s">
        <v>1242</v>
      </c>
      <c r="C491" s="2" t="s">
        <v>1215</v>
      </c>
      <c r="D491" s="2" t="s">
        <v>50</v>
      </c>
      <c r="E491" s="2" t="s">
        <v>90</v>
      </c>
      <c r="F491" s="2" t="s">
        <v>240</v>
      </c>
      <c r="G491" s="2" t="s">
        <v>239</v>
      </c>
      <c r="H491" s="2" t="s">
        <v>238</v>
      </c>
      <c r="I491" s="2" t="s">
        <v>88</v>
      </c>
      <c r="J491" s="2" t="s">
        <v>47</v>
      </c>
      <c r="K491" s="2" t="s">
        <v>48</v>
      </c>
      <c r="L491" s="2" t="s">
        <v>87</v>
      </c>
      <c r="M491" s="8">
        <v>1</v>
      </c>
      <c r="N491" s="9" t="str">
        <f t="shared" si="21"/>
        <v>RSSS-180-4155 - Fonds exploitation - Crédits reportés - Non Cap</v>
      </c>
      <c r="O491" s="9" t="str">
        <f t="shared" si="22"/>
        <v>Dépense</v>
      </c>
      <c r="P491" s="9" t="str">
        <f t="shared" si="23"/>
        <v>Fonds général</v>
      </c>
    </row>
    <row r="492" spans="1:16" ht="12.75" customHeight="1" x14ac:dyDescent="0.25">
      <c r="A492" s="2" t="s">
        <v>1241</v>
      </c>
      <c r="B492" s="2" t="s">
        <v>1241</v>
      </c>
      <c r="C492" s="2" t="s">
        <v>1215</v>
      </c>
      <c r="D492" s="2" t="s">
        <v>50</v>
      </c>
      <c r="E492" s="2" t="s">
        <v>90</v>
      </c>
      <c r="F492" s="2" t="s">
        <v>236</v>
      </c>
      <c r="G492" s="2" t="s">
        <v>235</v>
      </c>
      <c r="H492" s="2" t="s">
        <v>234</v>
      </c>
      <c r="I492" s="2" t="s">
        <v>88</v>
      </c>
      <c r="J492" s="2" t="s">
        <v>46</v>
      </c>
      <c r="K492" s="2" t="s">
        <v>48</v>
      </c>
      <c r="L492" s="2" t="s">
        <v>87</v>
      </c>
      <c r="M492" s="8">
        <v>1</v>
      </c>
      <c r="N492" s="9" t="str">
        <f t="shared" si="21"/>
        <v>RSSS-190-4155 - Fonds immo - Courant - Cap</v>
      </c>
      <c r="O492" s="9" t="str">
        <f t="shared" si="22"/>
        <v>Investissement</v>
      </c>
      <c r="P492" s="9" t="str">
        <f t="shared" si="23"/>
        <v>Fonds général</v>
      </c>
    </row>
    <row r="493" spans="1:16" ht="12.75" customHeight="1" x14ac:dyDescent="0.25">
      <c r="A493" s="2" t="s">
        <v>1240</v>
      </c>
      <c r="B493" s="2" t="s">
        <v>1240</v>
      </c>
      <c r="C493" s="2" t="s">
        <v>1215</v>
      </c>
      <c r="D493" s="2" t="s">
        <v>50</v>
      </c>
      <c r="E493" s="2" t="s">
        <v>90</v>
      </c>
      <c r="F493" s="2" t="s">
        <v>232</v>
      </c>
      <c r="G493" s="2" t="s">
        <v>231</v>
      </c>
      <c r="H493" s="2" t="s">
        <v>230</v>
      </c>
      <c r="I493" s="2" t="s">
        <v>88</v>
      </c>
      <c r="J493" s="2" t="s">
        <v>46</v>
      </c>
      <c r="K493" s="2" t="s">
        <v>48</v>
      </c>
      <c r="L493" s="2" t="s">
        <v>87</v>
      </c>
      <c r="M493" s="8">
        <v>1</v>
      </c>
      <c r="N493" s="9" t="str">
        <f t="shared" si="21"/>
        <v>RSSS-200-4155 - Fonds immo - Solde de fonds - Cap</v>
      </c>
      <c r="O493" s="9" t="str">
        <f t="shared" si="22"/>
        <v>Investissement</v>
      </c>
      <c r="P493" s="9" t="str">
        <f t="shared" si="23"/>
        <v>Fonds général</v>
      </c>
    </row>
    <row r="494" spans="1:16" ht="12.75" customHeight="1" x14ac:dyDescent="0.25">
      <c r="A494" s="2" t="s">
        <v>1239</v>
      </c>
      <c r="B494" s="2" t="s">
        <v>1239</v>
      </c>
      <c r="C494" s="2" t="s">
        <v>1215</v>
      </c>
      <c r="D494" s="2" t="s">
        <v>50</v>
      </c>
      <c r="E494" s="2" t="s">
        <v>90</v>
      </c>
      <c r="F494" s="2" t="s">
        <v>228</v>
      </c>
      <c r="G494" s="2" t="s">
        <v>227</v>
      </c>
      <c r="H494" s="2" t="s">
        <v>226</v>
      </c>
      <c r="I494" s="2" t="s">
        <v>88</v>
      </c>
      <c r="J494" s="2" t="s">
        <v>46</v>
      </c>
      <c r="K494" s="2" t="s">
        <v>48</v>
      </c>
      <c r="L494" s="2" t="s">
        <v>87</v>
      </c>
      <c r="M494" s="8">
        <v>1</v>
      </c>
      <c r="N494" s="9" t="str">
        <f t="shared" si="21"/>
        <v>RSSS-210-4155 - Fonds immo - Crédits reportés - Cap</v>
      </c>
      <c r="O494" s="9" t="str">
        <f t="shared" si="22"/>
        <v>Investissement</v>
      </c>
      <c r="P494" s="9" t="str">
        <f t="shared" si="23"/>
        <v>Fonds général</v>
      </c>
    </row>
    <row r="495" spans="1:16" ht="12.75" customHeight="1" x14ac:dyDescent="0.25">
      <c r="A495" s="2" t="s">
        <v>1238</v>
      </c>
      <c r="B495" s="2" t="s">
        <v>1238</v>
      </c>
      <c r="C495" s="2" t="s">
        <v>1215</v>
      </c>
      <c r="D495" s="2" t="s">
        <v>50</v>
      </c>
      <c r="E495" s="2" t="s">
        <v>90</v>
      </c>
      <c r="F495" s="2" t="s">
        <v>224</v>
      </c>
      <c r="G495" s="2" t="s">
        <v>223</v>
      </c>
      <c r="H495" s="2" t="s">
        <v>222</v>
      </c>
      <c r="I495" s="2" t="s">
        <v>147</v>
      </c>
      <c r="J495" s="2" t="s">
        <v>46</v>
      </c>
      <c r="K495" s="2" t="s">
        <v>48</v>
      </c>
      <c r="L495" s="2" t="s">
        <v>87</v>
      </c>
      <c r="M495" s="8">
        <v>1</v>
      </c>
      <c r="N495" s="9" t="str">
        <f t="shared" si="21"/>
        <v>RSSS-220-4155 - Fonds immo - ADTI - Cap</v>
      </c>
      <c r="O495" s="9" t="str">
        <f t="shared" si="22"/>
        <v>Investissement</v>
      </c>
      <c r="P495" s="9" t="str">
        <f t="shared" si="23"/>
        <v>Fonds général</v>
      </c>
    </row>
    <row r="496" spans="1:16" ht="12.75" customHeight="1" x14ac:dyDescent="0.25">
      <c r="A496" s="2" t="s">
        <v>1237</v>
      </c>
      <c r="B496" s="2" t="s">
        <v>1237</v>
      </c>
      <c r="C496" s="2" t="s">
        <v>1215</v>
      </c>
      <c r="D496" s="2" t="s">
        <v>50</v>
      </c>
      <c r="E496" s="2" t="s">
        <v>90</v>
      </c>
      <c r="F496" s="2" t="s">
        <v>220</v>
      </c>
      <c r="G496" s="2" t="s">
        <v>219</v>
      </c>
      <c r="H496" s="2" t="s">
        <v>218</v>
      </c>
      <c r="I496" s="2" t="s">
        <v>147</v>
      </c>
      <c r="J496" s="2" t="s">
        <v>46</v>
      </c>
      <c r="K496" s="2" t="s">
        <v>48</v>
      </c>
      <c r="L496" s="2" t="s">
        <v>87</v>
      </c>
      <c r="M496" s="8">
        <v>1</v>
      </c>
      <c r="N496" s="9" t="str">
        <f t="shared" si="21"/>
        <v>RSSS-230-4155 - Fonds immo - MAI - Cap</v>
      </c>
      <c r="O496" s="9" t="str">
        <f t="shared" si="22"/>
        <v>Investissement</v>
      </c>
      <c r="P496" s="9" t="str">
        <f t="shared" si="23"/>
        <v>Fonds général</v>
      </c>
    </row>
    <row r="497" spans="1:16" ht="12.75" customHeight="1" x14ac:dyDescent="0.25">
      <c r="A497" s="2" t="s">
        <v>1236</v>
      </c>
      <c r="B497" s="2" t="s">
        <v>1236</v>
      </c>
      <c r="C497" s="2" t="s">
        <v>1215</v>
      </c>
      <c r="D497" s="2" t="s">
        <v>50</v>
      </c>
      <c r="E497" s="2" t="s">
        <v>90</v>
      </c>
      <c r="F497" s="2" t="s">
        <v>216</v>
      </c>
      <c r="G497" s="2" t="s">
        <v>215</v>
      </c>
      <c r="H497" s="2" t="s">
        <v>214</v>
      </c>
      <c r="I497" s="2" t="s">
        <v>147</v>
      </c>
      <c r="J497" s="2" t="s">
        <v>46</v>
      </c>
      <c r="K497" s="2" t="s">
        <v>48</v>
      </c>
      <c r="L497" s="2" t="s">
        <v>87</v>
      </c>
      <c r="M497" s="8">
        <v>1</v>
      </c>
      <c r="N497" s="9" t="str">
        <f t="shared" si="21"/>
        <v>RSSS-240-4155 - Fonds immo - AC - Cap</v>
      </c>
      <c r="O497" s="9" t="str">
        <f t="shared" si="22"/>
        <v>Investissement</v>
      </c>
      <c r="P497" s="9" t="str">
        <f t="shared" si="23"/>
        <v>Fonds général</v>
      </c>
    </row>
    <row r="498" spans="1:16" ht="12.75" customHeight="1" x14ac:dyDescent="0.25">
      <c r="A498" s="2" t="s">
        <v>1235</v>
      </c>
      <c r="B498" s="2" t="s">
        <v>1235</v>
      </c>
      <c r="C498" s="2" t="s">
        <v>1215</v>
      </c>
      <c r="D498" s="2" t="s">
        <v>50</v>
      </c>
      <c r="E498" s="2" t="s">
        <v>90</v>
      </c>
      <c r="F498" s="2" t="s">
        <v>212</v>
      </c>
      <c r="G498" s="2" t="s">
        <v>211</v>
      </c>
      <c r="H498" s="2" t="s">
        <v>210</v>
      </c>
      <c r="I498" s="2" t="s">
        <v>147</v>
      </c>
      <c r="J498" s="2" t="s">
        <v>46</v>
      </c>
      <c r="K498" s="2" t="s">
        <v>48</v>
      </c>
      <c r="L498" s="2" t="s">
        <v>87</v>
      </c>
      <c r="M498" s="8">
        <v>1</v>
      </c>
      <c r="N498" s="9" t="str">
        <f t="shared" si="21"/>
        <v>RSSS-250-4155 - Fonds immo - PCEM - Cap</v>
      </c>
      <c r="O498" s="9" t="str">
        <f t="shared" si="22"/>
        <v>Investissement</v>
      </c>
      <c r="P498" s="9" t="str">
        <f t="shared" si="23"/>
        <v>Fonds général</v>
      </c>
    </row>
    <row r="499" spans="1:16" ht="12.75" customHeight="1" x14ac:dyDescent="0.25">
      <c r="A499" s="2" t="s">
        <v>1234</v>
      </c>
      <c r="B499" s="2" t="s">
        <v>1234</v>
      </c>
      <c r="C499" s="2" t="s">
        <v>1215</v>
      </c>
      <c r="D499" s="2" t="s">
        <v>50</v>
      </c>
      <c r="E499" s="2" t="s">
        <v>90</v>
      </c>
      <c r="F499" s="2" t="s">
        <v>208</v>
      </c>
      <c r="G499" s="2" t="s">
        <v>207</v>
      </c>
      <c r="H499" s="2" t="s">
        <v>206</v>
      </c>
      <c r="I499" s="2" t="s">
        <v>147</v>
      </c>
      <c r="J499" s="2" t="s">
        <v>46</v>
      </c>
      <c r="K499" s="2" t="s">
        <v>48</v>
      </c>
      <c r="L499" s="2" t="s">
        <v>87</v>
      </c>
      <c r="M499" s="8">
        <v>1</v>
      </c>
      <c r="N499" s="9" t="str">
        <f t="shared" si="21"/>
        <v>RSSS-260-4155 - Fonds immo - PCFI - Cap</v>
      </c>
      <c r="O499" s="9" t="str">
        <f t="shared" si="22"/>
        <v>Investissement</v>
      </c>
      <c r="P499" s="9" t="str">
        <f t="shared" si="23"/>
        <v>Fonds général</v>
      </c>
    </row>
    <row r="500" spans="1:16" ht="12.75" customHeight="1" x14ac:dyDescent="0.25">
      <c r="A500" s="2" t="s">
        <v>1233</v>
      </c>
      <c r="B500" s="2" t="s">
        <v>1233</v>
      </c>
      <c r="C500" s="2" t="s">
        <v>1215</v>
      </c>
      <c r="D500" s="2" t="s">
        <v>1725</v>
      </c>
      <c r="E500" s="2" t="s">
        <v>90</v>
      </c>
      <c r="F500" s="2" t="s">
        <v>204</v>
      </c>
      <c r="G500" s="2" t="s">
        <v>203</v>
      </c>
      <c r="H500" s="2" t="s">
        <v>202</v>
      </c>
      <c r="I500" s="2" t="s">
        <v>88</v>
      </c>
      <c r="J500" s="2" t="s">
        <v>46</v>
      </c>
      <c r="K500" s="2" t="s">
        <v>51</v>
      </c>
      <c r="L500" s="2" t="s">
        <v>87</v>
      </c>
      <c r="M500" s="8">
        <v>1</v>
      </c>
      <c r="N500" s="9" t="str">
        <f t="shared" si="21"/>
        <v>RSSS-270-4155 - Fondation - fonds d'exploitation - Cap</v>
      </c>
      <c r="O500" s="9" t="str">
        <f t="shared" si="22"/>
        <v>Investissement</v>
      </c>
      <c r="P500" s="9" t="str">
        <f t="shared" si="23"/>
        <v>Partenaires externes</v>
      </c>
    </row>
    <row r="501" spans="1:16" ht="12.75" customHeight="1" x14ac:dyDescent="0.25">
      <c r="A501" s="2" t="s">
        <v>1232</v>
      </c>
      <c r="B501" s="2" t="s">
        <v>1232</v>
      </c>
      <c r="C501" s="2" t="s">
        <v>1215</v>
      </c>
      <c r="D501" s="2" t="s">
        <v>1725</v>
      </c>
      <c r="E501" s="2" t="s">
        <v>90</v>
      </c>
      <c r="F501" s="2" t="s">
        <v>200</v>
      </c>
      <c r="G501" s="2" t="s">
        <v>199</v>
      </c>
      <c r="H501" s="2" t="s">
        <v>198</v>
      </c>
      <c r="I501" s="2" t="s">
        <v>88</v>
      </c>
      <c r="J501" s="2" t="s">
        <v>47</v>
      </c>
      <c r="K501" s="2" t="s">
        <v>51</v>
      </c>
      <c r="L501" s="2" t="s">
        <v>87</v>
      </c>
      <c r="M501" s="8">
        <v>1</v>
      </c>
      <c r="N501" s="9" t="str">
        <f t="shared" si="21"/>
        <v>RSSS-280-4155 - Fondation - fonds d'exploitation - Non Cap</v>
      </c>
      <c r="O501" s="9" t="str">
        <f t="shared" si="22"/>
        <v>Dépense</v>
      </c>
      <c r="P501" s="9" t="str">
        <f t="shared" si="23"/>
        <v>Partenaires externes</v>
      </c>
    </row>
    <row r="502" spans="1:16" ht="12.75" customHeight="1" x14ac:dyDescent="0.25">
      <c r="A502" s="2" t="s">
        <v>1231</v>
      </c>
      <c r="B502" s="2" t="s">
        <v>1231</v>
      </c>
      <c r="C502" s="2" t="s">
        <v>1215</v>
      </c>
      <c r="D502" s="2" t="s">
        <v>1725</v>
      </c>
      <c r="E502" s="2" t="s">
        <v>90</v>
      </c>
      <c r="F502" s="2" t="s">
        <v>196</v>
      </c>
      <c r="G502" s="2" t="s">
        <v>195</v>
      </c>
      <c r="H502" s="2" t="s">
        <v>194</v>
      </c>
      <c r="I502" s="2" t="s">
        <v>88</v>
      </c>
      <c r="J502" s="2" t="s">
        <v>46</v>
      </c>
      <c r="K502" s="2" t="s">
        <v>51</v>
      </c>
      <c r="L502" s="2" t="s">
        <v>87</v>
      </c>
      <c r="M502" s="8">
        <v>1</v>
      </c>
      <c r="N502" s="9" t="str">
        <f t="shared" si="21"/>
        <v>RSSS-290-4155 - Fondation - fonds d'immobilisation - Cap</v>
      </c>
      <c r="O502" s="9" t="str">
        <f t="shared" si="22"/>
        <v>Investissement</v>
      </c>
      <c r="P502" s="9" t="str">
        <f t="shared" si="23"/>
        <v>Partenaires externes</v>
      </c>
    </row>
    <row r="503" spans="1:16" ht="12.75" customHeight="1" x14ac:dyDescent="0.25">
      <c r="A503" s="2" t="s">
        <v>1230</v>
      </c>
      <c r="B503" s="2" t="s">
        <v>1230</v>
      </c>
      <c r="C503" s="2" t="s">
        <v>1215</v>
      </c>
      <c r="D503" s="2" t="s">
        <v>50</v>
      </c>
      <c r="E503" s="2" t="s">
        <v>90</v>
      </c>
      <c r="F503" s="2" t="s">
        <v>192</v>
      </c>
      <c r="G503" s="2" t="s">
        <v>191</v>
      </c>
      <c r="H503" s="2" t="s">
        <v>190</v>
      </c>
      <c r="I503" s="2" t="s">
        <v>88</v>
      </c>
      <c r="J503" s="2" t="s">
        <v>47</v>
      </c>
      <c r="K503" s="2" t="s">
        <v>48</v>
      </c>
      <c r="L503" s="2" t="s">
        <v>87</v>
      </c>
      <c r="M503" s="8">
        <v>1</v>
      </c>
      <c r="N503" s="9" t="str">
        <f t="shared" si="21"/>
        <v>RSSS-300-4155 - CO/CDO - Transfert MSSS - Non Cap</v>
      </c>
      <c r="O503" s="9" t="str">
        <f t="shared" si="22"/>
        <v>Dépense</v>
      </c>
      <c r="P503" s="9" t="str">
        <f t="shared" si="23"/>
        <v>Fonds général</v>
      </c>
    </row>
    <row r="504" spans="1:16" ht="12.75" customHeight="1" x14ac:dyDescent="0.25">
      <c r="A504" s="2" t="s">
        <v>1229</v>
      </c>
      <c r="B504" s="2" t="s">
        <v>1229</v>
      </c>
      <c r="C504" s="2" t="s">
        <v>1215</v>
      </c>
      <c r="D504" s="2" t="s">
        <v>50</v>
      </c>
      <c r="E504" s="2" t="s">
        <v>90</v>
      </c>
      <c r="F504" s="2" t="s">
        <v>188</v>
      </c>
      <c r="G504" s="2" t="s">
        <v>187</v>
      </c>
      <c r="H504" s="2" t="s">
        <v>186</v>
      </c>
      <c r="I504" s="2" t="s">
        <v>88</v>
      </c>
      <c r="J504" s="2" t="s">
        <v>46</v>
      </c>
      <c r="K504" s="2" t="s">
        <v>48</v>
      </c>
      <c r="L504" s="2" t="s">
        <v>87</v>
      </c>
      <c r="M504" s="8">
        <v>1</v>
      </c>
      <c r="N504" s="9" t="str">
        <f t="shared" si="21"/>
        <v>RSSS-310-4155 - CO/CDO - Transfert MSSS - Cap</v>
      </c>
      <c r="O504" s="9" t="str">
        <f t="shared" si="22"/>
        <v>Investissement</v>
      </c>
      <c r="P504" s="9" t="str">
        <f t="shared" si="23"/>
        <v>Fonds général</v>
      </c>
    </row>
    <row r="505" spans="1:16" ht="12.75" customHeight="1" x14ac:dyDescent="0.25">
      <c r="A505" s="2" t="s">
        <v>1228</v>
      </c>
      <c r="B505" s="2" t="s">
        <v>1228</v>
      </c>
      <c r="C505" s="2" t="s">
        <v>1215</v>
      </c>
      <c r="D505" s="2" t="s">
        <v>50</v>
      </c>
      <c r="E505" s="2" t="s">
        <v>90</v>
      </c>
      <c r="F505" s="2" t="s">
        <v>184</v>
      </c>
      <c r="G505" s="2" t="s">
        <v>183</v>
      </c>
      <c r="H505" s="2" t="s">
        <v>182</v>
      </c>
      <c r="I505" s="2" t="s">
        <v>88</v>
      </c>
      <c r="J505" s="2" t="s">
        <v>47</v>
      </c>
      <c r="K505" s="2" t="s">
        <v>48</v>
      </c>
      <c r="L505" s="2" t="s">
        <v>87</v>
      </c>
      <c r="M505" s="8">
        <v>1</v>
      </c>
      <c r="N505" s="9" t="str">
        <f t="shared" si="21"/>
        <v>RSSS-320-4155 - Autres - Transfert MSSS - Non Cap</v>
      </c>
      <c r="O505" s="9" t="str">
        <f t="shared" si="22"/>
        <v>Dépense</v>
      </c>
      <c r="P505" s="9" t="str">
        <f t="shared" si="23"/>
        <v>Fonds général</v>
      </c>
    </row>
    <row r="506" spans="1:16" ht="12.75" customHeight="1" x14ac:dyDescent="0.25">
      <c r="A506" s="2" t="s">
        <v>1227</v>
      </c>
      <c r="B506" s="2" t="s">
        <v>1227</v>
      </c>
      <c r="C506" s="2" t="s">
        <v>1215</v>
      </c>
      <c r="D506" s="2" t="s">
        <v>50</v>
      </c>
      <c r="E506" s="2" t="s">
        <v>90</v>
      </c>
      <c r="F506" s="2" t="s">
        <v>180</v>
      </c>
      <c r="G506" s="2" t="s">
        <v>179</v>
      </c>
      <c r="H506" s="2" t="s">
        <v>178</v>
      </c>
      <c r="I506" s="2" t="s">
        <v>88</v>
      </c>
      <c r="J506" s="2" t="s">
        <v>46</v>
      </c>
      <c r="K506" s="2" t="s">
        <v>48</v>
      </c>
      <c r="L506" s="2" t="s">
        <v>87</v>
      </c>
      <c r="M506" s="8">
        <v>1</v>
      </c>
      <c r="N506" s="9" t="str">
        <f t="shared" si="21"/>
        <v>RSSS-330-4155 - Autres - Transfert MSSS -Cap</v>
      </c>
      <c r="O506" s="9" t="str">
        <f t="shared" si="22"/>
        <v>Investissement</v>
      </c>
      <c r="P506" s="9" t="str">
        <f t="shared" si="23"/>
        <v>Fonds général</v>
      </c>
    </row>
    <row r="507" spans="1:16" ht="12.75" customHeight="1" x14ac:dyDescent="0.25">
      <c r="A507" s="2" t="s">
        <v>1226</v>
      </c>
      <c r="B507" s="2" t="s">
        <v>1226</v>
      </c>
      <c r="C507" s="2" t="s">
        <v>1215</v>
      </c>
      <c r="D507" s="2" t="s">
        <v>1725</v>
      </c>
      <c r="E507" s="2" t="s">
        <v>90</v>
      </c>
      <c r="F507" s="2" t="s">
        <v>176</v>
      </c>
      <c r="G507" s="2" t="s">
        <v>175</v>
      </c>
      <c r="H507" s="2" t="s">
        <v>174</v>
      </c>
      <c r="I507" s="2" t="s">
        <v>88</v>
      </c>
      <c r="J507" s="2" t="s">
        <v>47</v>
      </c>
      <c r="K507" s="2" t="s">
        <v>169</v>
      </c>
      <c r="L507" s="2" t="s">
        <v>87</v>
      </c>
      <c r="M507" s="8">
        <v>1</v>
      </c>
      <c r="N507" s="9" t="str">
        <f t="shared" si="21"/>
        <v>RSSS-340-4155 - Autres - Gouvernement fédéral - Non Cap</v>
      </c>
      <c r="O507" s="9" t="str">
        <f t="shared" si="22"/>
        <v>Dépense</v>
      </c>
      <c r="P507" s="9" t="str">
        <f t="shared" si="23"/>
        <v>Partenaires externes</v>
      </c>
    </row>
    <row r="508" spans="1:16" ht="12.75" customHeight="1" x14ac:dyDescent="0.25">
      <c r="A508" s="2" t="s">
        <v>1225</v>
      </c>
      <c r="B508" s="2" t="s">
        <v>1225</v>
      </c>
      <c r="C508" s="2" t="s">
        <v>1215</v>
      </c>
      <c r="D508" s="2" t="s">
        <v>1725</v>
      </c>
      <c r="E508" s="2" t="s">
        <v>90</v>
      </c>
      <c r="F508" s="2" t="s">
        <v>172</v>
      </c>
      <c r="G508" s="2" t="s">
        <v>171</v>
      </c>
      <c r="H508" s="2" t="s">
        <v>170</v>
      </c>
      <c r="I508" s="2" t="s">
        <v>88</v>
      </c>
      <c r="J508" s="2" t="s">
        <v>46</v>
      </c>
      <c r="K508" s="2" t="s">
        <v>169</v>
      </c>
      <c r="L508" s="2" t="s">
        <v>87</v>
      </c>
      <c r="M508" s="8">
        <v>1</v>
      </c>
      <c r="N508" s="9" t="str">
        <f t="shared" si="21"/>
        <v>RSSS-350-4155 - Autres - Gouvernement fédéral - Cap</v>
      </c>
      <c r="O508" s="9" t="str">
        <f t="shared" si="22"/>
        <v>Investissement</v>
      </c>
      <c r="P508" s="9" t="str">
        <f t="shared" si="23"/>
        <v>Partenaires externes</v>
      </c>
    </row>
    <row r="509" spans="1:16" ht="12.75" customHeight="1" x14ac:dyDescent="0.25">
      <c r="A509" s="2" t="s">
        <v>1224</v>
      </c>
      <c r="B509" s="2" t="s">
        <v>1224</v>
      </c>
      <c r="C509" s="2" t="s">
        <v>1215</v>
      </c>
      <c r="D509" s="2" t="s">
        <v>50</v>
      </c>
      <c r="E509" s="2" t="s">
        <v>90</v>
      </c>
      <c r="F509" s="2" t="s">
        <v>167</v>
      </c>
      <c r="G509" s="2" t="s">
        <v>166</v>
      </c>
      <c r="H509" s="2" t="s">
        <v>165</v>
      </c>
      <c r="I509" s="2" t="s">
        <v>88</v>
      </c>
      <c r="J509" s="2" t="s">
        <v>47</v>
      </c>
      <c r="K509" s="2" t="s">
        <v>51</v>
      </c>
      <c r="L509" s="2" t="s">
        <v>87</v>
      </c>
      <c r="M509" s="8">
        <v>1</v>
      </c>
      <c r="N509" s="9" t="str">
        <f t="shared" si="21"/>
        <v>RSSS-360-4155 - Autres sources de financement - Non Cap</v>
      </c>
      <c r="O509" s="9" t="str">
        <f t="shared" si="22"/>
        <v>Dépense</v>
      </c>
      <c r="P509" s="9" t="str">
        <f t="shared" si="23"/>
        <v>Fonds général</v>
      </c>
    </row>
    <row r="510" spans="1:16" ht="12.75" customHeight="1" x14ac:dyDescent="0.25">
      <c r="A510" s="2" t="s">
        <v>1223</v>
      </c>
      <c r="B510" s="2" t="s">
        <v>1223</v>
      </c>
      <c r="C510" s="2" t="s">
        <v>1215</v>
      </c>
      <c r="D510" s="2" t="s">
        <v>50</v>
      </c>
      <c r="E510" s="2" t="s">
        <v>90</v>
      </c>
      <c r="F510" s="2" t="s">
        <v>163</v>
      </c>
      <c r="G510" s="2" t="s">
        <v>162</v>
      </c>
      <c r="H510" s="2" t="s">
        <v>161</v>
      </c>
      <c r="I510" s="2" t="s">
        <v>88</v>
      </c>
      <c r="J510" s="2" t="s">
        <v>46</v>
      </c>
      <c r="K510" s="2" t="s">
        <v>51</v>
      </c>
      <c r="L510" s="2" t="s">
        <v>87</v>
      </c>
      <c r="M510" s="8">
        <v>1</v>
      </c>
      <c r="N510" s="9" t="str">
        <f t="shared" si="21"/>
        <v>RSSS-370-4155 - Autres sources de financement - Cap</v>
      </c>
      <c r="O510" s="9" t="str">
        <f t="shared" si="22"/>
        <v>Investissement</v>
      </c>
      <c r="P510" s="9" t="str">
        <f t="shared" si="23"/>
        <v>Fonds général</v>
      </c>
    </row>
    <row r="511" spans="1:16" ht="12.75" customHeight="1" x14ac:dyDescent="0.25">
      <c r="A511" s="2" t="s">
        <v>1222</v>
      </c>
      <c r="B511" s="2" t="s">
        <v>1222</v>
      </c>
      <c r="C511" s="2" t="s">
        <v>1215</v>
      </c>
      <c r="D511" s="2" t="s">
        <v>50</v>
      </c>
      <c r="E511" s="2" t="s">
        <v>90</v>
      </c>
      <c r="F511" s="2" t="s">
        <v>93</v>
      </c>
      <c r="G511" s="2" t="s">
        <v>93</v>
      </c>
      <c r="H511" s="2" t="s">
        <v>93</v>
      </c>
      <c r="I511" s="2" t="s">
        <v>88</v>
      </c>
      <c r="J511" s="2" t="s">
        <v>47</v>
      </c>
      <c r="K511" s="2" t="s">
        <v>48</v>
      </c>
      <c r="L511" s="2" t="s">
        <v>87</v>
      </c>
      <c r="M511" s="8">
        <v>1</v>
      </c>
      <c r="N511" s="9" t="str">
        <f t="shared" si="21"/>
        <v>RSSS-400-4155 - Conversion - Dépenses réelles - 2018-2019</v>
      </c>
      <c r="O511" s="9" t="str">
        <f t="shared" si="22"/>
        <v>Dépense</v>
      </c>
      <c r="P511" s="9" t="str">
        <f t="shared" si="23"/>
        <v>Fonds général</v>
      </c>
    </row>
    <row r="512" spans="1:16" ht="12.75" customHeight="1" x14ac:dyDescent="0.25">
      <c r="A512" s="2" t="s">
        <v>1221</v>
      </c>
      <c r="B512" s="2" t="s">
        <v>1221</v>
      </c>
      <c r="C512" s="2" t="s">
        <v>1215</v>
      </c>
      <c r="D512" s="2" t="s">
        <v>50</v>
      </c>
      <c r="E512" s="2" t="s">
        <v>90</v>
      </c>
      <c r="F512" s="2" t="s">
        <v>158</v>
      </c>
      <c r="G512" s="2" t="s">
        <v>158</v>
      </c>
      <c r="H512" s="2" t="s">
        <v>158</v>
      </c>
      <c r="I512" s="2" t="s">
        <v>88</v>
      </c>
      <c r="J512" s="2" t="s">
        <v>47</v>
      </c>
      <c r="K512" s="2" t="s">
        <v>48</v>
      </c>
      <c r="L512" s="2" t="s">
        <v>87</v>
      </c>
      <c r="M512" s="8">
        <v>1</v>
      </c>
      <c r="N512" s="9" t="str">
        <f t="shared" si="21"/>
        <v>RSSS-992-4155 - Plan modernisation technologique - Transfert MSSS (NON CAP)</v>
      </c>
      <c r="O512" s="9" t="str">
        <f t="shared" si="22"/>
        <v>Dépense</v>
      </c>
      <c r="P512" s="9" t="str">
        <f t="shared" si="23"/>
        <v>Fonds général</v>
      </c>
    </row>
    <row r="513" spans="1:16" ht="12.75" customHeight="1" x14ac:dyDescent="0.25">
      <c r="A513" s="2" t="s">
        <v>1220</v>
      </c>
      <c r="B513" s="2" t="s">
        <v>1220</v>
      </c>
      <c r="C513" s="2" t="s">
        <v>1215</v>
      </c>
      <c r="D513" s="2" t="s">
        <v>50</v>
      </c>
      <c r="E513" s="2" t="s">
        <v>90</v>
      </c>
      <c r="F513" s="2" t="s">
        <v>156</v>
      </c>
      <c r="G513" s="2" t="s">
        <v>156</v>
      </c>
      <c r="H513" s="2" t="s">
        <v>156</v>
      </c>
      <c r="I513" s="2" t="s">
        <v>147</v>
      </c>
      <c r="J513" s="2" t="s">
        <v>46</v>
      </c>
      <c r="K513" s="2" t="s">
        <v>48</v>
      </c>
      <c r="L513" s="2" t="s">
        <v>87</v>
      </c>
      <c r="M513" s="8">
        <v>1</v>
      </c>
      <c r="N513" s="9" t="str">
        <f t="shared" si="21"/>
        <v>RSSS-993-4155 - Plan modernisation technologique - EIRI (CAP)</v>
      </c>
      <c r="O513" s="9" t="str">
        <f t="shared" si="22"/>
        <v>Investissement</v>
      </c>
      <c r="P513" s="9" t="str">
        <f t="shared" si="23"/>
        <v>Fonds général</v>
      </c>
    </row>
    <row r="514" spans="1:16" ht="12.75" customHeight="1" x14ac:dyDescent="0.25">
      <c r="A514" s="2" t="s">
        <v>1219</v>
      </c>
      <c r="B514" s="2" t="s">
        <v>1219</v>
      </c>
      <c r="C514" s="2" t="s">
        <v>1215</v>
      </c>
      <c r="D514" s="2" t="s">
        <v>50</v>
      </c>
      <c r="E514" s="2" t="s">
        <v>90</v>
      </c>
      <c r="F514" s="2" t="s">
        <v>154</v>
      </c>
      <c r="G514" s="2" t="s">
        <v>154</v>
      </c>
      <c r="H514" s="2" t="s">
        <v>154</v>
      </c>
      <c r="I514" s="2" t="s">
        <v>147</v>
      </c>
      <c r="J514" s="2" t="s">
        <v>46</v>
      </c>
      <c r="K514" s="2" t="s">
        <v>48</v>
      </c>
      <c r="L514" s="2" t="s">
        <v>87</v>
      </c>
      <c r="M514" s="8">
        <v>1</v>
      </c>
      <c r="N514" s="9" t="str">
        <f t="shared" si="21"/>
        <v>RSSS-996-4155 - Enveloppe d'investissements en RI - Capitalisable</v>
      </c>
      <c r="O514" s="9" t="str">
        <f t="shared" si="22"/>
        <v>Investissement</v>
      </c>
      <c r="P514" s="9" t="str">
        <f t="shared" si="23"/>
        <v>Fonds général</v>
      </c>
    </row>
    <row r="515" spans="1:16" ht="12.75" customHeight="1" x14ac:dyDescent="0.25">
      <c r="A515" s="2" t="s">
        <v>1218</v>
      </c>
      <c r="B515" s="2" t="s">
        <v>1218</v>
      </c>
      <c r="C515" s="2" t="s">
        <v>1215</v>
      </c>
      <c r="D515" s="2" t="s">
        <v>50</v>
      </c>
      <c r="E515" s="2" t="s">
        <v>115</v>
      </c>
      <c r="F515" s="2" t="s">
        <v>152</v>
      </c>
      <c r="G515" s="2" t="s">
        <v>152</v>
      </c>
      <c r="H515" s="2" t="s">
        <v>152</v>
      </c>
      <c r="I515" s="2" t="s">
        <v>147</v>
      </c>
      <c r="J515" s="2" t="s">
        <v>46</v>
      </c>
      <c r="K515" s="2" t="s">
        <v>48</v>
      </c>
      <c r="L515" s="2" t="s">
        <v>87</v>
      </c>
      <c r="M515" s="8">
        <v>1</v>
      </c>
      <c r="N515" s="9" t="str">
        <f t="shared" ref="N515:N578" si="24">_xlfn.CONCAT(B515," - ",G515)</f>
        <v>RSSS-997-4155 - Compte non provisionné - Capitalisable</v>
      </c>
      <c r="O515" s="9" t="str">
        <f t="shared" ref="O515:O578" si="25">J515</f>
        <v>Investissement</v>
      </c>
      <c r="P515" s="9" t="str">
        <f t="shared" ref="P515:P578" si="26">D515</f>
        <v>Fonds général</v>
      </c>
    </row>
    <row r="516" spans="1:16" ht="12.75" customHeight="1" x14ac:dyDescent="0.25">
      <c r="A516" s="2" t="s">
        <v>1217</v>
      </c>
      <c r="B516" s="2" t="s">
        <v>1217</v>
      </c>
      <c r="C516" s="2" t="s">
        <v>1215</v>
      </c>
      <c r="D516" s="2" t="s">
        <v>50</v>
      </c>
      <c r="E516" s="2" t="s">
        <v>90</v>
      </c>
      <c r="F516" s="2" t="s">
        <v>89</v>
      </c>
      <c r="G516" s="2" t="s">
        <v>89</v>
      </c>
      <c r="H516" s="2" t="s">
        <v>89</v>
      </c>
      <c r="I516" s="2" t="s">
        <v>88</v>
      </c>
      <c r="J516" s="2" t="s">
        <v>47</v>
      </c>
      <c r="K516" s="2" t="s">
        <v>48</v>
      </c>
      <c r="L516" s="2" t="s">
        <v>87</v>
      </c>
      <c r="M516" s="8">
        <v>1</v>
      </c>
      <c r="N516" s="9" t="str">
        <f t="shared" si="24"/>
        <v>RSSS-998-4155 - COVID-19 - Non capitalisable</v>
      </c>
      <c r="O516" s="9" t="str">
        <f t="shared" si="25"/>
        <v>Dépense</v>
      </c>
      <c r="P516" s="9" t="str">
        <f t="shared" si="26"/>
        <v>Fonds général</v>
      </c>
    </row>
    <row r="517" spans="1:16" ht="12.75" customHeight="1" x14ac:dyDescent="0.25">
      <c r="A517" s="2" t="s">
        <v>1216</v>
      </c>
      <c r="B517" s="2" t="s">
        <v>1216</v>
      </c>
      <c r="C517" s="2" t="s">
        <v>1215</v>
      </c>
      <c r="D517" s="2" t="s">
        <v>50</v>
      </c>
      <c r="E517" s="2" t="s">
        <v>90</v>
      </c>
      <c r="F517" s="2" t="s">
        <v>148</v>
      </c>
      <c r="G517" s="2" t="s">
        <v>148</v>
      </c>
      <c r="H517" s="2" t="s">
        <v>148</v>
      </c>
      <c r="I517" s="2" t="s">
        <v>147</v>
      </c>
      <c r="J517" s="2" t="s">
        <v>46</v>
      </c>
      <c r="K517" s="2" t="s">
        <v>48</v>
      </c>
      <c r="L517" s="2" t="s">
        <v>87</v>
      </c>
      <c r="M517" s="8">
        <v>1</v>
      </c>
      <c r="N517" s="9" t="str">
        <f t="shared" si="24"/>
        <v>RSSS-999-4155 - COVID-19 - Capitalisable</v>
      </c>
      <c r="O517" s="9" t="str">
        <f t="shared" si="25"/>
        <v>Investissement</v>
      </c>
      <c r="P517" s="9" t="str">
        <f t="shared" si="26"/>
        <v>Fonds général</v>
      </c>
    </row>
    <row r="518" spans="1:16" ht="12.75" customHeight="1" x14ac:dyDescent="0.25">
      <c r="A518" s="2" t="s">
        <v>917</v>
      </c>
      <c r="B518" s="2" t="s">
        <v>917</v>
      </c>
      <c r="C518" s="2" t="s">
        <v>885</v>
      </c>
      <c r="D518" s="2" t="s">
        <v>50</v>
      </c>
      <c r="E518" s="2" t="s">
        <v>90</v>
      </c>
      <c r="F518" s="2" t="s">
        <v>260</v>
      </c>
      <c r="G518" s="2" t="s">
        <v>259</v>
      </c>
      <c r="H518" s="2" t="s">
        <v>258</v>
      </c>
      <c r="I518" s="2" t="s">
        <v>88</v>
      </c>
      <c r="J518" s="2" t="s">
        <v>46</v>
      </c>
      <c r="K518" s="2" t="s">
        <v>48</v>
      </c>
      <c r="L518" s="2" t="s">
        <v>87</v>
      </c>
      <c r="M518" s="8">
        <v>1</v>
      </c>
      <c r="N518" s="9" t="str">
        <f t="shared" si="24"/>
        <v>RSSS-130-4550 - Fonds exploitation - Dépense de l'exercice - Cap</v>
      </c>
      <c r="O518" s="9" t="str">
        <f t="shared" si="25"/>
        <v>Investissement</v>
      </c>
      <c r="P518" s="9" t="str">
        <f t="shared" si="26"/>
        <v>Fonds général</v>
      </c>
    </row>
    <row r="519" spans="1:16" ht="12.75" customHeight="1" x14ac:dyDescent="0.25">
      <c r="A519" s="2" t="s">
        <v>916</v>
      </c>
      <c r="B519" s="2" t="s">
        <v>916</v>
      </c>
      <c r="C519" s="2" t="s">
        <v>885</v>
      </c>
      <c r="D519" s="2" t="s">
        <v>50</v>
      </c>
      <c r="E519" s="2" t="s">
        <v>90</v>
      </c>
      <c r="F519" s="2" t="s">
        <v>256</v>
      </c>
      <c r="G519" s="2" t="s">
        <v>255</v>
      </c>
      <c r="H519" s="2" t="s">
        <v>254</v>
      </c>
      <c r="I519" s="2" t="s">
        <v>88</v>
      </c>
      <c r="J519" s="2" t="s">
        <v>46</v>
      </c>
      <c r="K519" s="2" t="s">
        <v>48</v>
      </c>
      <c r="L519" s="2" t="s">
        <v>87</v>
      </c>
      <c r="M519" s="8">
        <v>1</v>
      </c>
      <c r="N519" s="9" t="str">
        <f t="shared" si="24"/>
        <v>RSSS-140-4550 - Fonds exploitation - Solde de fonds - Cap</v>
      </c>
      <c r="O519" s="9" t="str">
        <f t="shared" si="25"/>
        <v>Investissement</v>
      </c>
      <c r="P519" s="9" t="str">
        <f t="shared" si="26"/>
        <v>Fonds général</v>
      </c>
    </row>
    <row r="520" spans="1:16" ht="12.75" customHeight="1" x14ac:dyDescent="0.25">
      <c r="A520" s="2" t="s">
        <v>915</v>
      </c>
      <c r="B520" s="2" t="s">
        <v>915</v>
      </c>
      <c r="C520" s="2" t="s">
        <v>885</v>
      </c>
      <c r="D520" s="2" t="s">
        <v>50</v>
      </c>
      <c r="E520" s="2" t="s">
        <v>90</v>
      </c>
      <c r="F520" s="2" t="s">
        <v>252</v>
      </c>
      <c r="G520" s="2" t="s">
        <v>251</v>
      </c>
      <c r="H520" s="2" t="s">
        <v>250</v>
      </c>
      <c r="I520" s="2" t="s">
        <v>88</v>
      </c>
      <c r="J520" s="2" t="s">
        <v>46</v>
      </c>
      <c r="K520" s="2" t="s">
        <v>48</v>
      </c>
      <c r="L520" s="2" t="s">
        <v>87</v>
      </c>
      <c r="M520" s="8">
        <v>1</v>
      </c>
      <c r="N520" s="9" t="str">
        <f t="shared" si="24"/>
        <v>RSSS-150-4550 - Fonds exploitation - Crédits reportés - Cap</v>
      </c>
      <c r="O520" s="9" t="str">
        <f t="shared" si="25"/>
        <v>Investissement</v>
      </c>
      <c r="P520" s="9" t="str">
        <f t="shared" si="26"/>
        <v>Fonds général</v>
      </c>
    </row>
    <row r="521" spans="1:16" ht="12.75" customHeight="1" x14ac:dyDescent="0.25">
      <c r="A521" s="2" t="s">
        <v>914</v>
      </c>
      <c r="B521" s="2" t="s">
        <v>914</v>
      </c>
      <c r="C521" s="2" t="s">
        <v>885</v>
      </c>
      <c r="D521" s="2" t="s">
        <v>50</v>
      </c>
      <c r="E521" s="2" t="s">
        <v>90</v>
      </c>
      <c r="F521" s="2" t="s">
        <v>248</v>
      </c>
      <c r="G521" s="2" t="s">
        <v>247</v>
      </c>
      <c r="H521" s="2" t="s">
        <v>246</v>
      </c>
      <c r="I521" s="2" t="s">
        <v>88</v>
      </c>
      <c r="J521" s="2" t="s">
        <v>47</v>
      </c>
      <c r="K521" s="2" t="s">
        <v>48</v>
      </c>
      <c r="L521" s="2" t="s">
        <v>87</v>
      </c>
      <c r="M521" s="8">
        <v>1</v>
      </c>
      <c r="N521" s="9" t="str">
        <f t="shared" si="24"/>
        <v>RSSS-160-4550 - Fonds exploitation - Dépense de l'exercice - Non Cap</v>
      </c>
      <c r="O521" s="9" t="str">
        <f t="shared" si="25"/>
        <v>Dépense</v>
      </c>
      <c r="P521" s="9" t="str">
        <f t="shared" si="26"/>
        <v>Fonds général</v>
      </c>
    </row>
    <row r="522" spans="1:16" ht="12.75" customHeight="1" x14ac:dyDescent="0.25">
      <c r="A522" s="2" t="s">
        <v>913</v>
      </c>
      <c r="B522" s="2" t="s">
        <v>913</v>
      </c>
      <c r="C522" s="2" t="s">
        <v>885</v>
      </c>
      <c r="D522" s="2" t="s">
        <v>50</v>
      </c>
      <c r="E522" s="2" t="s">
        <v>90</v>
      </c>
      <c r="F522" s="2" t="s">
        <v>244</v>
      </c>
      <c r="G522" s="2" t="s">
        <v>243</v>
      </c>
      <c r="H522" s="2" t="s">
        <v>242</v>
      </c>
      <c r="I522" s="2" t="s">
        <v>88</v>
      </c>
      <c r="J522" s="2" t="s">
        <v>47</v>
      </c>
      <c r="K522" s="2" t="s">
        <v>48</v>
      </c>
      <c r="L522" s="2" t="s">
        <v>87</v>
      </c>
      <c r="M522" s="8">
        <v>1</v>
      </c>
      <c r="N522" s="9" t="str">
        <f t="shared" si="24"/>
        <v>RSSS-170-4550 - Fonds exploitation - Solde de fonds - Non Cap</v>
      </c>
      <c r="O522" s="9" t="str">
        <f t="shared" si="25"/>
        <v>Dépense</v>
      </c>
      <c r="P522" s="9" t="str">
        <f t="shared" si="26"/>
        <v>Fonds général</v>
      </c>
    </row>
    <row r="523" spans="1:16" ht="12.75" customHeight="1" x14ac:dyDescent="0.25">
      <c r="A523" s="2" t="s">
        <v>912</v>
      </c>
      <c r="B523" s="2" t="s">
        <v>912</v>
      </c>
      <c r="C523" s="2" t="s">
        <v>885</v>
      </c>
      <c r="D523" s="2" t="s">
        <v>50</v>
      </c>
      <c r="E523" s="2" t="s">
        <v>90</v>
      </c>
      <c r="F523" s="2" t="s">
        <v>240</v>
      </c>
      <c r="G523" s="2" t="s">
        <v>239</v>
      </c>
      <c r="H523" s="2" t="s">
        <v>238</v>
      </c>
      <c r="I523" s="2" t="s">
        <v>88</v>
      </c>
      <c r="J523" s="2" t="s">
        <v>47</v>
      </c>
      <c r="K523" s="2" t="s">
        <v>48</v>
      </c>
      <c r="L523" s="2" t="s">
        <v>87</v>
      </c>
      <c r="M523" s="8">
        <v>1</v>
      </c>
      <c r="N523" s="9" t="str">
        <f t="shared" si="24"/>
        <v>RSSS-180-4550 - Fonds exploitation - Crédits reportés - Non Cap</v>
      </c>
      <c r="O523" s="9" t="str">
        <f t="shared" si="25"/>
        <v>Dépense</v>
      </c>
      <c r="P523" s="9" t="str">
        <f t="shared" si="26"/>
        <v>Fonds général</v>
      </c>
    </row>
    <row r="524" spans="1:16" ht="12.75" customHeight="1" x14ac:dyDescent="0.25">
      <c r="A524" s="2" t="s">
        <v>911</v>
      </c>
      <c r="B524" s="2" t="s">
        <v>911</v>
      </c>
      <c r="C524" s="2" t="s">
        <v>885</v>
      </c>
      <c r="D524" s="2" t="s">
        <v>50</v>
      </c>
      <c r="E524" s="2" t="s">
        <v>90</v>
      </c>
      <c r="F524" s="2" t="s">
        <v>236</v>
      </c>
      <c r="G524" s="2" t="s">
        <v>235</v>
      </c>
      <c r="H524" s="2" t="s">
        <v>234</v>
      </c>
      <c r="I524" s="2" t="s">
        <v>88</v>
      </c>
      <c r="J524" s="2" t="s">
        <v>46</v>
      </c>
      <c r="K524" s="2" t="s">
        <v>48</v>
      </c>
      <c r="L524" s="2" t="s">
        <v>87</v>
      </c>
      <c r="M524" s="8">
        <v>1</v>
      </c>
      <c r="N524" s="9" t="str">
        <f t="shared" si="24"/>
        <v>RSSS-190-4550 - Fonds immo - Courant - Cap</v>
      </c>
      <c r="O524" s="9" t="str">
        <f t="shared" si="25"/>
        <v>Investissement</v>
      </c>
      <c r="P524" s="9" t="str">
        <f t="shared" si="26"/>
        <v>Fonds général</v>
      </c>
    </row>
    <row r="525" spans="1:16" ht="12.75" customHeight="1" x14ac:dyDescent="0.25">
      <c r="A525" s="2" t="s">
        <v>910</v>
      </c>
      <c r="B525" s="2" t="s">
        <v>910</v>
      </c>
      <c r="C525" s="2" t="s">
        <v>885</v>
      </c>
      <c r="D525" s="2" t="s">
        <v>50</v>
      </c>
      <c r="E525" s="2" t="s">
        <v>90</v>
      </c>
      <c r="F525" s="2" t="s">
        <v>232</v>
      </c>
      <c r="G525" s="2" t="s">
        <v>231</v>
      </c>
      <c r="H525" s="2" t="s">
        <v>230</v>
      </c>
      <c r="I525" s="2" t="s">
        <v>88</v>
      </c>
      <c r="J525" s="2" t="s">
        <v>46</v>
      </c>
      <c r="K525" s="2" t="s">
        <v>48</v>
      </c>
      <c r="L525" s="2" t="s">
        <v>87</v>
      </c>
      <c r="M525" s="8">
        <v>1</v>
      </c>
      <c r="N525" s="9" t="str">
        <f t="shared" si="24"/>
        <v>RSSS-200-4550 - Fonds immo - Solde de fonds - Cap</v>
      </c>
      <c r="O525" s="9" t="str">
        <f t="shared" si="25"/>
        <v>Investissement</v>
      </c>
      <c r="P525" s="9" t="str">
        <f t="shared" si="26"/>
        <v>Fonds général</v>
      </c>
    </row>
    <row r="526" spans="1:16" ht="12.75" customHeight="1" x14ac:dyDescent="0.25">
      <c r="A526" s="2" t="s">
        <v>909</v>
      </c>
      <c r="B526" s="2" t="s">
        <v>909</v>
      </c>
      <c r="C526" s="2" t="s">
        <v>885</v>
      </c>
      <c r="D526" s="2" t="s">
        <v>50</v>
      </c>
      <c r="E526" s="2" t="s">
        <v>90</v>
      </c>
      <c r="F526" s="2" t="s">
        <v>228</v>
      </c>
      <c r="G526" s="2" t="s">
        <v>227</v>
      </c>
      <c r="H526" s="2" t="s">
        <v>226</v>
      </c>
      <c r="I526" s="2" t="s">
        <v>88</v>
      </c>
      <c r="J526" s="2" t="s">
        <v>46</v>
      </c>
      <c r="K526" s="2" t="s">
        <v>48</v>
      </c>
      <c r="L526" s="2" t="s">
        <v>87</v>
      </c>
      <c r="M526" s="8">
        <v>1</v>
      </c>
      <c r="N526" s="9" t="str">
        <f t="shared" si="24"/>
        <v>RSSS-210-4550 - Fonds immo - Crédits reportés - Cap</v>
      </c>
      <c r="O526" s="9" t="str">
        <f t="shared" si="25"/>
        <v>Investissement</v>
      </c>
      <c r="P526" s="9" t="str">
        <f t="shared" si="26"/>
        <v>Fonds général</v>
      </c>
    </row>
    <row r="527" spans="1:16" ht="12.75" customHeight="1" x14ac:dyDescent="0.25">
      <c r="A527" s="2" t="s">
        <v>908</v>
      </c>
      <c r="B527" s="2" t="s">
        <v>908</v>
      </c>
      <c r="C527" s="2" t="s">
        <v>885</v>
      </c>
      <c r="D527" s="2" t="s">
        <v>50</v>
      </c>
      <c r="E527" s="2" t="s">
        <v>90</v>
      </c>
      <c r="F527" s="2" t="s">
        <v>224</v>
      </c>
      <c r="G527" s="2" t="s">
        <v>223</v>
      </c>
      <c r="H527" s="2" t="s">
        <v>222</v>
      </c>
      <c r="I527" s="2" t="s">
        <v>147</v>
      </c>
      <c r="J527" s="2" t="s">
        <v>46</v>
      </c>
      <c r="K527" s="2" t="s">
        <v>48</v>
      </c>
      <c r="L527" s="2" t="s">
        <v>87</v>
      </c>
      <c r="M527" s="8">
        <v>1</v>
      </c>
      <c r="N527" s="9" t="str">
        <f t="shared" si="24"/>
        <v>RSSS-220-4550 - Fonds immo - ADTI - Cap</v>
      </c>
      <c r="O527" s="9" t="str">
        <f t="shared" si="25"/>
        <v>Investissement</v>
      </c>
      <c r="P527" s="9" t="str">
        <f t="shared" si="26"/>
        <v>Fonds général</v>
      </c>
    </row>
    <row r="528" spans="1:16" ht="12.75" customHeight="1" x14ac:dyDescent="0.25">
      <c r="A528" s="2" t="s">
        <v>907</v>
      </c>
      <c r="B528" s="2" t="s">
        <v>907</v>
      </c>
      <c r="C528" s="2" t="s">
        <v>885</v>
      </c>
      <c r="D528" s="2" t="s">
        <v>50</v>
      </c>
      <c r="E528" s="2" t="s">
        <v>90</v>
      </c>
      <c r="F528" s="2" t="s">
        <v>220</v>
      </c>
      <c r="G528" s="2" t="s">
        <v>219</v>
      </c>
      <c r="H528" s="2" t="s">
        <v>218</v>
      </c>
      <c r="I528" s="2" t="s">
        <v>147</v>
      </c>
      <c r="J528" s="2" t="s">
        <v>46</v>
      </c>
      <c r="K528" s="2" t="s">
        <v>48</v>
      </c>
      <c r="L528" s="2" t="s">
        <v>87</v>
      </c>
      <c r="M528" s="8">
        <v>1</v>
      </c>
      <c r="N528" s="9" t="str">
        <f t="shared" si="24"/>
        <v>RSSS-230-4550 - Fonds immo - MAI - Cap</v>
      </c>
      <c r="O528" s="9" t="str">
        <f t="shared" si="25"/>
        <v>Investissement</v>
      </c>
      <c r="P528" s="9" t="str">
        <f t="shared" si="26"/>
        <v>Fonds général</v>
      </c>
    </row>
    <row r="529" spans="1:16" ht="12.75" customHeight="1" x14ac:dyDescent="0.25">
      <c r="A529" s="2" t="s">
        <v>906</v>
      </c>
      <c r="B529" s="2" t="s">
        <v>906</v>
      </c>
      <c r="C529" s="2" t="s">
        <v>885</v>
      </c>
      <c r="D529" s="2" t="s">
        <v>50</v>
      </c>
      <c r="E529" s="2" t="s">
        <v>90</v>
      </c>
      <c r="F529" s="2" t="s">
        <v>216</v>
      </c>
      <c r="G529" s="2" t="s">
        <v>215</v>
      </c>
      <c r="H529" s="2" t="s">
        <v>214</v>
      </c>
      <c r="I529" s="2" t="s">
        <v>147</v>
      </c>
      <c r="J529" s="2" t="s">
        <v>46</v>
      </c>
      <c r="K529" s="2" t="s">
        <v>48</v>
      </c>
      <c r="L529" s="2" t="s">
        <v>87</v>
      </c>
      <c r="M529" s="8">
        <v>1</v>
      </c>
      <c r="N529" s="9" t="str">
        <f t="shared" si="24"/>
        <v>RSSS-240-4550 - Fonds immo - AC - Cap</v>
      </c>
      <c r="O529" s="9" t="str">
        <f t="shared" si="25"/>
        <v>Investissement</v>
      </c>
      <c r="P529" s="9" t="str">
        <f t="shared" si="26"/>
        <v>Fonds général</v>
      </c>
    </row>
    <row r="530" spans="1:16" ht="12.75" customHeight="1" x14ac:dyDescent="0.25">
      <c r="A530" s="2" t="s">
        <v>905</v>
      </c>
      <c r="B530" s="2" t="s">
        <v>905</v>
      </c>
      <c r="C530" s="2" t="s">
        <v>885</v>
      </c>
      <c r="D530" s="2" t="s">
        <v>50</v>
      </c>
      <c r="E530" s="2" t="s">
        <v>90</v>
      </c>
      <c r="F530" s="2" t="s">
        <v>212</v>
      </c>
      <c r="G530" s="2" t="s">
        <v>211</v>
      </c>
      <c r="H530" s="2" t="s">
        <v>210</v>
      </c>
      <c r="I530" s="2" t="s">
        <v>147</v>
      </c>
      <c r="J530" s="2" t="s">
        <v>46</v>
      </c>
      <c r="K530" s="2" t="s">
        <v>48</v>
      </c>
      <c r="L530" s="2" t="s">
        <v>87</v>
      </c>
      <c r="M530" s="8">
        <v>1</v>
      </c>
      <c r="N530" s="9" t="str">
        <f t="shared" si="24"/>
        <v>RSSS-250-4550 - Fonds immo - PCEM - Cap</v>
      </c>
      <c r="O530" s="9" t="str">
        <f t="shared" si="25"/>
        <v>Investissement</v>
      </c>
      <c r="P530" s="9" t="str">
        <f t="shared" si="26"/>
        <v>Fonds général</v>
      </c>
    </row>
    <row r="531" spans="1:16" ht="12.75" customHeight="1" x14ac:dyDescent="0.25">
      <c r="A531" s="2" t="s">
        <v>904</v>
      </c>
      <c r="B531" s="2" t="s">
        <v>904</v>
      </c>
      <c r="C531" s="2" t="s">
        <v>885</v>
      </c>
      <c r="D531" s="2" t="s">
        <v>50</v>
      </c>
      <c r="E531" s="2" t="s">
        <v>90</v>
      </c>
      <c r="F531" s="2" t="s">
        <v>208</v>
      </c>
      <c r="G531" s="2" t="s">
        <v>207</v>
      </c>
      <c r="H531" s="2" t="s">
        <v>206</v>
      </c>
      <c r="I531" s="2" t="s">
        <v>147</v>
      </c>
      <c r="J531" s="2" t="s">
        <v>46</v>
      </c>
      <c r="K531" s="2" t="s">
        <v>48</v>
      </c>
      <c r="L531" s="2" t="s">
        <v>87</v>
      </c>
      <c r="M531" s="8">
        <v>1</v>
      </c>
      <c r="N531" s="9" t="str">
        <f t="shared" si="24"/>
        <v>RSSS-260-4550 - Fonds immo - PCFI - Cap</v>
      </c>
      <c r="O531" s="9" t="str">
        <f t="shared" si="25"/>
        <v>Investissement</v>
      </c>
      <c r="P531" s="9" t="str">
        <f t="shared" si="26"/>
        <v>Fonds général</v>
      </c>
    </row>
    <row r="532" spans="1:16" ht="12.75" customHeight="1" x14ac:dyDescent="0.25">
      <c r="A532" s="2" t="s">
        <v>903</v>
      </c>
      <c r="B532" s="2" t="s">
        <v>903</v>
      </c>
      <c r="C532" s="2" t="s">
        <v>885</v>
      </c>
      <c r="D532" s="2" t="s">
        <v>1725</v>
      </c>
      <c r="E532" s="2" t="s">
        <v>90</v>
      </c>
      <c r="F532" s="2" t="s">
        <v>204</v>
      </c>
      <c r="G532" s="2" t="s">
        <v>203</v>
      </c>
      <c r="H532" s="2" t="s">
        <v>202</v>
      </c>
      <c r="I532" s="2" t="s">
        <v>88</v>
      </c>
      <c r="J532" s="2" t="s">
        <v>46</v>
      </c>
      <c r="K532" s="2" t="s">
        <v>51</v>
      </c>
      <c r="L532" s="2" t="s">
        <v>87</v>
      </c>
      <c r="M532" s="8">
        <v>1</v>
      </c>
      <c r="N532" s="9" t="str">
        <f t="shared" si="24"/>
        <v>RSSS-270-4550 - Fondation - fonds d'exploitation - Cap</v>
      </c>
      <c r="O532" s="9" t="str">
        <f t="shared" si="25"/>
        <v>Investissement</v>
      </c>
      <c r="P532" s="9" t="str">
        <f t="shared" si="26"/>
        <v>Partenaires externes</v>
      </c>
    </row>
    <row r="533" spans="1:16" ht="12.75" customHeight="1" x14ac:dyDescent="0.25">
      <c r="A533" s="2" t="s">
        <v>902</v>
      </c>
      <c r="B533" s="2" t="s">
        <v>902</v>
      </c>
      <c r="C533" s="2" t="s">
        <v>885</v>
      </c>
      <c r="D533" s="2" t="s">
        <v>1725</v>
      </c>
      <c r="E533" s="2" t="s">
        <v>90</v>
      </c>
      <c r="F533" s="2" t="s">
        <v>200</v>
      </c>
      <c r="G533" s="2" t="s">
        <v>199</v>
      </c>
      <c r="H533" s="2" t="s">
        <v>198</v>
      </c>
      <c r="I533" s="2" t="s">
        <v>88</v>
      </c>
      <c r="J533" s="2" t="s">
        <v>47</v>
      </c>
      <c r="K533" s="2" t="s">
        <v>51</v>
      </c>
      <c r="L533" s="2" t="s">
        <v>87</v>
      </c>
      <c r="M533" s="8">
        <v>1</v>
      </c>
      <c r="N533" s="9" t="str">
        <f t="shared" si="24"/>
        <v>RSSS-280-4550 - Fondation - fonds d'exploitation - Non Cap</v>
      </c>
      <c r="O533" s="9" t="str">
        <f t="shared" si="25"/>
        <v>Dépense</v>
      </c>
      <c r="P533" s="9" t="str">
        <f t="shared" si="26"/>
        <v>Partenaires externes</v>
      </c>
    </row>
    <row r="534" spans="1:16" ht="12.75" customHeight="1" x14ac:dyDescent="0.25">
      <c r="A534" s="2" t="s">
        <v>901</v>
      </c>
      <c r="B534" s="2" t="s">
        <v>901</v>
      </c>
      <c r="C534" s="2" t="s">
        <v>885</v>
      </c>
      <c r="D534" s="2" t="s">
        <v>1725</v>
      </c>
      <c r="E534" s="2" t="s">
        <v>90</v>
      </c>
      <c r="F534" s="2" t="s">
        <v>196</v>
      </c>
      <c r="G534" s="2" t="s">
        <v>195</v>
      </c>
      <c r="H534" s="2" t="s">
        <v>194</v>
      </c>
      <c r="I534" s="2" t="s">
        <v>88</v>
      </c>
      <c r="J534" s="2" t="s">
        <v>46</v>
      </c>
      <c r="K534" s="2" t="s">
        <v>51</v>
      </c>
      <c r="L534" s="2" t="s">
        <v>87</v>
      </c>
      <c r="M534" s="8">
        <v>1</v>
      </c>
      <c r="N534" s="9" t="str">
        <f t="shared" si="24"/>
        <v>RSSS-290-4550 - Fondation - fonds d'immobilisation - Cap</v>
      </c>
      <c r="O534" s="9" t="str">
        <f t="shared" si="25"/>
        <v>Investissement</v>
      </c>
      <c r="P534" s="9" t="str">
        <f t="shared" si="26"/>
        <v>Partenaires externes</v>
      </c>
    </row>
    <row r="535" spans="1:16" ht="12.75" customHeight="1" x14ac:dyDescent="0.25">
      <c r="A535" s="2" t="s">
        <v>900</v>
      </c>
      <c r="B535" s="2" t="s">
        <v>900</v>
      </c>
      <c r="C535" s="2" t="s">
        <v>885</v>
      </c>
      <c r="D535" s="2" t="s">
        <v>50</v>
      </c>
      <c r="E535" s="2" t="s">
        <v>90</v>
      </c>
      <c r="F535" s="2" t="s">
        <v>192</v>
      </c>
      <c r="G535" s="2" t="s">
        <v>191</v>
      </c>
      <c r="H535" s="2" t="s">
        <v>190</v>
      </c>
      <c r="I535" s="2" t="s">
        <v>88</v>
      </c>
      <c r="J535" s="2" t="s">
        <v>47</v>
      </c>
      <c r="K535" s="2" t="s">
        <v>48</v>
      </c>
      <c r="L535" s="2" t="s">
        <v>87</v>
      </c>
      <c r="M535" s="8">
        <v>1</v>
      </c>
      <c r="N535" s="9" t="str">
        <f t="shared" si="24"/>
        <v>RSSS-300-4550 - CO/CDO - Transfert MSSS - Non Cap</v>
      </c>
      <c r="O535" s="9" t="str">
        <f t="shared" si="25"/>
        <v>Dépense</v>
      </c>
      <c r="P535" s="9" t="str">
        <f t="shared" si="26"/>
        <v>Fonds général</v>
      </c>
    </row>
    <row r="536" spans="1:16" ht="12.75" customHeight="1" x14ac:dyDescent="0.25">
      <c r="A536" s="2" t="s">
        <v>899</v>
      </c>
      <c r="B536" s="2" t="s">
        <v>899</v>
      </c>
      <c r="C536" s="2" t="s">
        <v>885</v>
      </c>
      <c r="D536" s="2" t="s">
        <v>50</v>
      </c>
      <c r="E536" s="2" t="s">
        <v>90</v>
      </c>
      <c r="F536" s="2" t="s">
        <v>188</v>
      </c>
      <c r="G536" s="2" t="s">
        <v>187</v>
      </c>
      <c r="H536" s="2" t="s">
        <v>186</v>
      </c>
      <c r="I536" s="2" t="s">
        <v>88</v>
      </c>
      <c r="J536" s="2" t="s">
        <v>46</v>
      </c>
      <c r="K536" s="2" t="s">
        <v>48</v>
      </c>
      <c r="L536" s="2" t="s">
        <v>87</v>
      </c>
      <c r="M536" s="8">
        <v>1</v>
      </c>
      <c r="N536" s="9" t="str">
        <f t="shared" si="24"/>
        <v>RSSS-310-4550 - CO/CDO - Transfert MSSS - Cap</v>
      </c>
      <c r="O536" s="9" t="str">
        <f t="shared" si="25"/>
        <v>Investissement</v>
      </c>
      <c r="P536" s="9" t="str">
        <f t="shared" si="26"/>
        <v>Fonds général</v>
      </c>
    </row>
    <row r="537" spans="1:16" ht="12.75" customHeight="1" x14ac:dyDescent="0.25">
      <c r="A537" s="2" t="s">
        <v>898</v>
      </c>
      <c r="B537" s="2" t="s">
        <v>898</v>
      </c>
      <c r="C537" s="2" t="s">
        <v>885</v>
      </c>
      <c r="D537" s="2" t="s">
        <v>50</v>
      </c>
      <c r="E537" s="2" t="s">
        <v>90</v>
      </c>
      <c r="F537" s="2" t="s">
        <v>184</v>
      </c>
      <c r="G537" s="2" t="s">
        <v>183</v>
      </c>
      <c r="H537" s="2" t="s">
        <v>182</v>
      </c>
      <c r="I537" s="2" t="s">
        <v>88</v>
      </c>
      <c r="J537" s="2" t="s">
        <v>47</v>
      </c>
      <c r="K537" s="2" t="s">
        <v>48</v>
      </c>
      <c r="L537" s="2" t="s">
        <v>87</v>
      </c>
      <c r="M537" s="8">
        <v>1</v>
      </c>
      <c r="N537" s="9" t="str">
        <f t="shared" si="24"/>
        <v>RSSS-320-4550 - Autres - Transfert MSSS - Non Cap</v>
      </c>
      <c r="O537" s="9" t="str">
        <f t="shared" si="25"/>
        <v>Dépense</v>
      </c>
      <c r="P537" s="9" t="str">
        <f t="shared" si="26"/>
        <v>Fonds général</v>
      </c>
    </row>
    <row r="538" spans="1:16" ht="12.75" customHeight="1" x14ac:dyDescent="0.25">
      <c r="A538" s="2" t="s">
        <v>897</v>
      </c>
      <c r="B538" s="2" t="s">
        <v>897</v>
      </c>
      <c r="C538" s="2" t="s">
        <v>885</v>
      </c>
      <c r="D538" s="2" t="s">
        <v>50</v>
      </c>
      <c r="E538" s="2" t="s">
        <v>90</v>
      </c>
      <c r="F538" s="2" t="s">
        <v>180</v>
      </c>
      <c r="G538" s="2" t="s">
        <v>179</v>
      </c>
      <c r="H538" s="2" t="s">
        <v>178</v>
      </c>
      <c r="I538" s="2" t="s">
        <v>88</v>
      </c>
      <c r="J538" s="2" t="s">
        <v>46</v>
      </c>
      <c r="K538" s="2" t="s">
        <v>48</v>
      </c>
      <c r="L538" s="2" t="s">
        <v>87</v>
      </c>
      <c r="M538" s="8">
        <v>1</v>
      </c>
      <c r="N538" s="9" t="str">
        <f t="shared" si="24"/>
        <v>RSSS-330-4550 - Autres - Transfert MSSS -Cap</v>
      </c>
      <c r="O538" s="9" t="str">
        <f t="shared" si="25"/>
        <v>Investissement</v>
      </c>
      <c r="P538" s="9" t="str">
        <f t="shared" si="26"/>
        <v>Fonds général</v>
      </c>
    </row>
    <row r="539" spans="1:16" ht="12.75" customHeight="1" x14ac:dyDescent="0.25">
      <c r="A539" s="2" t="s">
        <v>896</v>
      </c>
      <c r="B539" s="2" t="s">
        <v>896</v>
      </c>
      <c r="C539" s="2" t="s">
        <v>885</v>
      </c>
      <c r="D539" s="2" t="s">
        <v>1725</v>
      </c>
      <c r="E539" s="2" t="s">
        <v>90</v>
      </c>
      <c r="F539" s="2" t="s">
        <v>176</v>
      </c>
      <c r="G539" s="2" t="s">
        <v>175</v>
      </c>
      <c r="H539" s="2" t="s">
        <v>174</v>
      </c>
      <c r="I539" s="2" t="s">
        <v>88</v>
      </c>
      <c r="J539" s="2" t="s">
        <v>47</v>
      </c>
      <c r="K539" s="2" t="s">
        <v>169</v>
      </c>
      <c r="L539" s="2" t="s">
        <v>87</v>
      </c>
      <c r="M539" s="8">
        <v>1</v>
      </c>
      <c r="N539" s="9" t="str">
        <f t="shared" si="24"/>
        <v>RSSS-340-4550 - Autres - Gouvernement fédéral - Non Cap</v>
      </c>
      <c r="O539" s="9" t="str">
        <f t="shared" si="25"/>
        <v>Dépense</v>
      </c>
      <c r="P539" s="9" t="str">
        <f t="shared" si="26"/>
        <v>Partenaires externes</v>
      </c>
    </row>
    <row r="540" spans="1:16" ht="12.75" customHeight="1" x14ac:dyDescent="0.25">
      <c r="A540" s="2" t="s">
        <v>895</v>
      </c>
      <c r="B540" s="2" t="s">
        <v>895</v>
      </c>
      <c r="C540" s="2" t="s">
        <v>885</v>
      </c>
      <c r="D540" s="2" t="s">
        <v>1725</v>
      </c>
      <c r="E540" s="2" t="s">
        <v>90</v>
      </c>
      <c r="F540" s="2" t="s">
        <v>172</v>
      </c>
      <c r="G540" s="2" t="s">
        <v>171</v>
      </c>
      <c r="H540" s="2" t="s">
        <v>170</v>
      </c>
      <c r="I540" s="2" t="s">
        <v>88</v>
      </c>
      <c r="J540" s="2" t="s">
        <v>46</v>
      </c>
      <c r="K540" s="2" t="s">
        <v>169</v>
      </c>
      <c r="L540" s="2" t="s">
        <v>87</v>
      </c>
      <c r="M540" s="8">
        <v>1</v>
      </c>
      <c r="N540" s="9" t="str">
        <f t="shared" si="24"/>
        <v>RSSS-350-4550 - Autres - Gouvernement fédéral - Cap</v>
      </c>
      <c r="O540" s="9" t="str">
        <f t="shared" si="25"/>
        <v>Investissement</v>
      </c>
      <c r="P540" s="9" t="str">
        <f t="shared" si="26"/>
        <v>Partenaires externes</v>
      </c>
    </row>
    <row r="541" spans="1:16" ht="12.75" customHeight="1" x14ac:dyDescent="0.25">
      <c r="A541" s="2" t="s">
        <v>894</v>
      </c>
      <c r="B541" s="2" t="s">
        <v>894</v>
      </c>
      <c r="C541" s="2" t="s">
        <v>885</v>
      </c>
      <c r="D541" s="2" t="s">
        <v>50</v>
      </c>
      <c r="E541" s="2" t="s">
        <v>90</v>
      </c>
      <c r="F541" s="2" t="s">
        <v>167</v>
      </c>
      <c r="G541" s="2" t="s">
        <v>166</v>
      </c>
      <c r="H541" s="2" t="s">
        <v>165</v>
      </c>
      <c r="I541" s="2" t="s">
        <v>88</v>
      </c>
      <c r="J541" s="2" t="s">
        <v>47</v>
      </c>
      <c r="K541" s="2" t="s">
        <v>51</v>
      </c>
      <c r="L541" s="2" t="s">
        <v>87</v>
      </c>
      <c r="M541" s="8">
        <v>1</v>
      </c>
      <c r="N541" s="9" t="str">
        <f t="shared" si="24"/>
        <v>RSSS-360-4550 - Autres sources de financement - Non Cap</v>
      </c>
      <c r="O541" s="9" t="str">
        <f t="shared" si="25"/>
        <v>Dépense</v>
      </c>
      <c r="P541" s="9" t="str">
        <f t="shared" si="26"/>
        <v>Fonds général</v>
      </c>
    </row>
    <row r="542" spans="1:16" ht="12.75" customHeight="1" x14ac:dyDescent="0.25">
      <c r="A542" s="2" t="s">
        <v>893</v>
      </c>
      <c r="B542" s="2" t="s">
        <v>893</v>
      </c>
      <c r="C542" s="2" t="s">
        <v>885</v>
      </c>
      <c r="D542" s="2" t="s">
        <v>50</v>
      </c>
      <c r="E542" s="2" t="s">
        <v>90</v>
      </c>
      <c r="F542" s="2" t="s">
        <v>163</v>
      </c>
      <c r="G542" s="2" t="s">
        <v>162</v>
      </c>
      <c r="H542" s="2" t="s">
        <v>161</v>
      </c>
      <c r="I542" s="2" t="s">
        <v>88</v>
      </c>
      <c r="J542" s="2" t="s">
        <v>46</v>
      </c>
      <c r="K542" s="2" t="s">
        <v>51</v>
      </c>
      <c r="L542" s="2" t="s">
        <v>87</v>
      </c>
      <c r="M542" s="8">
        <v>1</v>
      </c>
      <c r="N542" s="9" t="str">
        <f t="shared" si="24"/>
        <v>RSSS-370-4550 - Autres sources de financement - Cap</v>
      </c>
      <c r="O542" s="9" t="str">
        <f t="shared" si="25"/>
        <v>Investissement</v>
      </c>
      <c r="P542" s="9" t="str">
        <f t="shared" si="26"/>
        <v>Fonds général</v>
      </c>
    </row>
    <row r="543" spans="1:16" ht="12.75" customHeight="1" x14ac:dyDescent="0.25">
      <c r="A543" s="2" t="s">
        <v>892</v>
      </c>
      <c r="B543" s="2" t="s">
        <v>892</v>
      </c>
      <c r="C543" s="2" t="s">
        <v>885</v>
      </c>
      <c r="D543" s="2" t="s">
        <v>50</v>
      </c>
      <c r="E543" s="2" t="s">
        <v>90</v>
      </c>
      <c r="F543" s="2" t="s">
        <v>93</v>
      </c>
      <c r="G543" s="2" t="s">
        <v>93</v>
      </c>
      <c r="H543" s="2" t="s">
        <v>93</v>
      </c>
      <c r="I543" s="2" t="s">
        <v>88</v>
      </c>
      <c r="J543" s="2" t="s">
        <v>47</v>
      </c>
      <c r="K543" s="2" t="s">
        <v>48</v>
      </c>
      <c r="L543" s="2" t="s">
        <v>87</v>
      </c>
      <c r="M543" s="8">
        <v>1</v>
      </c>
      <c r="N543" s="9" t="str">
        <f t="shared" si="24"/>
        <v>RSSS-400-4550 - Conversion - Dépenses réelles - 2018-2019</v>
      </c>
      <c r="O543" s="9" t="str">
        <f t="shared" si="25"/>
        <v>Dépense</v>
      </c>
      <c r="P543" s="9" t="str">
        <f t="shared" si="26"/>
        <v>Fonds général</v>
      </c>
    </row>
    <row r="544" spans="1:16" ht="12.75" customHeight="1" x14ac:dyDescent="0.25">
      <c r="A544" s="2" t="s">
        <v>891</v>
      </c>
      <c r="B544" s="2" t="s">
        <v>891</v>
      </c>
      <c r="C544" s="2" t="s">
        <v>885</v>
      </c>
      <c r="D544" s="2" t="s">
        <v>50</v>
      </c>
      <c r="E544" s="2" t="s">
        <v>90</v>
      </c>
      <c r="F544" s="2" t="s">
        <v>158</v>
      </c>
      <c r="G544" s="2" t="s">
        <v>158</v>
      </c>
      <c r="H544" s="2" t="s">
        <v>158</v>
      </c>
      <c r="I544" s="2" t="s">
        <v>88</v>
      </c>
      <c r="J544" s="2" t="s">
        <v>47</v>
      </c>
      <c r="K544" s="2" t="s">
        <v>48</v>
      </c>
      <c r="L544" s="2" t="s">
        <v>87</v>
      </c>
      <c r="M544" s="8">
        <v>1</v>
      </c>
      <c r="N544" s="9" t="str">
        <f t="shared" si="24"/>
        <v>RSSS-992-4550 - Plan modernisation technologique - Transfert MSSS (NON CAP)</v>
      </c>
      <c r="O544" s="9" t="str">
        <f t="shared" si="25"/>
        <v>Dépense</v>
      </c>
      <c r="P544" s="9" t="str">
        <f t="shared" si="26"/>
        <v>Fonds général</v>
      </c>
    </row>
    <row r="545" spans="1:16" ht="12.75" customHeight="1" x14ac:dyDescent="0.25">
      <c r="A545" s="2" t="s">
        <v>890</v>
      </c>
      <c r="B545" s="2" t="s">
        <v>890</v>
      </c>
      <c r="C545" s="2" t="s">
        <v>885</v>
      </c>
      <c r="D545" s="2" t="s">
        <v>50</v>
      </c>
      <c r="E545" s="2" t="s">
        <v>90</v>
      </c>
      <c r="F545" s="2" t="s">
        <v>156</v>
      </c>
      <c r="G545" s="2" t="s">
        <v>156</v>
      </c>
      <c r="H545" s="2" t="s">
        <v>156</v>
      </c>
      <c r="I545" s="2" t="s">
        <v>147</v>
      </c>
      <c r="J545" s="2" t="s">
        <v>46</v>
      </c>
      <c r="K545" s="2" t="s">
        <v>48</v>
      </c>
      <c r="L545" s="2" t="s">
        <v>87</v>
      </c>
      <c r="M545" s="8">
        <v>1</v>
      </c>
      <c r="N545" s="9" t="str">
        <f t="shared" si="24"/>
        <v>RSSS-993-4550 - Plan modernisation technologique - EIRI (CAP)</v>
      </c>
      <c r="O545" s="9" t="str">
        <f t="shared" si="25"/>
        <v>Investissement</v>
      </c>
      <c r="P545" s="9" t="str">
        <f t="shared" si="26"/>
        <v>Fonds général</v>
      </c>
    </row>
    <row r="546" spans="1:16" ht="12.75" customHeight="1" x14ac:dyDescent="0.25">
      <c r="A546" s="2" t="s">
        <v>889</v>
      </c>
      <c r="B546" s="2" t="s">
        <v>889</v>
      </c>
      <c r="C546" s="2" t="s">
        <v>885</v>
      </c>
      <c r="D546" s="2" t="s">
        <v>50</v>
      </c>
      <c r="E546" s="2" t="s">
        <v>90</v>
      </c>
      <c r="F546" s="2" t="s">
        <v>154</v>
      </c>
      <c r="G546" s="2" t="s">
        <v>154</v>
      </c>
      <c r="H546" s="2" t="s">
        <v>154</v>
      </c>
      <c r="I546" s="2" t="s">
        <v>147</v>
      </c>
      <c r="J546" s="2" t="s">
        <v>46</v>
      </c>
      <c r="K546" s="2" t="s">
        <v>48</v>
      </c>
      <c r="L546" s="2" t="s">
        <v>87</v>
      </c>
      <c r="M546" s="8">
        <v>1</v>
      </c>
      <c r="N546" s="9" t="str">
        <f t="shared" si="24"/>
        <v>RSSS-996-4550 - Enveloppe d'investissements en RI - Capitalisable</v>
      </c>
      <c r="O546" s="9" t="str">
        <f t="shared" si="25"/>
        <v>Investissement</v>
      </c>
      <c r="P546" s="9" t="str">
        <f t="shared" si="26"/>
        <v>Fonds général</v>
      </c>
    </row>
    <row r="547" spans="1:16" ht="12.75" customHeight="1" x14ac:dyDescent="0.25">
      <c r="A547" s="2" t="s">
        <v>888</v>
      </c>
      <c r="B547" s="2" t="s">
        <v>888</v>
      </c>
      <c r="C547" s="2" t="s">
        <v>885</v>
      </c>
      <c r="D547" s="2" t="s">
        <v>50</v>
      </c>
      <c r="E547" s="2" t="s">
        <v>115</v>
      </c>
      <c r="F547" s="2" t="s">
        <v>152</v>
      </c>
      <c r="G547" s="2" t="s">
        <v>152</v>
      </c>
      <c r="H547" s="2" t="s">
        <v>152</v>
      </c>
      <c r="I547" s="2" t="s">
        <v>147</v>
      </c>
      <c r="J547" s="2" t="s">
        <v>46</v>
      </c>
      <c r="K547" s="2" t="s">
        <v>48</v>
      </c>
      <c r="L547" s="2" t="s">
        <v>87</v>
      </c>
      <c r="M547" s="8">
        <v>1</v>
      </c>
      <c r="N547" s="9" t="str">
        <f t="shared" si="24"/>
        <v>RSSS-997-4550 - Compte non provisionné - Capitalisable</v>
      </c>
      <c r="O547" s="9" t="str">
        <f t="shared" si="25"/>
        <v>Investissement</v>
      </c>
      <c r="P547" s="9" t="str">
        <f t="shared" si="26"/>
        <v>Fonds général</v>
      </c>
    </row>
    <row r="548" spans="1:16" ht="12.75" customHeight="1" x14ac:dyDescent="0.25">
      <c r="A548" s="2" t="s">
        <v>887</v>
      </c>
      <c r="B548" s="2" t="s">
        <v>887</v>
      </c>
      <c r="C548" s="2" t="s">
        <v>885</v>
      </c>
      <c r="D548" s="2" t="s">
        <v>50</v>
      </c>
      <c r="E548" s="2" t="s">
        <v>90</v>
      </c>
      <c r="F548" s="2" t="s">
        <v>89</v>
      </c>
      <c r="G548" s="2" t="s">
        <v>89</v>
      </c>
      <c r="H548" s="2" t="s">
        <v>89</v>
      </c>
      <c r="I548" s="2" t="s">
        <v>88</v>
      </c>
      <c r="J548" s="2" t="s">
        <v>47</v>
      </c>
      <c r="K548" s="2" t="s">
        <v>48</v>
      </c>
      <c r="L548" s="2" t="s">
        <v>87</v>
      </c>
      <c r="M548" s="8">
        <v>1</v>
      </c>
      <c r="N548" s="9" t="str">
        <f t="shared" si="24"/>
        <v>RSSS-998-4550 - COVID-19 - Non capitalisable</v>
      </c>
      <c r="O548" s="9" t="str">
        <f t="shared" si="25"/>
        <v>Dépense</v>
      </c>
      <c r="P548" s="9" t="str">
        <f t="shared" si="26"/>
        <v>Fonds général</v>
      </c>
    </row>
    <row r="549" spans="1:16" ht="12.75" customHeight="1" x14ac:dyDescent="0.25">
      <c r="A549" s="2" t="s">
        <v>886</v>
      </c>
      <c r="B549" s="2" t="s">
        <v>886</v>
      </c>
      <c r="C549" s="2" t="s">
        <v>885</v>
      </c>
      <c r="D549" s="2" t="s">
        <v>50</v>
      </c>
      <c r="E549" s="2" t="s">
        <v>90</v>
      </c>
      <c r="F549" s="2" t="s">
        <v>148</v>
      </c>
      <c r="G549" s="2" t="s">
        <v>148</v>
      </c>
      <c r="H549" s="2" t="s">
        <v>148</v>
      </c>
      <c r="I549" s="2" t="s">
        <v>147</v>
      </c>
      <c r="J549" s="2" t="s">
        <v>46</v>
      </c>
      <c r="K549" s="2" t="s">
        <v>48</v>
      </c>
      <c r="L549" s="2" t="s">
        <v>87</v>
      </c>
      <c r="M549" s="8">
        <v>1</v>
      </c>
      <c r="N549" s="9" t="str">
        <f t="shared" si="24"/>
        <v>RSSS-999-4550 - COVID-19 - Capitalisable</v>
      </c>
      <c r="O549" s="9" t="str">
        <f t="shared" si="25"/>
        <v>Investissement</v>
      </c>
      <c r="P549" s="9" t="str">
        <f t="shared" si="26"/>
        <v>Fonds général</v>
      </c>
    </row>
    <row r="550" spans="1:16" ht="12.75" customHeight="1" x14ac:dyDescent="0.25">
      <c r="A550" s="2" t="s">
        <v>1313</v>
      </c>
      <c r="B550" s="2" t="s">
        <v>1313</v>
      </c>
      <c r="C550" s="2" t="s">
        <v>1281</v>
      </c>
      <c r="D550" s="2" t="s">
        <v>50</v>
      </c>
      <c r="E550" s="2" t="s">
        <v>90</v>
      </c>
      <c r="F550" s="2" t="s">
        <v>260</v>
      </c>
      <c r="G550" s="2" t="s">
        <v>259</v>
      </c>
      <c r="H550" s="2" t="s">
        <v>258</v>
      </c>
      <c r="I550" s="2" t="s">
        <v>88</v>
      </c>
      <c r="J550" s="2" t="s">
        <v>46</v>
      </c>
      <c r="K550" s="2" t="s">
        <v>48</v>
      </c>
      <c r="L550" s="2" t="s">
        <v>87</v>
      </c>
      <c r="M550" s="8">
        <v>1</v>
      </c>
      <c r="N550" s="9" t="str">
        <f t="shared" si="24"/>
        <v>RSSS-130-4100 - Fonds exploitation - Dépense de l'exercice - Cap</v>
      </c>
      <c r="O550" s="9" t="str">
        <f t="shared" si="25"/>
        <v>Investissement</v>
      </c>
      <c r="P550" s="9" t="str">
        <f t="shared" si="26"/>
        <v>Fonds général</v>
      </c>
    </row>
    <row r="551" spans="1:16" ht="12.75" customHeight="1" x14ac:dyDescent="0.25">
      <c r="A551" s="2" t="s">
        <v>1312</v>
      </c>
      <c r="B551" s="2" t="s">
        <v>1312</v>
      </c>
      <c r="C551" s="2" t="s">
        <v>1281</v>
      </c>
      <c r="D551" s="2" t="s">
        <v>50</v>
      </c>
      <c r="E551" s="2" t="s">
        <v>90</v>
      </c>
      <c r="F551" s="2" t="s">
        <v>256</v>
      </c>
      <c r="G551" s="2" t="s">
        <v>255</v>
      </c>
      <c r="H551" s="2" t="s">
        <v>254</v>
      </c>
      <c r="I551" s="2" t="s">
        <v>88</v>
      </c>
      <c r="J551" s="2" t="s">
        <v>46</v>
      </c>
      <c r="K551" s="2" t="s">
        <v>48</v>
      </c>
      <c r="L551" s="2" t="s">
        <v>87</v>
      </c>
      <c r="M551" s="8">
        <v>1</v>
      </c>
      <c r="N551" s="9" t="str">
        <f t="shared" si="24"/>
        <v>RSSS-140-4100 - Fonds exploitation - Solde de fonds - Cap</v>
      </c>
      <c r="O551" s="9" t="str">
        <f t="shared" si="25"/>
        <v>Investissement</v>
      </c>
      <c r="P551" s="9" t="str">
        <f t="shared" si="26"/>
        <v>Fonds général</v>
      </c>
    </row>
    <row r="552" spans="1:16" ht="12.75" customHeight="1" x14ac:dyDescent="0.25">
      <c r="A552" s="2" t="s">
        <v>1311</v>
      </c>
      <c r="B552" s="2" t="s">
        <v>1311</v>
      </c>
      <c r="C552" s="2" t="s">
        <v>1281</v>
      </c>
      <c r="D552" s="2" t="s">
        <v>50</v>
      </c>
      <c r="E552" s="2" t="s">
        <v>90</v>
      </c>
      <c r="F552" s="2" t="s">
        <v>252</v>
      </c>
      <c r="G552" s="2" t="s">
        <v>251</v>
      </c>
      <c r="H552" s="2" t="s">
        <v>250</v>
      </c>
      <c r="I552" s="2" t="s">
        <v>88</v>
      </c>
      <c r="J552" s="2" t="s">
        <v>46</v>
      </c>
      <c r="K552" s="2" t="s">
        <v>48</v>
      </c>
      <c r="L552" s="2" t="s">
        <v>87</v>
      </c>
      <c r="M552" s="8">
        <v>1</v>
      </c>
      <c r="N552" s="9" t="str">
        <f t="shared" si="24"/>
        <v>RSSS-150-4100 - Fonds exploitation - Crédits reportés - Cap</v>
      </c>
      <c r="O552" s="9" t="str">
        <f t="shared" si="25"/>
        <v>Investissement</v>
      </c>
      <c r="P552" s="9" t="str">
        <f t="shared" si="26"/>
        <v>Fonds général</v>
      </c>
    </row>
    <row r="553" spans="1:16" ht="12.75" customHeight="1" x14ac:dyDescent="0.25">
      <c r="A553" s="2" t="s">
        <v>1310</v>
      </c>
      <c r="B553" s="2" t="s">
        <v>1310</v>
      </c>
      <c r="C553" s="2" t="s">
        <v>1281</v>
      </c>
      <c r="D553" s="2" t="s">
        <v>50</v>
      </c>
      <c r="E553" s="2" t="s">
        <v>90</v>
      </c>
      <c r="F553" s="2" t="s">
        <v>248</v>
      </c>
      <c r="G553" s="2" t="s">
        <v>247</v>
      </c>
      <c r="H553" s="2" t="s">
        <v>246</v>
      </c>
      <c r="I553" s="2" t="s">
        <v>88</v>
      </c>
      <c r="J553" s="2" t="s">
        <v>47</v>
      </c>
      <c r="K553" s="2" t="s">
        <v>48</v>
      </c>
      <c r="L553" s="2" t="s">
        <v>87</v>
      </c>
      <c r="M553" s="8">
        <v>1</v>
      </c>
      <c r="N553" s="9" t="str">
        <f t="shared" si="24"/>
        <v>RSSS-160-4100 - Fonds exploitation - Dépense de l'exercice - Non Cap</v>
      </c>
      <c r="O553" s="9" t="str">
        <f t="shared" si="25"/>
        <v>Dépense</v>
      </c>
      <c r="P553" s="9" t="str">
        <f t="shared" si="26"/>
        <v>Fonds général</v>
      </c>
    </row>
    <row r="554" spans="1:16" ht="12.75" customHeight="1" x14ac:dyDescent="0.25">
      <c r="A554" s="2" t="s">
        <v>1309</v>
      </c>
      <c r="B554" s="2" t="s">
        <v>1309</v>
      </c>
      <c r="C554" s="2" t="s">
        <v>1281</v>
      </c>
      <c r="D554" s="2" t="s">
        <v>50</v>
      </c>
      <c r="E554" s="2" t="s">
        <v>90</v>
      </c>
      <c r="F554" s="2" t="s">
        <v>244</v>
      </c>
      <c r="G554" s="2" t="s">
        <v>243</v>
      </c>
      <c r="H554" s="2" t="s">
        <v>242</v>
      </c>
      <c r="I554" s="2" t="s">
        <v>88</v>
      </c>
      <c r="J554" s="2" t="s">
        <v>47</v>
      </c>
      <c r="K554" s="2" t="s">
        <v>48</v>
      </c>
      <c r="L554" s="2" t="s">
        <v>87</v>
      </c>
      <c r="M554" s="8">
        <v>1</v>
      </c>
      <c r="N554" s="9" t="str">
        <f t="shared" si="24"/>
        <v>RSSS-170-4100 - Fonds exploitation - Solde de fonds - Non Cap</v>
      </c>
      <c r="O554" s="9" t="str">
        <f t="shared" si="25"/>
        <v>Dépense</v>
      </c>
      <c r="P554" s="9" t="str">
        <f t="shared" si="26"/>
        <v>Fonds général</v>
      </c>
    </row>
    <row r="555" spans="1:16" ht="12.75" customHeight="1" x14ac:dyDescent="0.25">
      <c r="A555" s="2" t="s">
        <v>1308</v>
      </c>
      <c r="B555" s="2" t="s">
        <v>1308</v>
      </c>
      <c r="C555" s="2" t="s">
        <v>1281</v>
      </c>
      <c r="D555" s="2" t="s">
        <v>50</v>
      </c>
      <c r="E555" s="2" t="s">
        <v>90</v>
      </c>
      <c r="F555" s="2" t="s">
        <v>240</v>
      </c>
      <c r="G555" s="2" t="s">
        <v>239</v>
      </c>
      <c r="H555" s="2" t="s">
        <v>238</v>
      </c>
      <c r="I555" s="2" t="s">
        <v>88</v>
      </c>
      <c r="J555" s="2" t="s">
        <v>47</v>
      </c>
      <c r="K555" s="2" t="s">
        <v>48</v>
      </c>
      <c r="L555" s="2" t="s">
        <v>87</v>
      </c>
      <c r="M555" s="8">
        <v>1</v>
      </c>
      <c r="N555" s="9" t="str">
        <f t="shared" si="24"/>
        <v>RSSS-180-4100 - Fonds exploitation - Crédits reportés - Non Cap</v>
      </c>
      <c r="O555" s="9" t="str">
        <f t="shared" si="25"/>
        <v>Dépense</v>
      </c>
      <c r="P555" s="9" t="str">
        <f t="shared" si="26"/>
        <v>Fonds général</v>
      </c>
    </row>
    <row r="556" spans="1:16" ht="12.75" customHeight="1" x14ac:dyDescent="0.25">
      <c r="A556" s="2" t="s">
        <v>1307</v>
      </c>
      <c r="B556" s="2" t="s">
        <v>1307</v>
      </c>
      <c r="C556" s="2" t="s">
        <v>1281</v>
      </c>
      <c r="D556" s="2" t="s">
        <v>50</v>
      </c>
      <c r="E556" s="2" t="s">
        <v>90</v>
      </c>
      <c r="F556" s="2" t="s">
        <v>236</v>
      </c>
      <c r="G556" s="2" t="s">
        <v>235</v>
      </c>
      <c r="H556" s="2" t="s">
        <v>234</v>
      </c>
      <c r="I556" s="2" t="s">
        <v>88</v>
      </c>
      <c r="J556" s="2" t="s">
        <v>46</v>
      </c>
      <c r="K556" s="2" t="s">
        <v>48</v>
      </c>
      <c r="L556" s="2" t="s">
        <v>87</v>
      </c>
      <c r="M556" s="8">
        <v>1</v>
      </c>
      <c r="N556" s="9" t="str">
        <f t="shared" si="24"/>
        <v>RSSS-190-4100 - Fonds immo - Courant - Cap</v>
      </c>
      <c r="O556" s="9" t="str">
        <f t="shared" si="25"/>
        <v>Investissement</v>
      </c>
      <c r="P556" s="9" t="str">
        <f t="shared" si="26"/>
        <v>Fonds général</v>
      </c>
    </row>
    <row r="557" spans="1:16" ht="12.75" customHeight="1" x14ac:dyDescent="0.25">
      <c r="A557" s="2" t="s">
        <v>1306</v>
      </c>
      <c r="B557" s="2" t="s">
        <v>1306</v>
      </c>
      <c r="C557" s="2" t="s">
        <v>1281</v>
      </c>
      <c r="D557" s="2" t="s">
        <v>50</v>
      </c>
      <c r="E557" s="2" t="s">
        <v>90</v>
      </c>
      <c r="F557" s="2" t="s">
        <v>232</v>
      </c>
      <c r="G557" s="2" t="s">
        <v>231</v>
      </c>
      <c r="H557" s="2" t="s">
        <v>230</v>
      </c>
      <c r="I557" s="2" t="s">
        <v>88</v>
      </c>
      <c r="J557" s="2" t="s">
        <v>46</v>
      </c>
      <c r="K557" s="2" t="s">
        <v>48</v>
      </c>
      <c r="L557" s="2" t="s">
        <v>87</v>
      </c>
      <c r="M557" s="8">
        <v>1</v>
      </c>
      <c r="N557" s="9" t="str">
        <f t="shared" si="24"/>
        <v>RSSS-200-4100 - Fonds immo - Solde de fonds - Cap</v>
      </c>
      <c r="O557" s="9" t="str">
        <f t="shared" si="25"/>
        <v>Investissement</v>
      </c>
      <c r="P557" s="9" t="str">
        <f t="shared" si="26"/>
        <v>Fonds général</v>
      </c>
    </row>
    <row r="558" spans="1:16" ht="12.75" customHeight="1" x14ac:dyDescent="0.25">
      <c r="A558" s="2" t="s">
        <v>1305</v>
      </c>
      <c r="B558" s="2" t="s">
        <v>1305</v>
      </c>
      <c r="C558" s="2" t="s">
        <v>1281</v>
      </c>
      <c r="D558" s="2" t="s">
        <v>50</v>
      </c>
      <c r="E558" s="2" t="s">
        <v>90</v>
      </c>
      <c r="F558" s="2" t="s">
        <v>228</v>
      </c>
      <c r="G558" s="2" t="s">
        <v>227</v>
      </c>
      <c r="H558" s="2" t="s">
        <v>226</v>
      </c>
      <c r="I558" s="2" t="s">
        <v>88</v>
      </c>
      <c r="J558" s="2" t="s">
        <v>46</v>
      </c>
      <c r="K558" s="2" t="s">
        <v>48</v>
      </c>
      <c r="L558" s="2" t="s">
        <v>87</v>
      </c>
      <c r="M558" s="8">
        <v>1</v>
      </c>
      <c r="N558" s="9" t="str">
        <f t="shared" si="24"/>
        <v>RSSS-210-4100 - Fonds immo - Crédits reportés - Cap</v>
      </c>
      <c r="O558" s="9" t="str">
        <f t="shared" si="25"/>
        <v>Investissement</v>
      </c>
      <c r="P558" s="9" t="str">
        <f t="shared" si="26"/>
        <v>Fonds général</v>
      </c>
    </row>
    <row r="559" spans="1:16" ht="12.75" customHeight="1" x14ac:dyDescent="0.25">
      <c r="A559" s="2" t="s">
        <v>1304</v>
      </c>
      <c r="B559" s="2" t="s">
        <v>1304</v>
      </c>
      <c r="C559" s="2" t="s">
        <v>1281</v>
      </c>
      <c r="D559" s="2" t="s">
        <v>50</v>
      </c>
      <c r="E559" s="2" t="s">
        <v>90</v>
      </c>
      <c r="F559" s="2" t="s">
        <v>224</v>
      </c>
      <c r="G559" s="2" t="s">
        <v>223</v>
      </c>
      <c r="H559" s="2" t="s">
        <v>222</v>
      </c>
      <c r="I559" s="2" t="s">
        <v>147</v>
      </c>
      <c r="J559" s="2" t="s">
        <v>46</v>
      </c>
      <c r="K559" s="2" t="s">
        <v>48</v>
      </c>
      <c r="L559" s="2" t="s">
        <v>87</v>
      </c>
      <c r="M559" s="8">
        <v>1</v>
      </c>
      <c r="N559" s="9" t="str">
        <f t="shared" si="24"/>
        <v>RSSS-220-4100 - Fonds immo - ADTI - Cap</v>
      </c>
      <c r="O559" s="9" t="str">
        <f t="shared" si="25"/>
        <v>Investissement</v>
      </c>
      <c r="P559" s="9" t="str">
        <f t="shared" si="26"/>
        <v>Fonds général</v>
      </c>
    </row>
    <row r="560" spans="1:16" ht="12.75" customHeight="1" x14ac:dyDescent="0.25">
      <c r="A560" s="2" t="s">
        <v>1303</v>
      </c>
      <c r="B560" s="2" t="s">
        <v>1303</v>
      </c>
      <c r="C560" s="2" t="s">
        <v>1281</v>
      </c>
      <c r="D560" s="2" t="s">
        <v>50</v>
      </c>
      <c r="E560" s="2" t="s">
        <v>90</v>
      </c>
      <c r="F560" s="2" t="s">
        <v>220</v>
      </c>
      <c r="G560" s="2" t="s">
        <v>219</v>
      </c>
      <c r="H560" s="2" t="s">
        <v>218</v>
      </c>
      <c r="I560" s="2" t="s">
        <v>147</v>
      </c>
      <c r="J560" s="2" t="s">
        <v>46</v>
      </c>
      <c r="K560" s="2" t="s">
        <v>48</v>
      </c>
      <c r="L560" s="2" t="s">
        <v>87</v>
      </c>
      <c r="M560" s="8">
        <v>1</v>
      </c>
      <c r="N560" s="9" t="str">
        <f t="shared" si="24"/>
        <v>RSSS-230-4100 - Fonds immo - MAI - Cap</v>
      </c>
      <c r="O560" s="9" t="str">
        <f t="shared" si="25"/>
        <v>Investissement</v>
      </c>
      <c r="P560" s="9" t="str">
        <f t="shared" si="26"/>
        <v>Fonds général</v>
      </c>
    </row>
    <row r="561" spans="1:16" ht="12.75" customHeight="1" x14ac:dyDescent="0.25">
      <c r="A561" s="2" t="s">
        <v>1302</v>
      </c>
      <c r="B561" s="2" t="s">
        <v>1302</v>
      </c>
      <c r="C561" s="2" t="s">
        <v>1281</v>
      </c>
      <c r="D561" s="2" t="s">
        <v>50</v>
      </c>
      <c r="E561" s="2" t="s">
        <v>90</v>
      </c>
      <c r="F561" s="2" t="s">
        <v>216</v>
      </c>
      <c r="G561" s="2" t="s">
        <v>215</v>
      </c>
      <c r="H561" s="2" t="s">
        <v>214</v>
      </c>
      <c r="I561" s="2" t="s">
        <v>147</v>
      </c>
      <c r="J561" s="2" t="s">
        <v>46</v>
      </c>
      <c r="K561" s="2" t="s">
        <v>48</v>
      </c>
      <c r="L561" s="2" t="s">
        <v>87</v>
      </c>
      <c r="M561" s="8">
        <v>1</v>
      </c>
      <c r="N561" s="9" t="str">
        <f t="shared" si="24"/>
        <v>RSSS-240-4100 - Fonds immo - AC - Cap</v>
      </c>
      <c r="O561" s="9" t="str">
        <f t="shared" si="25"/>
        <v>Investissement</v>
      </c>
      <c r="P561" s="9" t="str">
        <f t="shared" si="26"/>
        <v>Fonds général</v>
      </c>
    </row>
    <row r="562" spans="1:16" ht="12.75" customHeight="1" x14ac:dyDescent="0.25">
      <c r="A562" s="2" t="s">
        <v>1301</v>
      </c>
      <c r="B562" s="2" t="s">
        <v>1301</v>
      </c>
      <c r="C562" s="2" t="s">
        <v>1281</v>
      </c>
      <c r="D562" s="2" t="s">
        <v>50</v>
      </c>
      <c r="E562" s="2" t="s">
        <v>90</v>
      </c>
      <c r="F562" s="2" t="s">
        <v>212</v>
      </c>
      <c r="G562" s="2" t="s">
        <v>211</v>
      </c>
      <c r="H562" s="2" t="s">
        <v>210</v>
      </c>
      <c r="I562" s="2" t="s">
        <v>147</v>
      </c>
      <c r="J562" s="2" t="s">
        <v>46</v>
      </c>
      <c r="K562" s="2" t="s">
        <v>48</v>
      </c>
      <c r="L562" s="2" t="s">
        <v>87</v>
      </c>
      <c r="M562" s="8">
        <v>1</v>
      </c>
      <c r="N562" s="9" t="str">
        <f t="shared" si="24"/>
        <v>RSSS-250-4100 - Fonds immo - PCEM - Cap</v>
      </c>
      <c r="O562" s="9" t="str">
        <f t="shared" si="25"/>
        <v>Investissement</v>
      </c>
      <c r="P562" s="9" t="str">
        <f t="shared" si="26"/>
        <v>Fonds général</v>
      </c>
    </row>
    <row r="563" spans="1:16" ht="12.75" customHeight="1" x14ac:dyDescent="0.25">
      <c r="A563" s="2" t="s">
        <v>1300</v>
      </c>
      <c r="B563" s="2" t="s">
        <v>1300</v>
      </c>
      <c r="C563" s="2" t="s">
        <v>1281</v>
      </c>
      <c r="D563" s="2" t="s">
        <v>50</v>
      </c>
      <c r="E563" s="2" t="s">
        <v>90</v>
      </c>
      <c r="F563" s="2" t="s">
        <v>208</v>
      </c>
      <c r="G563" s="2" t="s">
        <v>207</v>
      </c>
      <c r="H563" s="2" t="s">
        <v>206</v>
      </c>
      <c r="I563" s="2" t="s">
        <v>147</v>
      </c>
      <c r="J563" s="2" t="s">
        <v>46</v>
      </c>
      <c r="K563" s="2" t="s">
        <v>48</v>
      </c>
      <c r="L563" s="2" t="s">
        <v>87</v>
      </c>
      <c r="M563" s="8">
        <v>1</v>
      </c>
      <c r="N563" s="9" t="str">
        <f t="shared" si="24"/>
        <v>RSSS-260-4100 - Fonds immo - PCFI - Cap</v>
      </c>
      <c r="O563" s="9" t="str">
        <f t="shared" si="25"/>
        <v>Investissement</v>
      </c>
      <c r="P563" s="9" t="str">
        <f t="shared" si="26"/>
        <v>Fonds général</v>
      </c>
    </row>
    <row r="564" spans="1:16" ht="12.75" customHeight="1" x14ac:dyDescent="0.25">
      <c r="A564" s="2" t="s">
        <v>1299</v>
      </c>
      <c r="B564" s="2" t="s">
        <v>1299</v>
      </c>
      <c r="C564" s="2" t="s">
        <v>1281</v>
      </c>
      <c r="D564" s="2" t="s">
        <v>1725</v>
      </c>
      <c r="E564" s="2" t="s">
        <v>90</v>
      </c>
      <c r="F564" s="2" t="s">
        <v>204</v>
      </c>
      <c r="G564" s="2" t="s">
        <v>203</v>
      </c>
      <c r="H564" s="2" t="s">
        <v>202</v>
      </c>
      <c r="I564" s="2" t="s">
        <v>88</v>
      </c>
      <c r="J564" s="2" t="s">
        <v>46</v>
      </c>
      <c r="K564" s="2" t="s">
        <v>51</v>
      </c>
      <c r="L564" s="2" t="s">
        <v>87</v>
      </c>
      <c r="M564" s="8">
        <v>1</v>
      </c>
      <c r="N564" s="9" t="str">
        <f t="shared" si="24"/>
        <v>RSSS-270-4100 - Fondation - fonds d'exploitation - Cap</v>
      </c>
      <c r="O564" s="9" t="str">
        <f t="shared" si="25"/>
        <v>Investissement</v>
      </c>
      <c r="P564" s="9" t="str">
        <f t="shared" si="26"/>
        <v>Partenaires externes</v>
      </c>
    </row>
    <row r="565" spans="1:16" ht="12.75" customHeight="1" x14ac:dyDescent="0.25">
      <c r="A565" s="2" t="s">
        <v>1298</v>
      </c>
      <c r="B565" s="2" t="s">
        <v>1298</v>
      </c>
      <c r="C565" s="2" t="s">
        <v>1281</v>
      </c>
      <c r="D565" s="2" t="s">
        <v>1725</v>
      </c>
      <c r="E565" s="2" t="s">
        <v>90</v>
      </c>
      <c r="F565" s="2" t="s">
        <v>200</v>
      </c>
      <c r="G565" s="2" t="s">
        <v>199</v>
      </c>
      <c r="H565" s="2" t="s">
        <v>198</v>
      </c>
      <c r="I565" s="2" t="s">
        <v>88</v>
      </c>
      <c r="J565" s="2" t="s">
        <v>47</v>
      </c>
      <c r="K565" s="2" t="s">
        <v>51</v>
      </c>
      <c r="L565" s="2" t="s">
        <v>87</v>
      </c>
      <c r="M565" s="8">
        <v>1</v>
      </c>
      <c r="N565" s="9" t="str">
        <f t="shared" si="24"/>
        <v>RSSS-280-4100 - Fondation - fonds d'exploitation - Non Cap</v>
      </c>
      <c r="O565" s="9" t="str">
        <f t="shared" si="25"/>
        <v>Dépense</v>
      </c>
      <c r="P565" s="9" t="str">
        <f t="shared" si="26"/>
        <v>Partenaires externes</v>
      </c>
    </row>
    <row r="566" spans="1:16" ht="12.75" customHeight="1" x14ac:dyDescent="0.25">
      <c r="A566" s="2" t="s">
        <v>1297</v>
      </c>
      <c r="B566" s="2" t="s">
        <v>1297</v>
      </c>
      <c r="C566" s="2" t="s">
        <v>1281</v>
      </c>
      <c r="D566" s="2" t="s">
        <v>1725</v>
      </c>
      <c r="E566" s="2" t="s">
        <v>90</v>
      </c>
      <c r="F566" s="2" t="s">
        <v>196</v>
      </c>
      <c r="G566" s="2" t="s">
        <v>195</v>
      </c>
      <c r="H566" s="2" t="s">
        <v>194</v>
      </c>
      <c r="I566" s="2" t="s">
        <v>88</v>
      </c>
      <c r="J566" s="2" t="s">
        <v>46</v>
      </c>
      <c r="K566" s="2" t="s">
        <v>51</v>
      </c>
      <c r="L566" s="2" t="s">
        <v>87</v>
      </c>
      <c r="M566" s="8">
        <v>1</v>
      </c>
      <c r="N566" s="9" t="str">
        <f t="shared" si="24"/>
        <v>RSSS-290-4100 - Fondation - fonds d'immobilisation - Cap</v>
      </c>
      <c r="O566" s="9" t="str">
        <f t="shared" si="25"/>
        <v>Investissement</v>
      </c>
      <c r="P566" s="9" t="str">
        <f t="shared" si="26"/>
        <v>Partenaires externes</v>
      </c>
    </row>
    <row r="567" spans="1:16" ht="12.75" customHeight="1" x14ac:dyDescent="0.25">
      <c r="A567" s="2" t="s">
        <v>1296</v>
      </c>
      <c r="B567" s="2" t="s">
        <v>1296</v>
      </c>
      <c r="C567" s="2" t="s">
        <v>1281</v>
      </c>
      <c r="D567" s="2" t="s">
        <v>50</v>
      </c>
      <c r="E567" s="2" t="s">
        <v>90</v>
      </c>
      <c r="F567" s="2" t="s">
        <v>192</v>
      </c>
      <c r="G567" s="2" t="s">
        <v>191</v>
      </c>
      <c r="H567" s="2" t="s">
        <v>190</v>
      </c>
      <c r="I567" s="2" t="s">
        <v>88</v>
      </c>
      <c r="J567" s="2" t="s">
        <v>47</v>
      </c>
      <c r="K567" s="2" t="s">
        <v>48</v>
      </c>
      <c r="L567" s="2" t="s">
        <v>87</v>
      </c>
      <c r="M567" s="8">
        <v>1</v>
      </c>
      <c r="N567" s="9" t="str">
        <f t="shared" si="24"/>
        <v>RSSS-300-4100 - CO/CDO - Transfert MSSS - Non Cap</v>
      </c>
      <c r="O567" s="9" t="str">
        <f t="shared" si="25"/>
        <v>Dépense</v>
      </c>
      <c r="P567" s="9" t="str">
        <f t="shared" si="26"/>
        <v>Fonds général</v>
      </c>
    </row>
    <row r="568" spans="1:16" ht="12.75" customHeight="1" x14ac:dyDescent="0.25">
      <c r="A568" s="2" t="s">
        <v>1295</v>
      </c>
      <c r="B568" s="2" t="s">
        <v>1295</v>
      </c>
      <c r="C568" s="2" t="s">
        <v>1281</v>
      </c>
      <c r="D568" s="2" t="s">
        <v>50</v>
      </c>
      <c r="E568" s="2" t="s">
        <v>90</v>
      </c>
      <c r="F568" s="2" t="s">
        <v>188</v>
      </c>
      <c r="G568" s="2" t="s">
        <v>187</v>
      </c>
      <c r="H568" s="2" t="s">
        <v>186</v>
      </c>
      <c r="I568" s="2" t="s">
        <v>88</v>
      </c>
      <c r="J568" s="2" t="s">
        <v>46</v>
      </c>
      <c r="K568" s="2" t="s">
        <v>48</v>
      </c>
      <c r="L568" s="2" t="s">
        <v>87</v>
      </c>
      <c r="M568" s="8">
        <v>1</v>
      </c>
      <c r="N568" s="9" t="str">
        <f t="shared" si="24"/>
        <v>RSSS-310-4100 - CO/CDO - Transfert MSSS - Cap</v>
      </c>
      <c r="O568" s="9" t="str">
        <f t="shared" si="25"/>
        <v>Investissement</v>
      </c>
      <c r="P568" s="9" t="str">
        <f t="shared" si="26"/>
        <v>Fonds général</v>
      </c>
    </row>
    <row r="569" spans="1:16" ht="12.75" customHeight="1" x14ac:dyDescent="0.25">
      <c r="A569" s="2" t="s">
        <v>1294</v>
      </c>
      <c r="B569" s="2" t="s">
        <v>1294</v>
      </c>
      <c r="C569" s="2" t="s">
        <v>1281</v>
      </c>
      <c r="D569" s="2" t="s">
        <v>50</v>
      </c>
      <c r="E569" s="2" t="s">
        <v>90</v>
      </c>
      <c r="F569" s="2" t="s">
        <v>184</v>
      </c>
      <c r="G569" s="2" t="s">
        <v>183</v>
      </c>
      <c r="H569" s="2" t="s">
        <v>182</v>
      </c>
      <c r="I569" s="2" t="s">
        <v>88</v>
      </c>
      <c r="J569" s="2" t="s">
        <v>47</v>
      </c>
      <c r="K569" s="2" t="s">
        <v>48</v>
      </c>
      <c r="L569" s="2" t="s">
        <v>87</v>
      </c>
      <c r="M569" s="8">
        <v>1</v>
      </c>
      <c r="N569" s="9" t="str">
        <f t="shared" si="24"/>
        <v>RSSS-320-4100 - Autres - Transfert MSSS - Non Cap</v>
      </c>
      <c r="O569" s="9" t="str">
        <f t="shared" si="25"/>
        <v>Dépense</v>
      </c>
      <c r="P569" s="9" t="str">
        <f t="shared" si="26"/>
        <v>Fonds général</v>
      </c>
    </row>
    <row r="570" spans="1:16" ht="12.75" customHeight="1" x14ac:dyDescent="0.25">
      <c r="A570" s="2" t="s">
        <v>1293</v>
      </c>
      <c r="B570" s="2" t="s">
        <v>1293</v>
      </c>
      <c r="C570" s="2" t="s">
        <v>1281</v>
      </c>
      <c r="D570" s="2" t="s">
        <v>50</v>
      </c>
      <c r="E570" s="2" t="s">
        <v>90</v>
      </c>
      <c r="F570" s="2" t="s">
        <v>180</v>
      </c>
      <c r="G570" s="2" t="s">
        <v>179</v>
      </c>
      <c r="H570" s="2" t="s">
        <v>178</v>
      </c>
      <c r="I570" s="2" t="s">
        <v>88</v>
      </c>
      <c r="J570" s="2" t="s">
        <v>46</v>
      </c>
      <c r="K570" s="2" t="s">
        <v>48</v>
      </c>
      <c r="L570" s="2" t="s">
        <v>87</v>
      </c>
      <c r="M570" s="8">
        <v>1</v>
      </c>
      <c r="N570" s="9" t="str">
        <f t="shared" si="24"/>
        <v>RSSS-330-4100 - Autres - Transfert MSSS -Cap</v>
      </c>
      <c r="O570" s="9" t="str">
        <f t="shared" si="25"/>
        <v>Investissement</v>
      </c>
      <c r="P570" s="9" t="str">
        <f t="shared" si="26"/>
        <v>Fonds général</v>
      </c>
    </row>
    <row r="571" spans="1:16" ht="12.75" customHeight="1" x14ac:dyDescent="0.25">
      <c r="A571" s="2" t="s">
        <v>1292</v>
      </c>
      <c r="B571" s="2" t="s">
        <v>1292</v>
      </c>
      <c r="C571" s="2" t="s">
        <v>1281</v>
      </c>
      <c r="D571" s="2" t="s">
        <v>1725</v>
      </c>
      <c r="E571" s="2" t="s">
        <v>90</v>
      </c>
      <c r="F571" s="2" t="s">
        <v>176</v>
      </c>
      <c r="G571" s="2" t="s">
        <v>175</v>
      </c>
      <c r="H571" s="2" t="s">
        <v>174</v>
      </c>
      <c r="I571" s="2" t="s">
        <v>88</v>
      </c>
      <c r="J571" s="2" t="s">
        <v>47</v>
      </c>
      <c r="K571" s="2" t="s">
        <v>169</v>
      </c>
      <c r="L571" s="2" t="s">
        <v>87</v>
      </c>
      <c r="M571" s="8">
        <v>1</v>
      </c>
      <c r="N571" s="9" t="str">
        <f t="shared" si="24"/>
        <v>RSSS-340-4100 - Autres - Gouvernement fédéral - Non Cap</v>
      </c>
      <c r="O571" s="9" t="str">
        <f t="shared" si="25"/>
        <v>Dépense</v>
      </c>
      <c r="P571" s="9" t="str">
        <f t="shared" si="26"/>
        <v>Partenaires externes</v>
      </c>
    </row>
    <row r="572" spans="1:16" ht="12.75" customHeight="1" x14ac:dyDescent="0.25">
      <c r="A572" s="2" t="s">
        <v>1291</v>
      </c>
      <c r="B572" s="2" t="s">
        <v>1291</v>
      </c>
      <c r="C572" s="2" t="s">
        <v>1281</v>
      </c>
      <c r="D572" s="2" t="s">
        <v>1725</v>
      </c>
      <c r="E572" s="2" t="s">
        <v>90</v>
      </c>
      <c r="F572" s="2" t="s">
        <v>172</v>
      </c>
      <c r="G572" s="2" t="s">
        <v>171</v>
      </c>
      <c r="H572" s="2" t="s">
        <v>170</v>
      </c>
      <c r="I572" s="2" t="s">
        <v>88</v>
      </c>
      <c r="J572" s="2" t="s">
        <v>46</v>
      </c>
      <c r="K572" s="2" t="s">
        <v>169</v>
      </c>
      <c r="L572" s="2" t="s">
        <v>87</v>
      </c>
      <c r="M572" s="8">
        <v>1</v>
      </c>
      <c r="N572" s="9" t="str">
        <f t="shared" si="24"/>
        <v>RSSS-350-4100 - Autres - Gouvernement fédéral - Cap</v>
      </c>
      <c r="O572" s="9" t="str">
        <f t="shared" si="25"/>
        <v>Investissement</v>
      </c>
      <c r="P572" s="9" t="str">
        <f t="shared" si="26"/>
        <v>Partenaires externes</v>
      </c>
    </row>
    <row r="573" spans="1:16" ht="12.75" customHeight="1" x14ac:dyDescent="0.25">
      <c r="A573" s="2" t="s">
        <v>1290</v>
      </c>
      <c r="B573" s="2" t="s">
        <v>1290</v>
      </c>
      <c r="C573" s="2" t="s">
        <v>1281</v>
      </c>
      <c r="D573" s="2" t="s">
        <v>50</v>
      </c>
      <c r="E573" s="2" t="s">
        <v>90</v>
      </c>
      <c r="F573" s="2" t="s">
        <v>167</v>
      </c>
      <c r="G573" s="2" t="s">
        <v>166</v>
      </c>
      <c r="H573" s="2" t="s">
        <v>165</v>
      </c>
      <c r="I573" s="2" t="s">
        <v>88</v>
      </c>
      <c r="J573" s="2" t="s">
        <v>47</v>
      </c>
      <c r="K573" s="2" t="s">
        <v>51</v>
      </c>
      <c r="L573" s="2" t="s">
        <v>87</v>
      </c>
      <c r="M573" s="8">
        <v>1</v>
      </c>
      <c r="N573" s="9" t="str">
        <f t="shared" si="24"/>
        <v>RSSS-360-4100 - Autres sources de financement - Non Cap</v>
      </c>
      <c r="O573" s="9" t="str">
        <f t="shared" si="25"/>
        <v>Dépense</v>
      </c>
      <c r="P573" s="9" t="str">
        <f t="shared" si="26"/>
        <v>Fonds général</v>
      </c>
    </row>
    <row r="574" spans="1:16" ht="12.75" customHeight="1" x14ac:dyDescent="0.25">
      <c r="A574" s="2" t="s">
        <v>1289</v>
      </c>
      <c r="B574" s="2" t="s">
        <v>1289</v>
      </c>
      <c r="C574" s="2" t="s">
        <v>1281</v>
      </c>
      <c r="D574" s="2" t="s">
        <v>50</v>
      </c>
      <c r="E574" s="2" t="s">
        <v>90</v>
      </c>
      <c r="F574" s="2" t="s">
        <v>163</v>
      </c>
      <c r="G574" s="2" t="s">
        <v>162</v>
      </c>
      <c r="H574" s="2" t="s">
        <v>161</v>
      </c>
      <c r="I574" s="2" t="s">
        <v>88</v>
      </c>
      <c r="J574" s="2" t="s">
        <v>46</v>
      </c>
      <c r="K574" s="2" t="s">
        <v>51</v>
      </c>
      <c r="L574" s="2" t="s">
        <v>87</v>
      </c>
      <c r="M574" s="8">
        <v>1</v>
      </c>
      <c r="N574" s="9" t="str">
        <f t="shared" si="24"/>
        <v>RSSS-370-4100 - Autres sources de financement - Cap</v>
      </c>
      <c r="O574" s="9" t="str">
        <f t="shared" si="25"/>
        <v>Investissement</v>
      </c>
      <c r="P574" s="9" t="str">
        <f t="shared" si="26"/>
        <v>Fonds général</v>
      </c>
    </row>
    <row r="575" spans="1:16" ht="12.75" customHeight="1" x14ac:dyDescent="0.25">
      <c r="A575" s="2" t="s">
        <v>1288</v>
      </c>
      <c r="B575" s="2" t="s">
        <v>1288</v>
      </c>
      <c r="C575" s="2" t="s">
        <v>1281</v>
      </c>
      <c r="D575" s="2" t="s">
        <v>50</v>
      </c>
      <c r="E575" s="2" t="s">
        <v>90</v>
      </c>
      <c r="F575" s="2" t="s">
        <v>93</v>
      </c>
      <c r="G575" s="2" t="s">
        <v>93</v>
      </c>
      <c r="H575" s="2" t="s">
        <v>93</v>
      </c>
      <c r="I575" s="2" t="s">
        <v>88</v>
      </c>
      <c r="J575" s="2" t="s">
        <v>47</v>
      </c>
      <c r="K575" s="2" t="s">
        <v>48</v>
      </c>
      <c r="L575" s="2" t="s">
        <v>87</v>
      </c>
      <c r="M575" s="8">
        <v>1</v>
      </c>
      <c r="N575" s="9" t="str">
        <f t="shared" si="24"/>
        <v>RSSS-400-4100 - Conversion - Dépenses réelles - 2018-2019</v>
      </c>
      <c r="O575" s="9" t="str">
        <f t="shared" si="25"/>
        <v>Dépense</v>
      </c>
      <c r="P575" s="9" t="str">
        <f t="shared" si="26"/>
        <v>Fonds général</v>
      </c>
    </row>
    <row r="576" spans="1:16" ht="12.75" customHeight="1" x14ac:dyDescent="0.25">
      <c r="A576" s="2" t="s">
        <v>1287</v>
      </c>
      <c r="B576" s="2" t="s">
        <v>1287</v>
      </c>
      <c r="C576" s="2" t="s">
        <v>1281</v>
      </c>
      <c r="D576" s="2" t="s">
        <v>50</v>
      </c>
      <c r="E576" s="2" t="s">
        <v>90</v>
      </c>
      <c r="F576" s="2" t="s">
        <v>158</v>
      </c>
      <c r="G576" s="2" t="s">
        <v>158</v>
      </c>
      <c r="H576" s="2" t="s">
        <v>158</v>
      </c>
      <c r="I576" s="2" t="s">
        <v>88</v>
      </c>
      <c r="J576" s="2" t="s">
        <v>47</v>
      </c>
      <c r="K576" s="2" t="s">
        <v>48</v>
      </c>
      <c r="L576" s="2" t="s">
        <v>87</v>
      </c>
      <c r="M576" s="8">
        <v>1</v>
      </c>
      <c r="N576" s="9" t="str">
        <f t="shared" si="24"/>
        <v>RSSS-992-4100 - Plan modernisation technologique - Transfert MSSS (NON CAP)</v>
      </c>
      <c r="O576" s="9" t="str">
        <f t="shared" si="25"/>
        <v>Dépense</v>
      </c>
      <c r="P576" s="9" t="str">
        <f t="shared" si="26"/>
        <v>Fonds général</v>
      </c>
    </row>
    <row r="577" spans="1:16" ht="12.75" customHeight="1" x14ac:dyDescent="0.25">
      <c r="A577" s="2" t="s">
        <v>1286</v>
      </c>
      <c r="B577" s="2" t="s">
        <v>1286</v>
      </c>
      <c r="C577" s="2" t="s">
        <v>1281</v>
      </c>
      <c r="D577" s="2" t="s">
        <v>50</v>
      </c>
      <c r="E577" s="2" t="s">
        <v>90</v>
      </c>
      <c r="F577" s="2" t="s">
        <v>156</v>
      </c>
      <c r="G577" s="2" t="s">
        <v>156</v>
      </c>
      <c r="H577" s="2" t="s">
        <v>156</v>
      </c>
      <c r="I577" s="2" t="s">
        <v>147</v>
      </c>
      <c r="J577" s="2" t="s">
        <v>46</v>
      </c>
      <c r="K577" s="2" t="s">
        <v>48</v>
      </c>
      <c r="L577" s="2" t="s">
        <v>87</v>
      </c>
      <c r="M577" s="8">
        <v>1</v>
      </c>
      <c r="N577" s="9" t="str">
        <f t="shared" si="24"/>
        <v>RSSS-993-4100 - Plan modernisation technologique - EIRI (CAP)</v>
      </c>
      <c r="O577" s="9" t="str">
        <f t="shared" si="25"/>
        <v>Investissement</v>
      </c>
      <c r="P577" s="9" t="str">
        <f t="shared" si="26"/>
        <v>Fonds général</v>
      </c>
    </row>
    <row r="578" spans="1:16" ht="12.75" customHeight="1" x14ac:dyDescent="0.25">
      <c r="A578" s="2" t="s">
        <v>1285</v>
      </c>
      <c r="B578" s="2" t="s">
        <v>1285</v>
      </c>
      <c r="C578" s="2" t="s">
        <v>1281</v>
      </c>
      <c r="D578" s="2" t="s">
        <v>50</v>
      </c>
      <c r="E578" s="2" t="s">
        <v>90</v>
      </c>
      <c r="F578" s="2" t="s">
        <v>154</v>
      </c>
      <c r="G578" s="2" t="s">
        <v>154</v>
      </c>
      <c r="H578" s="2" t="s">
        <v>154</v>
      </c>
      <c r="I578" s="2" t="s">
        <v>147</v>
      </c>
      <c r="J578" s="2" t="s">
        <v>46</v>
      </c>
      <c r="K578" s="2" t="s">
        <v>48</v>
      </c>
      <c r="L578" s="2" t="s">
        <v>87</v>
      </c>
      <c r="M578" s="8">
        <v>1</v>
      </c>
      <c r="N578" s="9" t="str">
        <f t="shared" si="24"/>
        <v>RSSS-996-4100 - Enveloppe d'investissements en RI - Capitalisable</v>
      </c>
      <c r="O578" s="9" t="str">
        <f t="shared" si="25"/>
        <v>Investissement</v>
      </c>
      <c r="P578" s="9" t="str">
        <f t="shared" si="26"/>
        <v>Fonds général</v>
      </c>
    </row>
    <row r="579" spans="1:16" ht="12.75" customHeight="1" x14ac:dyDescent="0.25">
      <c r="A579" s="2" t="s">
        <v>1284</v>
      </c>
      <c r="B579" s="2" t="s">
        <v>1284</v>
      </c>
      <c r="C579" s="2" t="s">
        <v>1281</v>
      </c>
      <c r="D579" s="2" t="s">
        <v>50</v>
      </c>
      <c r="E579" s="2" t="s">
        <v>115</v>
      </c>
      <c r="F579" s="2" t="s">
        <v>152</v>
      </c>
      <c r="G579" s="2" t="s">
        <v>152</v>
      </c>
      <c r="H579" s="2" t="s">
        <v>152</v>
      </c>
      <c r="I579" s="2" t="s">
        <v>147</v>
      </c>
      <c r="J579" s="2" t="s">
        <v>46</v>
      </c>
      <c r="K579" s="2" t="s">
        <v>48</v>
      </c>
      <c r="L579" s="2" t="s">
        <v>87</v>
      </c>
      <c r="M579" s="8">
        <v>1</v>
      </c>
      <c r="N579" s="9" t="str">
        <f t="shared" ref="N579:N642" si="27">_xlfn.CONCAT(B579," - ",G579)</f>
        <v>RSSS-997-4100 - Compte non provisionné - Capitalisable</v>
      </c>
      <c r="O579" s="9" t="str">
        <f t="shared" ref="O579:O642" si="28">J579</f>
        <v>Investissement</v>
      </c>
      <c r="P579" s="9" t="str">
        <f t="shared" ref="P579:P642" si="29">D579</f>
        <v>Fonds général</v>
      </c>
    </row>
    <row r="580" spans="1:16" ht="12.75" customHeight="1" x14ac:dyDescent="0.25">
      <c r="A580" s="2" t="s">
        <v>1283</v>
      </c>
      <c r="B580" s="2" t="s">
        <v>1283</v>
      </c>
      <c r="C580" s="2" t="s">
        <v>1281</v>
      </c>
      <c r="D580" s="2" t="s">
        <v>50</v>
      </c>
      <c r="E580" s="2" t="s">
        <v>90</v>
      </c>
      <c r="F580" s="2" t="s">
        <v>89</v>
      </c>
      <c r="G580" s="2" t="s">
        <v>89</v>
      </c>
      <c r="H580" s="2" t="s">
        <v>89</v>
      </c>
      <c r="I580" s="2" t="s">
        <v>88</v>
      </c>
      <c r="J580" s="2" t="s">
        <v>47</v>
      </c>
      <c r="K580" s="2" t="s">
        <v>48</v>
      </c>
      <c r="L580" s="2" t="s">
        <v>87</v>
      </c>
      <c r="M580" s="8">
        <v>1</v>
      </c>
      <c r="N580" s="9" t="str">
        <f t="shared" si="27"/>
        <v>RSSS-998-4100 - COVID-19 - Non capitalisable</v>
      </c>
      <c r="O580" s="9" t="str">
        <f t="shared" si="28"/>
        <v>Dépense</v>
      </c>
      <c r="P580" s="9" t="str">
        <f t="shared" si="29"/>
        <v>Fonds général</v>
      </c>
    </row>
    <row r="581" spans="1:16" ht="12.75" customHeight="1" x14ac:dyDescent="0.25">
      <c r="A581" s="2" t="s">
        <v>1282</v>
      </c>
      <c r="B581" s="2" t="s">
        <v>1282</v>
      </c>
      <c r="C581" s="2" t="s">
        <v>1281</v>
      </c>
      <c r="D581" s="2" t="s">
        <v>50</v>
      </c>
      <c r="E581" s="2" t="s">
        <v>90</v>
      </c>
      <c r="F581" s="2" t="s">
        <v>148</v>
      </c>
      <c r="G581" s="2" t="s">
        <v>148</v>
      </c>
      <c r="H581" s="2" t="s">
        <v>148</v>
      </c>
      <c r="I581" s="2" t="s">
        <v>147</v>
      </c>
      <c r="J581" s="2" t="s">
        <v>46</v>
      </c>
      <c r="K581" s="2" t="s">
        <v>48</v>
      </c>
      <c r="L581" s="2" t="s">
        <v>87</v>
      </c>
      <c r="M581" s="8">
        <v>1</v>
      </c>
      <c r="N581" s="9" t="str">
        <f t="shared" si="27"/>
        <v>RSSS-999-4100 - COVID-19 - Capitalisable</v>
      </c>
      <c r="O581" s="9" t="str">
        <f t="shared" si="28"/>
        <v>Investissement</v>
      </c>
      <c r="P581" s="9" t="str">
        <f t="shared" si="29"/>
        <v>Fonds général</v>
      </c>
    </row>
    <row r="582" spans="1:16" ht="12.75" customHeight="1" x14ac:dyDescent="0.25">
      <c r="A582" s="2" t="s">
        <v>1148</v>
      </c>
      <c r="B582" s="2" t="s">
        <v>1148</v>
      </c>
      <c r="C582" s="2" t="s">
        <v>1116</v>
      </c>
      <c r="D582" s="2" t="s">
        <v>50</v>
      </c>
      <c r="E582" s="2" t="s">
        <v>90</v>
      </c>
      <c r="F582" s="2" t="s">
        <v>260</v>
      </c>
      <c r="G582" s="2" t="s">
        <v>259</v>
      </c>
      <c r="H582" s="2" t="s">
        <v>258</v>
      </c>
      <c r="I582" s="2" t="s">
        <v>88</v>
      </c>
      <c r="J582" s="2" t="s">
        <v>46</v>
      </c>
      <c r="K582" s="2" t="s">
        <v>48</v>
      </c>
      <c r="L582" s="2" t="s">
        <v>87</v>
      </c>
      <c r="M582" s="8">
        <v>1</v>
      </c>
      <c r="N582" s="9" t="str">
        <f t="shared" si="27"/>
        <v>RSSS-130-4300 - Fonds exploitation - Dépense de l'exercice - Cap</v>
      </c>
      <c r="O582" s="9" t="str">
        <f t="shared" si="28"/>
        <v>Investissement</v>
      </c>
      <c r="P582" s="9" t="str">
        <f t="shared" si="29"/>
        <v>Fonds général</v>
      </c>
    </row>
    <row r="583" spans="1:16" ht="12.75" customHeight="1" x14ac:dyDescent="0.25">
      <c r="A583" s="2" t="s">
        <v>1147</v>
      </c>
      <c r="B583" s="2" t="s">
        <v>1147</v>
      </c>
      <c r="C583" s="2" t="s">
        <v>1116</v>
      </c>
      <c r="D583" s="2" t="s">
        <v>50</v>
      </c>
      <c r="E583" s="2" t="s">
        <v>90</v>
      </c>
      <c r="F583" s="2" t="s">
        <v>256</v>
      </c>
      <c r="G583" s="2" t="s">
        <v>255</v>
      </c>
      <c r="H583" s="2" t="s">
        <v>254</v>
      </c>
      <c r="I583" s="2" t="s">
        <v>88</v>
      </c>
      <c r="J583" s="2" t="s">
        <v>46</v>
      </c>
      <c r="K583" s="2" t="s">
        <v>48</v>
      </c>
      <c r="L583" s="2" t="s">
        <v>87</v>
      </c>
      <c r="M583" s="8">
        <v>1</v>
      </c>
      <c r="N583" s="9" t="str">
        <f t="shared" si="27"/>
        <v>RSSS-140-4300 - Fonds exploitation - Solde de fonds - Cap</v>
      </c>
      <c r="O583" s="9" t="str">
        <f t="shared" si="28"/>
        <v>Investissement</v>
      </c>
      <c r="P583" s="9" t="str">
        <f t="shared" si="29"/>
        <v>Fonds général</v>
      </c>
    </row>
    <row r="584" spans="1:16" ht="12.75" customHeight="1" x14ac:dyDescent="0.25">
      <c r="A584" s="2" t="s">
        <v>1146</v>
      </c>
      <c r="B584" s="2" t="s">
        <v>1146</v>
      </c>
      <c r="C584" s="2" t="s">
        <v>1116</v>
      </c>
      <c r="D584" s="2" t="s">
        <v>50</v>
      </c>
      <c r="E584" s="2" t="s">
        <v>90</v>
      </c>
      <c r="F584" s="2" t="s">
        <v>252</v>
      </c>
      <c r="G584" s="2" t="s">
        <v>251</v>
      </c>
      <c r="H584" s="2" t="s">
        <v>250</v>
      </c>
      <c r="I584" s="2" t="s">
        <v>88</v>
      </c>
      <c r="J584" s="2" t="s">
        <v>46</v>
      </c>
      <c r="K584" s="2" t="s">
        <v>48</v>
      </c>
      <c r="L584" s="2" t="s">
        <v>87</v>
      </c>
      <c r="M584" s="8">
        <v>1</v>
      </c>
      <c r="N584" s="9" t="str">
        <f t="shared" si="27"/>
        <v>RSSS-150-4300 - Fonds exploitation - Crédits reportés - Cap</v>
      </c>
      <c r="O584" s="9" t="str">
        <f t="shared" si="28"/>
        <v>Investissement</v>
      </c>
      <c r="P584" s="9" t="str">
        <f t="shared" si="29"/>
        <v>Fonds général</v>
      </c>
    </row>
    <row r="585" spans="1:16" ht="12.75" customHeight="1" x14ac:dyDescent="0.25">
      <c r="A585" s="2" t="s">
        <v>1145</v>
      </c>
      <c r="B585" s="2" t="s">
        <v>1145</v>
      </c>
      <c r="C585" s="2" t="s">
        <v>1116</v>
      </c>
      <c r="D585" s="2" t="s">
        <v>50</v>
      </c>
      <c r="E585" s="2" t="s">
        <v>90</v>
      </c>
      <c r="F585" s="2" t="s">
        <v>248</v>
      </c>
      <c r="G585" s="2" t="s">
        <v>247</v>
      </c>
      <c r="H585" s="2" t="s">
        <v>246</v>
      </c>
      <c r="I585" s="2" t="s">
        <v>88</v>
      </c>
      <c r="J585" s="2" t="s">
        <v>47</v>
      </c>
      <c r="K585" s="2" t="s">
        <v>48</v>
      </c>
      <c r="L585" s="2" t="s">
        <v>87</v>
      </c>
      <c r="M585" s="8">
        <v>1</v>
      </c>
      <c r="N585" s="9" t="str">
        <f t="shared" si="27"/>
        <v>RSSS-160-4300 - Fonds exploitation - Dépense de l'exercice - Non Cap</v>
      </c>
      <c r="O585" s="9" t="str">
        <f t="shared" si="28"/>
        <v>Dépense</v>
      </c>
      <c r="P585" s="9" t="str">
        <f t="shared" si="29"/>
        <v>Fonds général</v>
      </c>
    </row>
    <row r="586" spans="1:16" ht="12.75" customHeight="1" x14ac:dyDescent="0.25">
      <c r="A586" s="2" t="s">
        <v>1144</v>
      </c>
      <c r="B586" s="2" t="s">
        <v>1144</v>
      </c>
      <c r="C586" s="2" t="s">
        <v>1116</v>
      </c>
      <c r="D586" s="2" t="s">
        <v>50</v>
      </c>
      <c r="E586" s="2" t="s">
        <v>90</v>
      </c>
      <c r="F586" s="2" t="s">
        <v>244</v>
      </c>
      <c r="G586" s="2" t="s">
        <v>243</v>
      </c>
      <c r="H586" s="2" t="s">
        <v>242</v>
      </c>
      <c r="I586" s="2" t="s">
        <v>88</v>
      </c>
      <c r="J586" s="2" t="s">
        <v>47</v>
      </c>
      <c r="K586" s="2" t="s">
        <v>48</v>
      </c>
      <c r="L586" s="2" t="s">
        <v>87</v>
      </c>
      <c r="M586" s="8">
        <v>1</v>
      </c>
      <c r="N586" s="9" t="str">
        <f t="shared" si="27"/>
        <v>RSSS-170-4300 - Fonds exploitation - Solde de fonds - Non Cap</v>
      </c>
      <c r="O586" s="9" t="str">
        <f t="shared" si="28"/>
        <v>Dépense</v>
      </c>
      <c r="P586" s="9" t="str">
        <f t="shared" si="29"/>
        <v>Fonds général</v>
      </c>
    </row>
    <row r="587" spans="1:16" ht="12.75" customHeight="1" x14ac:dyDescent="0.25">
      <c r="A587" s="2" t="s">
        <v>1143</v>
      </c>
      <c r="B587" s="2" t="s">
        <v>1143</v>
      </c>
      <c r="C587" s="2" t="s">
        <v>1116</v>
      </c>
      <c r="D587" s="2" t="s">
        <v>50</v>
      </c>
      <c r="E587" s="2" t="s">
        <v>90</v>
      </c>
      <c r="F587" s="2" t="s">
        <v>240</v>
      </c>
      <c r="G587" s="2" t="s">
        <v>239</v>
      </c>
      <c r="H587" s="2" t="s">
        <v>238</v>
      </c>
      <c r="I587" s="2" t="s">
        <v>88</v>
      </c>
      <c r="J587" s="2" t="s">
        <v>47</v>
      </c>
      <c r="K587" s="2" t="s">
        <v>48</v>
      </c>
      <c r="L587" s="2" t="s">
        <v>87</v>
      </c>
      <c r="M587" s="8">
        <v>1</v>
      </c>
      <c r="N587" s="9" t="str">
        <f t="shared" si="27"/>
        <v>RSSS-180-4300 - Fonds exploitation - Crédits reportés - Non Cap</v>
      </c>
      <c r="O587" s="9" t="str">
        <f t="shared" si="28"/>
        <v>Dépense</v>
      </c>
      <c r="P587" s="9" t="str">
        <f t="shared" si="29"/>
        <v>Fonds général</v>
      </c>
    </row>
    <row r="588" spans="1:16" ht="12.75" customHeight="1" x14ac:dyDescent="0.25">
      <c r="A588" s="2" t="s">
        <v>1142</v>
      </c>
      <c r="B588" s="2" t="s">
        <v>1142</v>
      </c>
      <c r="C588" s="2" t="s">
        <v>1116</v>
      </c>
      <c r="D588" s="2" t="s">
        <v>50</v>
      </c>
      <c r="E588" s="2" t="s">
        <v>90</v>
      </c>
      <c r="F588" s="2" t="s">
        <v>236</v>
      </c>
      <c r="G588" s="2" t="s">
        <v>235</v>
      </c>
      <c r="H588" s="2" t="s">
        <v>234</v>
      </c>
      <c r="I588" s="2" t="s">
        <v>88</v>
      </c>
      <c r="J588" s="2" t="s">
        <v>46</v>
      </c>
      <c r="K588" s="2" t="s">
        <v>48</v>
      </c>
      <c r="L588" s="2" t="s">
        <v>87</v>
      </c>
      <c r="M588" s="8">
        <v>1</v>
      </c>
      <c r="N588" s="9" t="str">
        <f t="shared" si="27"/>
        <v>RSSS-190-4300 - Fonds immo - Courant - Cap</v>
      </c>
      <c r="O588" s="9" t="str">
        <f t="shared" si="28"/>
        <v>Investissement</v>
      </c>
      <c r="P588" s="9" t="str">
        <f t="shared" si="29"/>
        <v>Fonds général</v>
      </c>
    </row>
    <row r="589" spans="1:16" ht="12.75" customHeight="1" x14ac:dyDescent="0.25">
      <c r="A589" s="2" t="s">
        <v>1141</v>
      </c>
      <c r="B589" s="2" t="s">
        <v>1141</v>
      </c>
      <c r="C589" s="2" t="s">
        <v>1116</v>
      </c>
      <c r="D589" s="2" t="s">
        <v>50</v>
      </c>
      <c r="E589" s="2" t="s">
        <v>90</v>
      </c>
      <c r="F589" s="2" t="s">
        <v>232</v>
      </c>
      <c r="G589" s="2" t="s">
        <v>231</v>
      </c>
      <c r="H589" s="2" t="s">
        <v>230</v>
      </c>
      <c r="I589" s="2" t="s">
        <v>88</v>
      </c>
      <c r="J589" s="2" t="s">
        <v>46</v>
      </c>
      <c r="K589" s="2" t="s">
        <v>48</v>
      </c>
      <c r="L589" s="2" t="s">
        <v>87</v>
      </c>
      <c r="M589" s="8">
        <v>1</v>
      </c>
      <c r="N589" s="9" t="str">
        <f t="shared" si="27"/>
        <v>RSSS-200-4300 - Fonds immo - Solde de fonds - Cap</v>
      </c>
      <c r="O589" s="9" t="str">
        <f t="shared" si="28"/>
        <v>Investissement</v>
      </c>
      <c r="P589" s="9" t="str">
        <f t="shared" si="29"/>
        <v>Fonds général</v>
      </c>
    </row>
    <row r="590" spans="1:16" ht="12.75" customHeight="1" x14ac:dyDescent="0.25">
      <c r="A590" s="2" t="s">
        <v>1140</v>
      </c>
      <c r="B590" s="2" t="s">
        <v>1140</v>
      </c>
      <c r="C590" s="2" t="s">
        <v>1116</v>
      </c>
      <c r="D590" s="2" t="s">
        <v>50</v>
      </c>
      <c r="E590" s="2" t="s">
        <v>90</v>
      </c>
      <c r="F590" s="2" t="s">
        <v>228</v>
      </c>
      <c r="G590" s="2" t="s">
        <v>227</v>
      </c>
      <c r="H590" s="2" t="s">
        <v>226</v>
      </c>
      <c r="I590" s="2" t="s">
        <v>88</v>
      </c>
      <c r="J590" s="2" t="s">
        <v>46</v>
      </c>
      <c r="K590" s="2" t="s">
        <v>48</v>
      </c>
      <c r="L590" s="2" t="s">
        <v>87</v>
      </c>
      <c r="M590" s="8">
        <v>1</v>
      </c>
      <c r="N590" s="9" t="str">
        <f t="shared" si="27"/>
        <v>RSSS-210-4300 - Fonds immo - Crédits reportés - Cap</v>
      </c>
      <c r="O590" s="9" t="str">
        <f t="shared" si="28"/>
        <v>Investissement</v>
      </c>
      <c r="P590" s="9" t="str">
        <f t="shared" si="29"/>
        <v>Fonds général</v>
      </c>
    </row>
    <row r="591" spans="1:16" ht="12.75" customHeight="1" x14ac:dyDescent="0.25">
      <c r="A591" s="2" t="s">
        <v>1139</v>
      </c>
      <c r="B591" s="2" t="s">
        <v>1139</v>
      </c>
      <c r="C591" s="2" t="s">
        <v>1116</v>
      </c>
      <c r="D591" s="2" t="s">
        <v>50</v>
      </c>
      <c r="E591" s="2" t="s">
        <v>90</v>
      </c>
      <c r="F591" s="2" t="s">
        <v>224</v>
      </c>
      <c r="G591" s="2" t="s">
        <v>223</v>
      </c>
      <c r="H591" s="2" t="s">
        <v>222</v>
      </c>
      <c r="I591" s="2" t="s">
        <v>147</v>
      </c>
      <c r="J591" s="2" t="s">
        <v>46</v>
      </c>
      <c r="K591" s="2" t="s">
        <v>48</v>
      </c>
      <c r="L591" s="2" t="s">
        <v>87</v>
      </c>
      <c r="M591" s="8">
        <v>1</v>
      </c>
      <c r="N591" s="9" t="str">
        <f t="shared" si="27"/>
        <v>RSSS-220-4300 - Fonds immo - ADTI - Cap</v>
      </c>
      <c r="O591" s="9" t="str">
        <f t="shared" si="28"/>
        <v>Investissement</v>
      </c>
      <c r="P591" s="9" t="str">
        <f t="shared" si="29"/>
        <v>Fonds général</v>
      </c>
    </row>
    <row r="592" spans="1:16" ht="12.75" customHeight="1" x14ac:dyDescent="0.25">
      <c r="A592" s="2" t="s">
        <v>1138</v>
      </c>
      <c r="B592" s="2" t="s">
        <v>1138</v>
      </c>
      <c r="C592" s="2" t="s">
        <v>1116</v>
      </c>
      <c r="D592" s="2" t="s">
        <v>50</v>
      </c>
      <c r="E592" s="2" t="s">
        <v>90</v>
      </c>
      <c r="F592" s="2" t="s">
        <v>220</v>
      </c>
      <c r="G592" s="2" t="s">
        <v>219</v>
      </c>
      <c r="H592" s="2" t="s">
        <v>218</v>
      </c>
      <c r="I592" s="2" t="s">
        <v>147</v>
      </c>
      <c r="J592" s="2" t="s">
        <v>46</v>
      </c>
      <c r="K592" s="2" t="s">
        <v>48</v>
      </c>
      <c r="L592" s="2" t="s">
        <v>87</v>
      </c>
      <c r="M592" s="8">
        <v>1</v>
      </c>
      <c r="N592" s="9" t="str">
        <f t="shared" si="27"/>
        <v>RSSS-230-4300 - Fonds immo - MAI - Cap</v>
      </c>
      <c r="O592" s="9" t="str">
        <f t="shared" si="28"/>
        <v>Investissement</v>
      </c>
      <c r="P592" s="9" t="str">
        <f t="shared" si="29"/>
        <v>Fonds général</v>
      </c>
    </row>
    <row r="593" spans="1:16" ht="12.75" customHeight="1" x14ac:dyDescent="0.25">
      <c r="A593" s="2" t="s">
        <v>1137</v>
      </c>
      <c r="B593" s="2" t="s">
        <v>1137</v>
      </c>
      <c r="C593" s="2" t="s">
        <v>1116</v>
      </c>
      <c r="D593" s="2" t="s">
        <v>50</v>
      </c>
      <c r="E593" s="2" t="s">
        <v>90</v>
      </c>
      <c r="F593" s="2" t="s">
        <v>216</v>
      </c>
      <c r="G593" s="2" t="s">
        <v>215</v>
      </c>
      <c r="H593" s="2" t="s">
        <v>214</v>
      </c>
      <c r="I593" s="2" t="s">
        <v>147</v>
      </c>
      <c r="J593" s="2" t="s">
        <v>46</v>
      </c>
      <c r="K593" s="2" t="s">
        <v>48</v>
      </c>
      <c r="L593" s="2" t="s">
        <v>87</v>
      </c>
      <c r="M593" s="8">
        <v>1</v>
      </c>
      <c r="N593" s="9" t="str">
        <f t="shared" si="27"/>
        <v>RSSS-240-4300 - Fonds immo - AC - Cap</v>
      </c>
      <c r="O593" s="9" t="str">
        <f t="shared" si="28"/>
        <v>Investissement</v>
      </c>
      <c r="P593" s="9" t="str">
        <f t="shared" si="29"/>
        <v>Fonds général</v>
      </c>
    </row>
    <row r="594" spans="1:16" ht="12.75" customHeight="1" x14ac:dyDescent="0.25">
      <c r="A594" s="2" t="s">
        <v>1136</v>
      </c>
      <c r="B594" s="2" t="s">
        <v>1136</v>
      </c>
      <c r="C594" s="2" t="s">
        <v>1116</v>
      </c>
      <c r="D594" s="2" t="s">
        <v>50</v>
      </c>
      <c r="E594" s="2" t="s">
        <v>90</v>
      </c>
      <c r="F594" s="2" t="s">
        <v>212</v>
      </c>
      <c r="G594" s="2" t="s">
        <v>211</v>
      </c>
      <c r="H594" s="2" t="s">
        <v>210</v>
      </c>
      <c r="I594" s="2" t="s">
        <v>147</v>
      </c>
      <c r="J594" s="2" t="s">
        <v>46</v>
      </c>
      <c r="K594" s="2" t="s">
        <v>48</v>
      </c>
      <c r="L594" s="2" t="s">
        <v>87</v>
      </c>
      <c r="M594" s="8">
        <v>1</v>
      </c>
      <c r="N594" s="9" t="str">
        <f t="shared" si="27"/>
        <v>RSSS-250-4300 - Fonds immo - PCEM - Cap</v>
      </c>
      <c r="O594" s="9" t="str">
        <f t="shared" si="28"/>
        <v>Investissement</v>
      </c>
      <c r="P594" s="9" t="str">
        <f t="shared" si="29"/>
        <v>Fonds général</v>
      </c>
    </row>
    <row r="595" spans="1:16" ht="12.75" customHeight="1" x14ac:dyDescent="0.25">
      <c r="A595" s="2" t="s">
        <v>1135</v>
      </c>
      <c r="B595" s="2" t="s">
        <v>1135</v>
      </c>
      <c r="C595" s="2" t="s">
        <v>1116</v>
      </c>
      <c r="D595" s="2" t="s">
        <v>50</v>
      </c>
      <c r="E595" s="2" t="s">
        <v>90</v>
      </c>
      <c r="F595" s="2" t="s">
        <v>208</v>
      </c>
      <c r="G595" s="2" t="s">
        <v>207</v>
      </c>
      <c r="H595" s="2" t="s">
        <v>206</v>
      </c>
      <c r="I595" s="2" t="s">
        <v>147</v>
      </c>
      <c r="J595" s="2" t="s">
        <v>46</v>
      </c>
      <c r="K595" s="2" t="s">
        <v>48</v>
      </c>
      <c r="L595" s="2" t="s">
        <v>87</v>
      </c>
      <c r="M595" s="8">
        <v>1</v>
      </c>
      <c r="N595" s="9" t="str">
        <f t="shared" si="27"/>
        <v>RSSS-260-4300 - Fonds immo - PCFI - Cap</v>
      </c>
      <c r="O595" s="9" t="str">
        <f t="shared" si="28"/>
        <v>Investissement</v>
      </c>
      <c r="P595" s="9" t="str">
        <f t="shared" si="29"/>
        <v>Fonds général</v>
      </c>
    </row>
    <row r="596" spans="1:16" ht="12.75" customHeight="1" x14ac:dyDescent="0.25">
      <c r="A596" s="2" t="s">
        <v>1134</v>
      </c>
      <c r="B596" s="2" t="s">
        <v>1134</v>
      </c>
      <c r="C596" s="2" t="s">
        <v>1116</v>
      </c>
      <c r="D596" s="2" t="s">
        <v>1725</v>
      </c>
      <c r="E596" s="2" t="s">
        <v>90</v>
      </c>
      <c r="F596" s="2" t="s">
        <v>204</v>
      </c>
      <c r="G596" s="2" t="s">
        <v>203</v>
      </c>
      <c r="H596" s="2" t="s">
        <v>202</v>
      </c>
      <c r="I596" s="2" t="s">
        <v>88</v>
      </c>
      <c r="J596" s="2" t="s">
        <v>46</v>
      </c>
      <c r="K596" s="2" t="s">
        <v>51</v>
      </c>
      <c r="L596" s="2" t="s">
        <v>87</v>
      </c>
      <c r="M596" s="8">
        <v>1</v>
      </c>
      <c r="N596" s="9" t="str">
        <f t="shared" si="27"/>
        <v>RSSS-270-4300 - Fondation - fonds d'exploitation - Cap</v>
      </c>
      <c r="O596" s="9" t="str">
        <f t="shared" si="28"/>
        <v>Investissement</v>
      </c>
      <c r="P596" s="9" t="str">
        <f t="shared" si="29"/>
        <v>Partenaires externes</v>
      </c>
    </row>
    <row r="597" spans="1:16" ht="12.75" customHeight="1" x14ac:dyDescent="0.25">
      <c r="A597" s="2" t="s">
        <v>1133</v>
      </c>
      <c r="B597" s="2" t="s">
        <v>1133</v>
      </c>
      <c r="C597" s="2" t="s">
        <v>1116</v>
      </c>
      <c r="D597" s="2" t="s">
        <v>1725</v>
      </c>
      <c r="E597" s="2" t="s">
        <v>90</v>
      </c>
      <c r="F597" s="2" t="s">
        <v>200</v>
      </c>
      <c r="G597" s="2" t="s">
        <v>199</v>
      </c>
      <c r="H597" s="2" t="s">
        <v>198</v>
      </c>
      <c r="I597" s="2" t="s">
        <v>88</v>
      </c>
      <c r="J597" s="2" t="s">
        <v>47</v>
      </c>
      <c r="K597" s="2" t="s">
        <v>51</v>
      </c>
      <c r="L597" s="2" t="s">
        <v>87</v>
      </c>
      <c r="M597" s="8">
        <v>1</v>
      </c>
      <c r="N597" s="9" t="str">
        <f t="shared" si="27"/>
        <v>RSSS-280-4300 - Fondation - fonds d'exploitation - Non Cap</v>
      </c>
      <c r="O597" s="9" t="str">
        <f t="shared" si="28"/>
        <v>Dépense</v>
      </c>
      <c r="P597" s="9" t="str">
        <f t="shared" si="29"/>
        <v>Partenaires externes</v>
      </c>
    </row>
    <row r="598" spans="1:16" ht="12.75" customHeight="1" x14ac:dyDescent="0.25">
      <c r="A598" s="2" t="s">
        <v>1132</v>
      </c>
      <c r="B598" s="2" t="s">
        <v>1132</v>
      </c>
      <c r="C598" s="2" t="s">
        <v>1116</v>
      </c>
      <c r="D598" s="2" t="s">
        <v>1725</v>
      </c>
      <c r="E598" s="2" t="s">
        <v>90</v>
      </c>
      <c r="F598" s="2" t="s">
        <v>196</v>
      </c>
      <c r="G598" s="2" t="s">
        <v>195</v>
      </c>
      <c r="H598" s="2" t="s">
        <v>194</v>
      </c>
      <c r="I598" s="2" t="s">
        <v>88</v>
      </c>
      <c r="J598" s="2" t="s">
        <v>46</v>
      </c>
      <c r="K598" s="2" t="s">
        <v>51</v>
      </c>
      <c r="L598" s="2" t="s">
        <v>87</v>
      </c>
      <c r="M598" s="8">
        <v>1</v>
      </c>
      <c r="N598" s="9" t="str">
        <f t="shared" si="27"/>
        <v>RSSS-290-4300 - Fondation - fonds d'immobilisation - Cap</v>
      </c>
      <c r="O598" s="9" t="str">
        <f t="shared" si="28"/>
        <v>Investissement</v>
      </c>
      <c r="P598" s="9" t="str">
        <f t="shared" si="29"/>
        <v>Partenaires externes</v>
      </c>
    </row>
    <row r="599" spans="1:16" ht="12.75" customHeight="1" x14ac:dyDescent="0.25">
      <c r="A599" s="2" t="s">
        <v>1131</v>
      </c>
      <c r="B599" s="2" t="s">
        <v>1131</v>
      </c>
      <c r="C599" s="2" t="s">
        <v>1116</v>
      </c>
      <c r="D599" s="2" t="s">
        <v>50</v>
      </c>
      <c r="E599" s="2" t="s">
        <v>90</v>
      </c>
      <c r="F599" s="2" t="s">
        <v>192</v>
      </c>
      <c r="G599" s="2" t="s">
        <v>191</v>
      </c>
      <c r="H599" s="2" t="s">
        <v>190</v>
      </c>
      <c r="I599" s="2" t="s">
        <v>88</v>
      </c>
      <c r="J599" s="2" t="s">
        <v>47</v>
      </c>
      <c r="K599" s="2" t="s">
        <v>48</v>
      </c>
      <c r="L599" s="2" t="s">
        <v>87</v>
      </c>
      <c r="M599" s="8">
        <v>1</v>
      </c>
      <c r="N599" s="9" t="str">
        <f t="shared" si="27"/>
        <v>RSSS-300-4300 - CO/CDO - Transfert MSSS - Non Cap</v>
      </c>
      <c r="O599" s="9" t="str">
        <f t="shared" si="28"/>
        <v>Dépense</v>
      </c>
      <c r="P599" s="9" t="str">
        <f t="shared" si="29"/>
        <v>Fonds général</v>
      </c>
    </row>
    <row r="600" spans="1:16" ht="12.75" customHeight="1" x14ac:dyDescent="0.25">
      <c r="A600" s="2" t="s">
        <v>1130</v>
      </c>
      <c r="B600" s="2" t="s">
        <v>1130</v>
      </c>
      <c r="C600" s="2" t="s">
        <v>1116</v>
      </c>
      <c r="D600" s="2" t="s">
        <v>50</v>
      </c>
      <c r="E600" s="2" t="s">
        <v>90</v>
      </c>
      <c r="F600" s="2" t="s">
        <v>188</v>
      </c>
      <c r="G600" s="2" t="s">
        <v>187</v>
      </c>
      <c r="H600" s="2" t="s">
        <v>186</v>
      </c>
      <c r="I600" s="2" t="s">
        <v>88</v>
      </c>
      <c r="J600" s="2" t="s">
        <v>46</v>
      </c>
      <c r="K600" s="2" t="s">
        <v>48</v>
      </c>
      <c r="L600" s="2" t="s">
        <v>87</v>
      </c>
      <c r="M600" s="8">
        <v>1</v>
      </c>
      <c r="N600" s="9" t="str">
        <f t="shared" si="27"/>
        <v>RSSS-310-4300 - CO/CDO - Transfert MSSS - Cap</v>
      </c>
      <c r="O600" s="9" t="str">
        <f t="shared" si="28"/>
        <v>Investissement</v>
      </c>
      <c r="P600" s="9" t="str">
        <f t="shared" si="29"/>
        <v>Fonds général</v>
      </c>
    </row>
    <row r="601" spans="1:16" ht="12.75" customHeight="1" x14ac:dyDescent="0.25">
      <c r="A601" s="2" t="s">
        <v>1129</v>
      </c>
      <c r="B601" s="2" t="s">
        <v>1129</v>
      </c>
      <c r="C601" s="2" t="s">
        <v>1116</v>
      </c>
      <c r="D601" s="2" t="s">
        <v>50</v>
      </c>
      <c r="E601" s="2" t="s">
        <v>90</v>
      </c>
      <c r="F601" s="2" t="s">
        <v>184</v>
      </c>
      <c r="G601" s="2" t="s">
        <v>183</v>
      </c>
      <c r="H601" s="2" t="s">
        <v>182</v>
      </c>
      <c r="I601" s="2" t="s">
        <v>88</v>
      </c>
      <c r="J601" s="2" t="s">
        <v>47</v>
      </c>
      <c r="K601" s="2" t="s">
        <v>48</v>
      </c>
      <c r="L601" s="2" t="s">
        <v>87</v>
      </c>
      <c r="M601" s="8">
        <v>1</v>
      </c>
      <c r="N601" s="9" t="str">
        <f t="shared" si="27"/>
        <v>RSSS-320-4300 - Autres - Transfert MSSS - Non Cap</v>
      </c>
      <c r="O601" s="9" t="str">
        <f t="shared" si="28"/>
        <v>Dépense</v>
      </c>
      <c r="P601" s="9" t="str">
        <f t="shared" si="29"/>
        <v>Fonds général</v>
      </c>
    </row>
    <row r="602" spans="1:16" ht="12.75" customHeight="1" x14ac:dyDescent="0.25">
      <c r="A602" s="2" t="s">
        <v>1128</v>
      </c>
      <c r="B602" s="2" t="s">
        <v>1128</v>
      </c>
      <c r="C602" s="2" t="s">
        <v>1116</v>
      </c>
      <c r="D602" s="2" t="s">
        <v>50</v>
      </c>
      <c r="E602" s="2" t="s">
        <v>90</v>
      </c>
      <c r="F602" s="2" t="s">
        <v>180</v>
      </c>
      <c r="G602" s="2" t="s">
        <v>179</v>
      </c>
      <c r="H602" s="2" t="s">
        <v>178</v>
      </c>
      <c r="I602" s="2" t="s">
        <v>88</v>
      </c>
      <c r="J602" s="2" t="s">
        <v>46</v>
      </c>
      <c r="K602" s="2" t="s">
        <v>48</v>
      </c>
      <c r="L602" s="2" t="s">
        <v>87</v>
      </c>
      <c r="M602" s="8">
        <v>1</v>
      </c>
      <c r="N602" s="9" t="str">
        <f t="shared" si="27"/>
        <v>RSSS-330-4300 - Autres - Transfert MSSS -Cap</v>
      </c>
      <c r="O602" s="9" t="str">
        <f t="shared" si="28"/>
        <v>Investissement</v>
      </c>
      <c r="P602" s="9" t="str">
        <f t="shared" si="29"/>
        <v>Fonds général</v>
      </c>
    </row>
    <row r="603" spans="1:16" ht="12.75" customHeight="1" x14ac:dyDescent="0.25">
      <c r="A603" s="2" t="s">
        <v>1127</v>
      </c>
      <c r="B603" s="2" t="s">
        <v>1127</v>
      </c>
      <c r="C603" s="2" t="s">
        <v>1116</v>
      </c>
      <c r="D603" s="2" t="s">
        <v>1725</v>
      </c>
      <c r="E603" s="2" t="s">
        <v>90</v>
      </c>
      <c r="F603" s="2" t="s">
        <v>176</v>
      </c>
      <c r="G603" s="2" t="s">
        <v>175</v>
      </c>
      <c r="H603" s="2" t="s">
        <v>174</v>
      </c>
      <c r="I603" s="2" t="s">
        <v>88</v>
      </c>
      <c r="J603" s="2" t="s">
        <v>47</v>
      </c>
      <c r="K603" s="2" t="s">
        <v>169</v>
      </c>
      <c r="L603" s="2" t="s">
        <v>87</v>
      </c>
      <c r="M603" s="8">
        <v>1</v>
      </c>
      <c r="N603" s="9" t="str">
        <f t="shared" si="27"/>
        <v>RSSS-340-4300 - Autres - Gouvernement fédéral - Non Cap</v>
      </c>
      <c r="O603" s="9" t="str">
        <f t="shared" si="28"/>
        <v>Dépense</v>
      </c>
      <c r="P603" s="9" t="str">
        <f t="shared" si="29"/>
        <v>Partenaires externes</v>
      </c>
    </row>
    <row r="604" spans="1:16" ht="12.75" customHeight="1" x14ac:dyDescent="0.25">
      <c r="A604" s="2" t="s">
        <v>1126</v>
      </c>
      <c r="B604" s="2" t="s">
        <v>1126</v>
      </c>
      <c r="C604" s="2" t="s">
        <v>1116</v>
      </c>
      <c r="D604" s="2" t="s">
        <v>1725</v>
      </c>
      <c r="E604" s="2" t="s">
        <v>90</v>
      </c>
      <c r="F604" s="2" t="s">
        <v>172</v>
      </c>
      <c r="G604" s="2" t="s">
        <v>171</v>
      </c>
      <c r="H604" s="2" t="s">
        <v>170</v>
      </c>
      <c r="I604" s="2" t="s">
        <v>88</v>
      </c>
      <c r="J604" s="2" t="s">
        <v>46</v>
      </c>
      <c r="K604" s="2" t="s">
        <v>169</v>
      </c>
      <c r="L604" s="2" t="s">
        <v>87</v>
      </c>
      <c r="M604" s="8">
        <v>1</v>
      </c>
      <c r="N604" s="9" t="str">
        <f t="shared" si="27"/>
        <v>RSSS-350-4300 - Autres - Gouvernement fédéral - Cap</v>
      </c>
      <c r="O604" s="9" t="str">
        <f t="shared" si="28"/>
        <v>Investissement</v>
      </c>
      <c r="P604" s="9" t="str">
        <f t="shared" si="29"/>
        <v>Partenaires externes</v>
      </c>
    </row>
    <row r="605" spans="1:16" ht="12.75" customHeight="1" x14ac:dyDescent="0.25">
      <c r="A605" s="2" t="s">
        <v>1125</v>
      </c>
      <c r="B605" s="2" t="s">
        <v>1125</v>
      </c>
      <c r="C605" s="2" t="s">
        <v>1116</v>
      </c>
      <c r="D605" s="2" t="s">
        <v>50</v>
      </c>
      <c r="E605" s="2" t="s">
        <v>90</v>
      </c>
      <c r="F605" s="2" t="s">
        <v>167</v>
      </c>
      <c r="G605" s="2" t="s">
        <v>166</v>
      </c>
      <c r="H605" s="2" t="s">
        <v>165</v>
      </c>
      <c r="I605" s="2" t="s">
        <v>88</v>
      </c>
      <c r="J605" s="2" t="s">
        <v>47</v>
      </c>
      <c r="K605" s="2" t="s">
        <v>51</v>
      </c>
      <c r="L605" s="2" t="s">
        <v>87</v>
      </c>
      <c r="M605" s="8">
        <v>1</v>
      </c>
      <c r="N605" s="9" t="str">
        <f t="shared" si="27"/>
        <v>RSSS-360-4300 - Autres sources de financement - Non Cap</v>
      </c>
      <c r="O605" s="9" t="str">
        <f t="shared" si="28"/>
        <v>Dépense</v>
      </c>
      <c r="P605" s="9" t="str">
        <f t="shared" si="29"/>
        <v>Fonds général</v>
      </c>
    </row>
    <row r="606" spans="1:16" ht="12.75" customHeight="1" x14ac:dyDescent="0.25">
      <c r="A606" s="2" t="s">
        <v>1124</v>
      </c>
      <c r="B606" s="2" t="s">
        <v>1124</v>
      </c>
      <c r="C606" s="2" t="s">
        <v>1116</v>
      </c>
      <c r="D606" s="2" t="s">
        <v>50</v>
      </c>
      <c r="E606" s="2" t="s">
        <v>90</v>
      </c>
      <c r="F606" s="2" t="s">
        <v>163</v>
      </c>
      <c r="G606" s="2" t="s">
        <v>162</v>
      </c>
      <c r="H606" s="2" t="s">
        <v>161</v>
      </c>
      <c r="I606" s="2" t="s">
        <v>88</v>
      </c>
      <c r="J606" s="2" t="s">
        <v>46</v>
      </c>
      <c r="K606" s="2" t="s">
        <v>51</v>
      </c>
      <c r="L606" s="2" t="s">
        <v>87</v>
      </c>
      <c r="M606" s="8">
        <v>1</v>
      </c>
      <c r="N606" s="9" t="str">
        <f t="shared" si="27"/>
        <v>RSSS-370-4300 - Autres sources de financement - Cap</v>
      </c>
      <c r="O606" s="9" t="str">
        <f t="shared" si="28"/>
        <v>Investissement</v>
      </c>
      <c r="P606" s="9" t="str">
        <f t="shared" si="29"/>
        <v>Fonds général</v>
      </c>
    </row>
    <row r="607" spans="1:16" ht="12.75" customHeight="1" x14ac:dyDescent="0.25">
      <c r="A607" s="2" t="s">
        <v>1123</v>
      </c>
      <c r="B607" s="2" t="s">
        <v>1123</v>
      </c>
      <c r="C607" s="2" t="s">
        <v>1116</v>
      </c>
      <c r="D607" s="2" t="s">
        <v>50</v>
      </c>
      <c r="E607" s="2" t="s">
        <v>90</v>
      </c>
      <c r="F607" s="2" t="s">
        <v>93</v>
      </c>
      <c r="G607" s="2" t="s">
        <v>93</v>
      </c>
      <c r="H607" s="2" t="s">
        <v>93</v>
      </c>
      <c r="I607" s="2" t="s">
        <v>88</v>
      </c>
      <c r="J607" s="2" t="s">
        <v>47</v>
      </c>
      <c r="K607" s="2" t="s">
        <v>48</v>
      </c>
      <c r="L607" s="2" t="s">
        <v>87</v>
      </c>
      <c r="M607" s="8">
        <v>1</v>
      </c>
      <c r="N607" s="9" t="str">
        <f t="shared" si="27"/>
        <v>RSSS-400-4300 - Conversion - Dépenses réelles - 2018-2019</v>
      </c>
      <c r="O607" s="9" t="str">
        <f t="shared" si="28"/>
        <v>Dépense</v>
      </c>
      <c r="P607" s="9" t="str">
        <f t="shared" si="29"/>
        <v>Fonds général</v>
      </c>
    </row>
    <row r="608" spans="1:16" ht="12.75" customHeight="1" x14ac:dyDescent="0.25">
      <c r="A608" s="2" t="s">
        <v>1122</v>
      </c>
      <c r="B608" s="2" t="s">
        <v>1122</v>
      </c>
      <c r="C608" s="2" t="s">
        <v>1116</v>
      </c>
      <c r="D608" s="2" t="s">
        <v>50</v>
      </c>
      <c r="E608" s="2" t="s">
        <v>90</v>
      </c>
      <c r="F608" s="2" t="s">
        <v>158</v>
      </c>
      <c r="G608" s="2" t="s">
        <v>158</v>
      </c>
      <c r="H608" s="2" t="s">
        <v>158</v>
      </c>
      <c r="I608" s="2" t="s">
        <v>88</v>
      </c>
      <c r="J608" s="2" t="s">
        <v>47</v>
      </c>
      <c r="K608" s="2" t="s">
        <v>48</v>
      </c>
      <c r="L608" s="2" t="s">
        <v>87</v>
      </c>
      <c r="M608" s="8">
        <v>1</v>
      </c>
      <c r="N608" s="9" t="str">
        <f t="shared" si="27"/>
        <v>RSSS-992-4300 - Plan modernisation technologique - Transfert MSSS (NON CAP)</v>
      </c>
      <c r="O608" s="9" t="str">
        <f t="shared" si="28"/>
        <v>Dépense</v>
      </c>
      <c r="P608" s="9" t="str">
        <f t="shared" si="29"/>
        <v>Fonds général</v>
      </c>
    </row>
    <row r="609" spans="1:16" ht="12.75" customHeight="1" x14ac:dyDescent="0.25">
      <c r="A609" s="2" t="s">
        <v>1121</v>
      </c>
      <c r="B609" s="2" t="s">
        <v>1121</v>
      </c>
      <c r="C609" s="2" t="s">
        <v>1116</v>
      </c>
      <c r="D609" s="2" t="s">
        <v>50</v>
      </c>
      <c r="E609" s="2" t="s">
        <v>90</v>
      </c>
      <c r="F609" s="2" t="s">
        <v>156</v>
      </c>
      <c r="G609" s="2" t="s">
        <v>156</v>
      </c>
      <c r="H609" s="2" t="s">
        <v>156</v>
      </c>
      <c r="I609" s="2" t="s">
        <v>147</v>
      </c>
      <c r="J609" s="2" t="s">
        <v>46</v>
      </c>
      <c r="K609" s="2" t="s">
        <v>48</v>
      </c>
      <c r="L609" s="2" t="s">
        <v>87</v>
      </c>
      <c r="M609" s="8">
        <v>1</v>
      </c>
      <c r="N609" s="9" t="str">
        <f t="shared" si="27"/>
        <v>RSSS-993-4300 - Plan modernisation technologique - EIRI (CAP)</v>
      </c>
      <c r="O609" s="9" t="str">
        <f t="shared" si="28"/>
        <v>Investissement</v>
      </c>
      <c r="P609" s="9" t="str">
        <f t="shared" si="29"/>
        <v>Fonds général</v>
      </c>
    </row>
    <row r="610" spans="1:16" ht="12.75" customHeight="1" x14ac:dyDescent="0.25">
      <c r="A610" s="2" t="s">
        <v>1120</v>
      </c>
      <c r="B610" s="2" t="s">
        <v>1120</v>
      </c>
      <c r="C610" s="2" t="s">
        <v>1116</v>
      </c>
      <c r="D610" s="2" t="s">
        <v>50</v>
      </c>
      <c r="E610" s="2" t="s">
        <v>90</v>
      </c>
      <c r="F610" s="2" t="s">
        <v>154</v>
      </c>
      <c r="G610" s="2" t="s">
        <v>154</v>
      </c>
      <c r="H610" s="2" t="s">
        <v>154</v>
      </c>
      <c r="I610" s="2" t="s">
        <v>147</v>
      </c>
      <c r="J610" s="2" t="s">
        <v>46</v>
      </c>
      <c r="K610" s="2" t="s">
        <v>48</v>
      </c>
      <c r="L610" s="2" t="s">
        <v>87</v>
      </c>
      <c r="M610" s="8">
        <v>1</v>
      </c>
      <c r="N610" s="9" t="str">
        <f t="shared" si="27"/>
        <v>RSSS-996-4300 - Enveloppe d'investissements en RI - Capitalisable</v>
      </c>
      <c r="O610" s="9" t="str">
        <f t="shared" si="28"/>
        <v>Investissement</v>
      </c>
      <c r="P610" s="9" t="str">
        <f t="shared" si="29"/>
        <v>Fonds général</v>
      </c>
    </row>
    <row r="611" spans="1:16" ht="12.75" customHeight="1" x14ac:dyDescent="0.25">
      <c r="A611" s="2" t="s">
        <v>1119</v>
      </c>
      <c r="B611" s="2" t="s">
        <v>1119</v>
      </c>
      <c r="C611" s="2" t="s">
        <v>1116</v>
      </c>
      <c r="D611" s="2" t="s">
        <v>50</v>
      </c>
      <c r="E611" s="2" t="s">
        <v>115</v>
      </c>
      <c r="F611" s="2" t="s">
        <v>152</v>
      </c>
      <c r="G611" s="2" t="s">
        <v>152</v>
      </c>
      <c r="H611" s="2" t="s">
        <v>152</v>
      </c>
      <c r="I611" s="2" t="s">
        <v>147</v>
      </c>
      <c r="J611" s="2" t="s">
        <v>46</v>
      </c>
      <c r="K611" s="2" t="s">
        <v>48</v>
      </c>
      <c r="L611" s="2" t="s">
        <v>87</v>
      </c>
      <c r="M611" s="8">
        <v>1</v>
      </c>
      <c r="N611" s="9" t="str">
        <f t="shared" si="27"/>
        <v>RSSS-997-4300 - Compte non provisionné - Capitalisable</v>
      </c>
      <c r="O611" s="9" t="str">
        <f t="shared" si="28"/>
        <v>Investissement</v>
      </c>
      <c r="P611" s="9" t="str">
        <f t="shared" si="29"/>
        <v>Fonds général</v>
      </c>
    </row>
    <row r="612" spans="1:16" ht="12.75" customHeight="1" x14ac:dyDescent="0.25">
      <c r="A612" s="2" t="s">
        <v>1118</v>
      </c>
      <c r="B612" s="2" t="s">
        <v>1118</v>
      </c>
      <c r="C612" s="2" t="s">
        <v>1116</v>
      </c>
      <c r="D612" s="2" t="s">
        <v>50</v>
      </c>
      <c r="E612" s="2" t="s">
        <v>90</v>
      </c>
      <c r="F612" s="2" t="s">
        <v>89</v>
      </c>
      <c r="G612" s="2" t="s">
        <v>89</v>
      </c>
      <c r="H612" s="2" t="s">
        <v>89</v>
      </c>
      <c r="I612" s="2" t="s">
        <v>88</v>
      </c>
      <c r="J612" s="2" t="s">
        <v>47</v>
      </c>
      <c r="K612" s="2" t="s">
        <v>48</v>
      </c>
      <c r="L612" s="2" t="s">
        <v>87</v>
      </c>
      <c r="M612" s="8">
        <v>1</v>
      </c>
      <c r="N612" s="9" t="str">
        <f t="shared" si="27"/>
        <v>RSSS-998-4300 - COVID-19 - Non capitalisable</v>
      </c>
      <c r="O612" s="9" t="str">
        <f t="shared" si="28"/>
        <v>Dépense</v>
      </c>
      <c r="P612" s="9" t="str">
        <f t="shared" si="29"/>
        <v>Fonds général</v>
      </c>
    </row>
    <row r="613" spans="1:16" ht="12.75" customHeight="1" x14ac:dyDescent="0.25">
      <c r="A613" s="2" t="s">
        <v>1117</v>
      </c>
      <c r="B613" s="2" t="s">
        <v>1117</v>
      </c>
      <c r="C613" s="2" t="s">
        <v>1116</v>
      </c>
      <c r="D613" s="2" t="s">
        <v>50</v>
      </c>
      <c r="E613" s="2" t="s">
        <v>90</v>
      </c>
      <c r="F613" s="2" t="s">
        <v>148</v>
      </c>
      <c r="G613" s="2" t="s">
        <v>148</v>
      </c>
      <c r="H613" s="2" t="s">
        <v>148</v>
      </c>
      <c r="I613" s="2" t="s">
        <v>147</v>
      </c>
      <c r="J613" s="2" t="s">
        <v>46</v>
      </c>
      <c r="K613" s="2" t="s">
        <v>48</v>
      </c>
      <c r="L613" s="2" t="s">
        <v>87</v>
      </c>
      <c r="M613" s="8">
        <v>1</v>
      </c>
      <c r="N613" s="9" t="str">
        <f t="shared" si="27"/>
        <v>RSSS-999-4300 - COVID-19 - Capitalisable</v>
      </c>
      <c r="O613" s="9" t="str">
        <f t="shared" si="28"/>
        <v>Investissement</v>
      </c>
      <c r="P613" s="9" t="str">
        <f t="shared" si="29"/>
        <v>Fonds général</v>
      </c>
    </row>
    <row r="614" spans="1:16" ht="12.75" customHeight="1" x14ac:dyDescent="0.25">
      <c r="A614" s="2" t="s">
        <v>1016</v>
      </c>
      <c r="B614" s="2" t="s">
        <v>1016</v>
      </c>
      <c r="C614" s="2" t="s">
        <v>984</v>
      </c>
      <c r="D614" s="2" t="s">
        <v>50</v>
      </c>
      <c r="E614" s="2" t="s">
        <v>90</v>
      </c>
      <c r="F614" s="2" t="s">
        <v>260</v>
      </c>
      <c r="G614" s="2" t="s">
        <v>259</v>
      </c>
      <c r="H614" s="2" t="s">
        <v>258</v>
      </c>
      <c r="I614" s="2" t="s">
        <v>88</v>
      </c>
      <c r="J614" s="2" t="s">
        <v>46</v>
      </c>
      <c r="K614" s="2" t="s">
        <v>48</v>
      </c>
      <c r="L614" s="2" t="s">
        <v>87</v>
      </c>
      <c r="M614" s="8">
        <v>1</v>
      </c>
      <c r="N614" s="9" t="str">
        <f t="shared" si="27"/>
        <v>RSSS-130-4400 - Fonds exploitation - Dépense de l'exercice - Cap</v>
      </c>
      <c r="O614" s="9" t="str">
        <f t="shared" si="28"/>
        <v>Investissement</v>
      </c>
      <c r="P614" s="9" t="str">
        <f t="shared" si="29"/>
        <v>Fonds général</v>
      </c>
    </row>
    <row r="615" spans="1:16" ht="12.75" customHeight="1" x14ac:dyDescent="0.25">
      <c r="A615" s="2" t="s">
        <v>1015</v>
      </c>
      <c r="B615" s="2" t="s">
        <v>1015</v>
      </c>
      <c r="C615" s="2" t="s">
        <v>984</v>
      </c>
      <c r="D615" s="2" t="s">
        <v>50</v>
      </c>
      <c r="E615" s="2" t="s">
        <v>90</v>
      </c>
      <c r="F615" s="2" t="s">
        <v>256</v>
      </c>
      <c r="G615" s="2" t="s">
        <v>255</v>
      </c>
      <c r="H615" s="2" t="s">
        <v>254</v>
      </c>
      <c r="I615" s="2" t="s">
        <v>88</v>
      </c>
      <c r="J615" s="2" t="s">
        <v>46</v>
      </c>
      <c r="K615" s="2" t="s">
        <v>48</v>
      </c>
      <c r="L615" s="2" t="s">
        <v>87</v>
      </c>
      <c r="M615" s="8">
        <v>1</v>
      </c>
      <c r="N615" s="9" t="str">
        <f t="shared" si="27"/>
        <v>RSSS-140-4400 - Fonds exploitation - Solde de fonds - Cap</v>
      </c>
      <c r="O615" s="9" t="str">
        <f t="shared" si="28"/>
        <v>Investissement</v>
      </c>
      <c r="P615" s="9" t="str">
        <f t="shared" si="29"/>
        <v>Fonds général</v>
      </c>
    </row>
    <row r="616" spans="1:16" ht="12.75" customHeight="1" x14ac:dyDescent="0.25">
      <c r="A616" s="2" t="s">
        <v>1014</v>
      </c>
      <c r="B616" s="2" t="s">
        <v>1014</v>
      </c>
      <c r="C616" s="2" t="s">
        <v>984</v>
      </c>
      <c r="D616" s="2" t="s">
        <v>50</v>
      </c>
      <c r="E616" s="2" t="s">
        <v>90</v>
      </c>
      <c r="F616" s="2" t="s">
        <v>252</v>
      </c>
      <c r="G616" s="2" t="s">
        <v>251</v>
      </c>
      <c r="H616" s="2" t="s">
        <v>250</v>
      </c>
      <c r="I616" s="2" t="s">
        <v>88</v>
      </c>
      <c r="J616" s="2" t="s">
        <v>46</v>
      </c>
      <c r="K616" s="2" t="s">
        <v>48</v>
      </c>
      <c r="L616" s="2" t="s">
        <v>87</v>
      </c>
      <c r="M616" s="8">
        <v>1</v>
      </c>
      <c r="N616" s="9" t="str">
        <f t="shared" si="27"/>
        <v>RSSS-150-4400 - Fonds exploitation - Crédits reportés - Cap</v>
      </c>
      <c r="O616" s="9" t="str">
        <f t="shared" si="28"/>
        <v>Investissement</v>
      </c>
      <c r="P616" s="9" t="str">
        <f t="shared" si="29"/>
        <v>Fonds général</v>
      </c>
    </row>
    <row r="617" spans="1:16" ht="12.75" customHeight="1" x14ac:dyDescent="0.25">
      <c r="A617" s="2" t="s">
        <v>1013</v>
      </c>
      <c r="B617" s="2" t="s">
        <v>1013</v>
      </c>
      <c r="C617" s="2" t="s">
        <v>984</v>
      </c>
      <c r="D617" s="2" t="s">
        <v>50</v>
      </c>
      <c r="E617" s="2" t="s">
        <v>90</v>
      </c>
      <c r="F617" s="2" t="s">
        <v>248</v>
      </c>
      <c r="G617" s="2" t="s">
        <v>247</v>
      </c>
      <c r="H617" s="2" t="s">
        <v>246</v>
      </c>
      <c r="I617" s="2" t="s">
        <v>88</v>
      </c>
      <c r="J617" s="2" t="s">
        <v>47</v>
      </c>
      <c r="K617" s="2" t="s">
        <v>48</v>
      </c>
      <c r="L617" s="2" t="s">
        <v>87</v>
      </c>
      <c r="M617" s="8">
        <v>1</v>
      </c>
      <c r="N617" s="9" t="str">
        <f t="shared" si="27"/>
        <v>RSSS-160-4400 - Fonds exploitation - Dépense de l'exercice - Non Cap</v>
      </c>
      <c r="O617" s="9" t="str">
        <f t="shared" si="28"/>
        <v>Dépense</v>
      </c>
      <c r="P617" s="9" t="str">
        <f t="shared" si="29"/>
        <v>Fonds général</v>
      </c>
    </row>
    <row r="618" spans="1:16" ht="12.75" customHeight="1" x14ac:dyDescent="0.25">
      <c r="A618" s="2" t="s">
        <v>1012</v>
      </c>
      <c r="B618" s="2" t="s">
        <v>1012</v>
      </c>
      <c r="C618" s="2" t="s">
        <v>984</v>
      </c>
      <c r="D618" s="2" t="s">
        <v>50</v>
      </c>
      <c r="E618" s="2" t="s">
        <v>90</v>
      </c>
      <c r="F618" s="2" t="s">
        <v>244</v>
      </c>
      <c r="G618" s="2" t="s">
        <v>243</v>
      </c>
      <c r="H618" s="2" t="s">
        <v>242</v>
      </c>
      <c r="I618" s="2" t="s">
        <v>88</v>
      </c>
      <c r="J618" s="2" t="s">
        <v>47</v>
      </c>
      <c r="K618" s="2" t="s">
        <v>48</v>
      </c>
      <c r="L618" s="2" t="s">
        <v>87</v>
      </c>
      <c r="M618" s="8">
        <v>1</v>
      </c>
      <c r="N618" s="9" t="str">
        <f t="shared" si="27"/>
        <v>RSSS-170-4400 - Fonds exploitation - Solde de fonds - Non Cap</v>
      </c>
      <c r="O618" s="9" t="str">
        <f t="shared" si="28"/>
        <v>Dépense</v>
      </c>
      <c r="P618" s="9" t="str">
        <f t="shared" si="29"/>
        <v>Fonds général</v>
      </c>
    </row>
    <row r="619" spans="1:16" ht="12.75" customHeight="1" x14ac:dyDescent="0.25">
      <c r="A619" s="2" t="s">
        <v>1011</v>
      </c>
      <c r="B619" s="2" t="s">
        <v>1011</v>
      </c>
      <c r="C619" s="2" t="s">
        <v>984</v>
      </c>
      <c r="D619" s="2" t="s">
        <v>50</v>
      </c>
      <c r="E619" s="2" t="s">
        <v>90</v>
      </c>
      <c r="F619" s="2" t="s">
        <v>240</v>
      </c>
      <c r="G619" s="2" t="s">
        <v>239</v>
      </c>
      <c r="H619" s="2" t="s">
        <v>238</v>
      </c>
      <c r="I619" s="2" t="s">
        <v>88</v>
      </c>
      <c r="J619" s="2" t="s">
        <v>47</v>
      </c>
      <c r="K619" s="2" t="s">
        <v>48</v>
      </c>
      <c r="L619" s="2" t="s">
        <v>87</v>
      </c>
      <c r="M619" s="8">
        <v>1</v>
      </c>
      <c r="N619" s="9" t="str">
        <f t="shared" si="27"/>
        <v>RSSS-180-4400 - Fonds exploitation - Crédits reportés - Non Cap</v>
      </c>
      <c r="O619" s="9" t="str">
        <f t="shared" si="28"/>
        <v>Dépense</v>
      </c>
      <c r="P619" s="9" t="str">
        <f t="shared" si="29"/>
        <v>Fonds général</v>
      </c>
    </row>
    <row r="620" spans="1:16" ht="12.75" customHeight="1" x14ac:dyDescent="0.25">
      <c r="A620" s="2" t="s">
        <v>1010</v>
      </c>
      <c r="B620" s="2" t="s">
        <v>1010</v>
      </c>
      <c r="C620" s="2" t="s">
        <v>984</v>
      </c>
      <c r="D620" s="2" t="s">
        <v>50</v>
      </c>
      <c r="E620" s="2" t="s">
        <v>90</v>
      </c>
      <c r="F620" s="2" t="s">
        <v>236</v>
      </c>
      <c r="G620" s="2" t="s">
        <v>235</v>
      </c>
      <c r="H620" s="2" t="s">
        <v>234</v>
      </c>
      <c r="I620" s="2" t="s">
        <v>88</v>
      </c>
      <c r="J620" s="2" t="s">
        <v>46</v>
      </c>
      <c r="K620" s="2" t="s">
        <v>48</v>
      </c>
      <c r="L620" s="2" t="s">
        <v>87</v>
      </c>
      <c r="M620" s="8">
        <v>1</v>
      </c>
      <c r="N620" s="9" t="str">
        <f t="shared" si="27"/>
        <v>RSSS-190-4400 - Fonds immo - Courant - Cap</v>
      </c>
      <c r="O620" s="9" t="str">
        <f t="shared" si="28"/>
        <v>Investissement</v>
      </c>
      <c r="P620" s="9" t="str">
        <f t="shared" si="29"/>
        <v>Fonds général</v>
      </c>
    </row>
    <row r="621" spans="1:16" ht="12.75" customHeight="1" x14ac:dyDescent="0.25">
      <c r="A621" s="2" t="s">
        <v>1009</v>
      </c>
      <c r="B621" s="2" t="s">
        <v>1009</v>
      </c>
      <c r="C621" s="2" t="s">
        <v>984</v>
      </c>
      <c r="D621" s="2" t="s">
        <v>50</v>
      </c>
      <c r="E621" s="2" t="s">
        <v>90</v>
      </c>
      <c r="F621" s="2" t="s">
        <v>232</v>
      </c>
      <c r="G621" s="2" t="s">
        <v>231</v>
      </c>
      <c r="H621" s="2" t="s">
        <v>230</v>
      </c>
      <c r="I621" s="2" t="s">
        <v>88</v>
      </c>
      <c r="J621" s="2" t="s">
        <v>46</v>
      </c>
      <c r="K621" s="2" t="s">
        <v>48</v>
      </c>
      <c r="L621" s="2" t="s">
        <v>87</v>
      </c>
      <c r="M621" s="8">
        <v>1</v>
      </c>
      <c r="N621" s="9" t="str">
        <f t="shared" si="27"/>
        <v>RSSS-200-4400 - Fonds immo - Solde de fonds - Cap</v>
      </c>
      <c r="O621" s="9" t="str">
        <f t="shared" si="28"/>
        <v>Investissement</v>
      </c>
      <c r="P621" s="9" t="str">
        <f t="shared" si="29"/>
        <v>Fonds général</v>
      </c>
    </row>
    <row r="622" spans="1:16" ht="12.75" customHeight="1" x14ac:dyDescent="0.25">
      <c r="A622" s="2" t="s">
        <v>1008</v>
      </c>
      <c r="B622" s="2" t="s">
        <v>1008</v>
      </c>
      <c r="C622" s="2" t="s">
        <v>984</v>
      </c>
      <c r="D622" s="2" t="s">
        <v>50</v>
      </c>
      <c r="E622" s="2" t="s">
        <v>90</v>
      </c>
      <c r="F622" s="2" t="s">
        <v>228</v>
      </c>
      <c r="G622" s="2" t="s">
        <v>227</v>
      </c>
      <c r="H622" s="2" t="s">
        <v>226</v>
      </c>
      <c r="I622" s="2" t="s">
        <v>88</v>
      </c>
      <c r="J622" s="2" t="s">
        <v>46</v>
      </c>
      <c r="K622" s="2" t="s">
        <v>48</v>
      </c>
      <c r="L622" s="2" t="s">
        <v>87</v>
      </c>
      <c r="M622" s="8">
        <v>1</v>
      </c>
      <c r="N622" s="9" t="str">
        <f t="shared" si="27"/>
        <v>RSSS-210-4400 - Fonds immo - Crédits reportés - Cap</v>
      </c>
      <c r="O622" s="9" t="str">
        <f t="shared" si="28"/>
        <v>Investissement</v>
      </c>
      <c r="P622" s="9" t="str">
        <f t="shared" si="29"/>
        <v>Fonds général</v>
      </c>
    </row>
    <row r="623" spans="1:16" ht="12.75" customHeight="1" x14ac:dyDescent="0.25">
      <c r="A623" s="2" t="s">
        <v>1007</v>
      </c>
      <c r="B623" s="2" t="s">
        <v>1007</v>
      </c>
      <c r="C623" s="2" t="s">
        <v>984</v>
      </c>
      <c r="D623" s="2" t="s">
        <v>50</v>
      </c>
      <c r="E623" s="2" t="s">
        <v>90</v>
      </c>
      <c r="F623" s="2" t="s">
        <v>224</v>
      </c>
      <c r="G623" s="2" t="s">
        <v>223</v>
      </c>
      <c r="H623" s="2" t="s">
        <v>222</v>
      </c>
      <c r="I623" s="2" t="s">
        <v>147</v>
      </c>
      <c r="J623" s="2" t="s">
        <v>46</v>
      </c>
      <c r="K623" s="2" t="s">
        <v>48</v>
      </c>
      <c r="L623" s="2" t="s">
        <v>87</v>
      </c>
      <c r="M623" s="8">
        <v>1</v>
      </c>
      <c r="N623" s="9" t="str">
        <f t="shared" si="27"/>
        <v>RSSS-220-4400 - Fonds immo - ADTI - Cap</v>
      </c>
      <c r="O623" s="9" t="str">
        <f t="shared" si="28"/>
        <v>Investissement</v>
      </c>
      <c r="P623" s="9" t="str">
        <f t="shared" si="29"/>
        <v>Fonds général</v>
      </c>
    </row>
    <row r="624" spans="1:16" ht="12.75" customHeight="1" x14ac:dyDescent="0.25">
      <c r="A624" s="2" t="s">
        <v>1006</v>
      </c>
      <c r="B624" s="2" t="s">
        <v>1006</v>
      </c>
      <c r="C624" s="2" t="s">
        <v>984</v>
      </c>
      <c r="D624" s="2" t="s">
        <v>50</v>
      </c>
      <c r="E624" s="2" t="s">
        <v>90</v>
      </c>
      <c r="F624" s="2" t="s">
        <v>220</v>
      </c>
      <c r="G624" s="2" t="s">
        <v>219</v>
      </c>
      <c r="H624" s="2" t="s">
        <v>218</v>
      </c>
      <c r="I624" s="2" t="s">
        <v>147</v>
      </c>
      <c r="J624" s="2" t="s">
        <v>46</v>
      </c>
      <c r="K624" s="2" t="s">
        <v>48</v>
      </c>
      <c r="L624" s="2" t="s">
        <v>87</v>
      </c>
      <c r="M624" s="8">
        <v>1</v>
      </c>
      <c r="N624" s="9" t="str">
        <f t="shared" si="27"/>
        <v>RSSS-230-4400 - Fonds immo - MAI - Cap</v>
      </c>
      <c r="O624" s="9" t="str">
        <f t="shared" si="28"/>
        <v>Investissement</v>
      </c>
      <c r="P624" s="9" t="str">
        <f t="shared" si="29"/>
        <v>Fonds général</v>
      </c>
    </row>
    <row r="625" spans="1:16" ht="12.75" customHeight="1" x14ac:dyDescent="0.25">
      <c r="A625" s="2" t="s">
        <v>1005</v>
      </c>
      <c r="B625" s="2" t="s">
        <v>1005</v>
      </c>
      <c r="C625" s="2" t="s">
        <v>984</v>
      </c>
      <c r="D625" s="2" t="s">
        <v>50</v>
      </c>
      <c r="E625" s="2" t="s">
        <v>90</v>
      </c>
      <c r="F625" s="2" t="s">
        <v>216</v>
      </c>
      <c r="G625" s="2" t="s">
        <v>215</v>
      </c>
      <c r="H625" s="2" t="s">
        <v>214</v>
      </c>
      <c r="I625" s="2" t="s">
        <v>147</v>
      </c>
      <c r="J625" s="2" t="s">
        <v>46</v>
      </c>
      <c r="K625" s="2" t="s">
        <v>48</v>
      </c>
      <c r="L625" s="2" t="s">
        <v>87</v>
      </c>
      <c r="M625" s="8">
        <v>1</v>
      </c>
      <c r="N625" s="9" t="str">
        <f t="shared" si="27"/>
        <v>RSSS-240-4400 - Fonds immo - AC - Cap</v>
      </c>
      <c r="O625" s="9" t="str">
        <f t="shared" si="28"/>
        <v>Investissement</v>
      </c>
      <c r="P625" s="9" t="str">
        <f t="shared" si="29"/>
        <v>Fonds général</v>
      </c>
    </row>
    <row r="626" spans="1:16" ht="12.75" customHeight="1" x14ac:dyDescent="0.25">
      <c r="A626" s="2" t="s">
        <v>1004</v>
      </c>
      <c r="B626" s="2" t="s">
        <v>1004</v>
      </c>
      <c r="C626" s="2" t="s">
        <v>984</v>
      </c>
      <c r="D626" s="2" t="s">
        <v>50</v>
      </c>
      <c r="E626" s="2" t="s">
        <v>90</v>
      </c>
      <c r="F626" s="2" t="s">
        <v>212</v>
      </c>
      <c r="G626" s="2" t="s">
        <v>211</v>
      </c>
      <c r="H626" s="2" t="s">
        <v>210</v>
      </c>
      <c r="I626" s="2" t="s">
        <v>147</v>
      </c>
      <c r="J626" s="2" t="s">
        <v>46</v>
      </c>
      <c r="K626" s="2" t="s">
        <v>48</v>
      </c>
      <c r="L626" s="2" t="s">
        <v>87</v>
      </c>
      <c r="M626" s="8">
        <v>1</v>
      </c>
      <c r="N626" s="9" t="str">
        <f t="shared" si="27"/>
        <v>RSSS-250-4400 - Fonds immo - PCEM - Cap</v>
      </c>
      <c r="O626" s="9" t="str">
        <f t="shared" si="28"/>
        <v>Investissement</v>
      </c>
      <c r="P626" s="9" t="str">
        <f t="shared" si="29"/>
        <v>Fonds général</v>
      </c>
    </row>
    <row r="627" spans="1:16" ht="12.75" customHeight="1" x14ac:dyDescent="0.25">
      <c r="A627" s="2" t="s">
        <v>1003</v>
      </c>
      <c r="B627" s="2" t="s">
        <v>1003</v>
      </c>
      <c r="C627" s="2" t="s">
        <v>984</v>
      </c>
      <c r="D627" s="2" t="s">
        <v>50</v>
      </c>
      <c r="E627" s="2" t="s">
        <v>90</v>
      </c>
      <c r="F627" s="2" t="s">
        <v>208</v>
      </c>
      <c r="G627" s="2" t="s">
        <v>207</v>
      </c>
      <c r="H627" s="2" t="s">
        <v>206</v>
      </c>
      <c r="I627" s="2" t="s">
        <v>147</v>
      </c>
      <c r="J627" s="2" t="s">
        <v>46</v>
      </c>
      <c r="K627" s="2" t="s">
        <v>48</v>
      </c>
      <c r="L627" s="2" t="s">
        <v>87</v>
      </c>
      <c r="M627" s="8">
        <v>1</v>
      </c>
      <c r="N627" s="9" t="str">
        <f t="shared" si="27"/>
        <v>RSSS-260-4400 - Fonds immo - PCFI - Cap</v>
      </c>
      <c r="O627" s="9" t="str">
        <f t="shared" si="28"/>
        <v>Investissement</v>
      </c>
      <c r="P627" s="9" t="str">
        <f t="shared" si="29"/>
        <v>Fonds général</v>
      </c>
    </row>
    <row r="628" spans="1:16" ht="12.75" customHeight="1" x14ac:dyDescent="0.25">
      <c r="A628" s="2" t="s">
        <v>1002</v>
      </c>
      <c r="B628" s="2" t="s">
        <v>1002</v>
      </c>
      <c r="C628" s="2" t="s">
        <v>984</v>
      </c>
      <c r="D628" s="2" t="s">
        <v>1725</v>
      </c>
      <c r="E628" s="2" t="s">
        <v>90</v>
      </c>
      <c r="F628" s="2" t="s">
        <v>204</v>
      </c>
      <c r="G628" s="2" t="s">
        <v>203</v>
      </c>
      <c r="H628" s="2" t="s">
        <v>202</v>
      </c>
      <c r="I628" s="2" t="s">
        <v>88</v>
      </c>
      <c r="J628" s="2" t="s">
        <v>46</v>
      </c>
      <c r="K628" s="2" t="s">
        <v>51</v>
      </c>
      <c r="L628" s="2" t="s">
        <v>87</v>
      </c>
      <c r="M628" s="8">
        <v>1</v>
      </c>
      <c r="N628" s="9" t="str">
        <f t="shared" si="27"/>
        <v>RSSS-270-4400 - Fondation - fonds d'exploitation - Cap</v>
      </c>
      <c r="O628" s="9" t="str">
        <f t="shared" si="28"/>
        <v>Investissement</v>
      </c>
      <c r="P628" s="9" t="str">
        <f t="shared" si="29"/>
        <v>Partenaires externes</v>
      </c>
    </row>
    <row r="629" spans="1:16" ht="12.75" customHeight="1" x14ac:dyDescent="0.25">
      <c r="A629" s="2" t="s">
        <v>1001</v>
      </c>
      <c r="B629" s="2" t="s">
        <v>1001</v>
      </c>
      <c r="C629" s="2" t="s">
        <v>984</v>
      </c>
      <c r="D629" s="2" t="s">
        <v>1725</v>
      </c>
      <c r="E629" s="2" t="s">
        <v>90</v>
      </c>
      <c r="F629" s="2" t="s">
        <v>200</v>
      </c>
      <c r="G629" s="2" t="s">
        <v>199</v>
      </c>
      <c r="H629" s="2" t="s">
        <v>198</v>
      </c>
      <c r="I629" s="2" t="s">
        <v>88</v>
      </c>
      <c r="J629" s="2" t="s">
        <v>47</v>
      </c>
      <c r="K629" s="2" t="s">
        <v>51</v>
      </c>
      <c r="L629" s="2" t="s">
        <v>87</v>
      </c>
      <c r="M629" s="8">
        <v>1</v>
      </c>
      <c r="N629" s="9" t="str">
        <f t="shared" si="27"/>
        <v>RSSS-280-4400 - Fondation - fonds d'exploitation - Non Cap</v>
      </c>
      <c r="O629" s="9" t="str">
        <f t="shared" si="28"/>
        <v>Dépense</v>
      </c>
      <c r="P629" s="9" t="str">
        <f t="shared" si="29"/>
        <v>Partenaires externes</v>
      </c>
    </row>
    <row r="630" spans="1:16" ht="12.75" customHeight="1" x14ac:dyDescent="0.25">
      <c r="A630" s="2" t="s">
        <v>1000</v>
      </c>
      <c r="B630" s="2" t="s">
        <v>1000</v>
      </c>
      <c r="C630" s="2" t="s">
        <v>984</v>
      </c>
      <c r="D630" s="2" t="s">
        <v>1725</v>
      </c>
      <c r="E630" s="2" t="s">
        <v>90</v>
      </c>
      <c r="F630" s="2" t="s">
        <v>196</v>
      </c>
      <c r="G630" s="2" t="s">
        <v>195</v>
      </c>
      <c r="H630" s="2" t="s">
        <v>194</v>
      </c>
      <c r="I630" s="2" t="s">
        <v>88</v>
      </c>
      <c r="J630" s="2" t="s">
        <v>46</v>
      </c>
      <c r="K630" s="2" t="s">
        <v>51</v>
      </c>
      <c r="L630" s="2" t="s">
        <v>87</v>
      </c>
      <c r="M630" s="8">
        <v>1</v>
      </c>
      <c r="N630" s="9" t="str">
        <f t="shared" si="27"/>
        <v>RSSS-290-4400 - Fondation - fonds d'immobilisation - Cap</v>
      </c>
      <c r="O630" s="9" t="str">
        <f t="shared" si="28"/>
        <v>Investissement</v>
      </c>
      <c r="P630" s="9" t="str">
        <f t="shared" si="29"/>
        <v>Partenaires externes</v>
      </c>
    </row>
    <row r="631" spans="1:16" ht="12.75" customHeight="1" x14ac:dyDescent="0.25">
      <c r="A631" s="2" t="s">
        <v>999</v>
      </c>
      <c r="B631" s="2" t="s">
        <v>999</v>
      </c>
      <c r="C631" s="2" t="s">
        <v>984</v>
      </c>
      <c r="D631" s="2" t="s">
        <v>50</v>
      </c>
      <c r="E631" s="2" t="s">
        <v>90</v>
      </c>
      <c r="F631" s="2" t="s">
        <v>192</v>
      </c>
      <c r="G631" s="2" t="s">
        <v>191</v>
      </c>
      <c r="H631" s="2" t="s">
        <v>190</v>
      </c>
      <c r="I631" s="2" t="s">
        <v>88</v>
      </c>
      <c r="J631" s="2" t="s">
        <v>47</v>
      </c>
      <c r="K631" s="2" t="s">
        <v>48</v>
      </c>
      <c r="L631" s="2" t="s">
        <v>87</v>
      </c>
      <c r="M631" s="8">
        <v>1</v>
      </c>
      <c r="N631" s="9" t="str">
        <f t="shared" si="27"/>
        <v>RSSS-300-4400 - CO/CDO - Transfert MSSS - Non Cap</v>
      </c>
      <c r="O631" s="9" t="str">
        <f t="shared" si="28"/>
        <v>Dépense</v>
      </c>
      <c r="P631" s="9" t="str">
        <f t="shared" si="29"/>
        <v>Fonds général</v>
      </c>
    </row>
    <row r="632" spans="1:16" ht="12.75" customHeight="1" x14ac:dyDescent="0.25">
      <c r="A632" s="2" t="s">
        <v>998</v>
      </c>
      <c r="B632" s="2" t="s">
        <v>998</v>
      </c>
      <c r="C632" s="2" t="s">
        <v>984</v>
      </c>
      <c r="D632" s="2" t="s">
        <v>50</v>
      </c>
      <c r="E632" s="2" t="s">
        <v>90</v>
      </c>
      <c r="F632" s="2" t="s">
        <v>188</v>
      </c>
      <c r="G632" s="2" t="s">
        <v>187</v>
      </c>
      <c r="H632" s="2" t="s">
        <v>186</v>
      </c>
      <c r="I632" s="2" t="s">
        <v>88</v>
      </c>
      <c r="J632" s="2" t="s">
        <v>46</v>
      </c>
      <c r="K632" s="2" t="s">
        <v>48</v>
      </c>
      <c r="L632" s="2" t="s">
        <v>87</v>
      </c>
      <c r="M632" s="8">
        <v>1</v>
      </c>
      <c r="N632" s="9" t="str">
        <f t="shared" si="27"/>
        <v>RSSS-310-4400 - CO/CDO - Transfert MSSS - Cap</v>
      </c>
      <c r="O632" s="9" t="str">
        <f t="shared" si="28"/>
        <v>Investissement</v>
      </c>
      <c r="P632" s="9" t="str">
        <f t="shared" si="29"/>
        <v>Fonds général</v>
      </c>
    </row>
    <row r="633" spans="1:16" ht="12.75" customHeight="1" x14ac:dyDescent="0.25">
      <c r="A633" s="2" t="s">
        <v>997</v>
      </c>
      <c r="B633" s="2" t="s">
        <v>997</v>
      </c>
      <c r="C633" s="2" t="s">
        <v>984</v>
      </c>
      <c r="D633" s="2" t="s">
        <v>50</v>
      </c>
      <c r="E633" s="2" t="s">
        <v>90</v>
      </c>
      <c r="F633" s="2" t="s">
        <v>184</v>
      </c>
      <c r="G633" s="2" t="s">
        <v>183</v>
      </c>
      <c r="H633" s="2" t="s">
        <v>182</v>
      </c>
      <c r="I633" s="2" t="s">
        <v>88</v>
      </c>
      <c r="J633" s="2" t="s">
        <v>47</v>
      </c>
      <c r="K633" s="2" t="s">
        <v>48</v>
      </c>
      <c r="L633" s="2" t="s">
        <v>87</v>
      </c>
      <c r="M633" s="8">
        <v>1</v>
      </c>
      <c r="N633" s="9" t="str">
        <f t="shared" si="27"/>
        <v>RSSS-320-4400 - Autres - Transfert MSSS - Non Cap</v>
      </c>
      <c r="O633" s="9" t="str">
        <f t="shared" si="28"/>
        <v>Dépense</v>
      </c>
      <c r="P633" s="9" t="str">
        <f t="shared" si="29"/>
        <v>Fonds général</v>
      </c>
    </row>
    <row r="634" spans="1:16" ht="12.75" customHeight="1" x14ac:dyDescent="0.25">
      <c r="A634" s="2" t="s">
        <v>996</v>
      </c>
      <c r="B634" s="2" t="s">
        <v>996</v>
      </c>
      <c r="C634" s="2" t="s">
        <v>984</v>
      </c>
      <c r="D634" s="2" t="s">
        <v>50</v>
      </c>
      <c r="E634" s="2" t="s">
        <v>90</v>
      </c>
      <c r="F634" s="2" t="s">
        <v>180</v>
      </c>
      <c r="G634" s="2" t="s">
        <v>179</v>
      </c>
      <c r="H634" s="2" t="s">
        <v>178</v>
      </c>
      <c r="I634" s="2" t="s">
        <v>88</v>
      </c>
      <c r="J634" s="2" t="s">
        <v>46</v>
      </c>
      <c r="K634" s="2" t="s">
        <v>48</v>
      </c>
      <c r="L634" s="2" t="s">
        <v>87</v>
      </c>
      <c r="M634" s="8">
        <v>1</v>
      </c>
      <c r="N634" s="9" t="str">
        <f t="shared" si="27"/>
        <v>RSSS-330-4400 - Autres - Transfert MSSS -Cap</v>
      </c>
      <c r="O634" s="9" t="str">
        <f t="shared" si="28"/>
        <v>Investissement</v>
      </c>
      <c r="P634" s="9" t="str">
        <f t="shared" si="29"/>
        <v>Fonds général</v>
      </c>
    </row>
    <row r="635" spans="1:16" ht="12.75" customHeight="1" x14ac:dyDescent="0.25">
      <c r="A635" s="2" t="s">
        <v>995</v>
      </c>
      <c r="B635" s="2" t="s">
        <v>995</v>
      </c>
      <c r="C635" s="2" t="s">
        <v>984</v>
      </c>
      <c r="D635" s="2" t="s">
        <v>1725</v>
      </c>
      <c r="E635" s="2" t="s">
        <v>90</v>
      </c>
      <c r="F635" s="2" t="s">
        <v>176</v>
      </c>
      <c r="G635" s="2" t="s">
        <v>175</v>
      </c>
      <c r="H635" s="2" t="s">
        <v>174</v>
      </c>
      <c r="I635" s="2" t="s">
        <v>88</v>
      </c>
      <c r="J635" s="2" t="s">
        <v>47</v>
      </c>
      <c r="K635" s="2" t="s">
        <v>169</v>
      </c>
      <c r="L635" s="2" t="s">
        <v>87</v>
      </c>
      <c r="M635" s="8">
        <v>1</v>
      </c>
      <c r="N635" s="9" t="str">
        <f t="shared" si="27"/>
        <v>RSSS-340-4400 - Autres - Gouvernement fédéral - Non Cap</v>
      </c>
      <c r="O635" s="9" t="str">
        <f t="shared" si="28"/>
        <v>Dépense</v>
      </c>
      <c r="P635" s="9" t="str">
        <f t="shared" si="29"/>
        <v>Partenaires externes</v>
      </c>
    </row>
    <row r="636" spans="1:16" ht="12.75" customHeight="1" x14ac:dyDescent="0.25">
      <c r="A636" s="2" t="s">
        <v>994</v>
      </c>
      <c r="B636" s="2" t="s">
        <v>994</v>
      </c>
      <c r="C636" s="2" t="s">
        <v>984</v>
      </c>
      <c r="D636" s="2" t="s">
        <v>1725</v>
      </c>
      <c r="E636" s="2" t="s">
        <v>90</v>
      </c>
      <c r="F636" s="2" t="s">
        <v>172</v>
      </c>
      <c r="G636" s="2" t="s">
        <v>171</v>
      </c>
      <c r="H636" s="2" t="s">
        <v>170</v>
      </c>
      <c r="I636" s="2" t="s">
        <v>88</v>
      </c>
      <c r="J636" s="2" t="s">
        <v>46</v>
      </c>
      <c r="K636" s="2" t="s">
        <v>169</v>
      </c>
      <c r="L636" s="2" t="s">
        <v>87</v>
      </c>
      <c r="M636" s="8">
        <v>1</v>
      </c>
      <c r="N636" s="9" t="str">
        <f t="shared" si="27"/>
        <v>RSSS-350-4400 - Autres - Gouvernement fédéral - Cap</v>
      </c>
      <c r="O636" s="9" t="str">
        <f t="shared" si="28"/>
        <v>Investissement</v>
      </c>
      <c r="P636" s="9" t="str">
        <f t="shared" si="29"/>
        <v>Partenaires externes</v>
      </c>
    </row>
    <row r="637" spans="1:16" ht="12.75" customHeight="1" x14ac:dyDescent="0.25">
      <c r="A637" s="2" t="s">
        <v>993</v>
      </c>
      <c r="B637" s="2" t="s">
        <v>993</v>
      </c>
      <c r="C637" s="2" t="s">
        <v>984</v>
      </c>
      <c r="D637" s="2" t="s">
        <v>50</v>
      </c>
      <c r="E637" s="2" t="s">
        <v>90</v>
      </c>
      <c r="F637" s="2" t="s">
        <v>167</v>
      </c>
      <c r="G637" s="2" t="s">
        <v>166</v>
      </c>
      <c r="H637" s="2" t="s">
        <v>165</v>
      </c>
      <c r="I637" s="2" t="s">
        <v>88</v>
      </c>
      <c r="J637" s="2" t="s">
        <v>47</v>
      </c>
      <c r="K637" s="2" t="s">
        <v>51</v>
      </c>
      <c r="L637" s="2" t="s">
        <v>87</v>
      </c>
      <c r="M637" s="8">
        <v>1</v>
      </c>
      <c r="N637" s="9" t="str">
        <f t="shared" si="27"/>
        <v>RSSS-360-4400 - Autres sources de financement - Non Cap</v>
      </c>
      <c r="O637" s="9" t="str">
        <f t="shared" si="28"/>
        <v>Dépense</v>
      </c>
      <c r="P637" s="9" t="str">
        <f t="shared" si="29"/>
        <v>Fonds général</v>
      </c>
    </row>
    <row r="638" spans="1:16" ht="12.75" customHeight="1" x14ac:dyDescent="0.25">
      <c r="A638" s="2" t="s">
        <v>992</v>
      </c>
      <c r="B638" s="2" t="s">
        <v>992</v>
      </c>
      <c r="C638" s="2" t="s">
        <v>984</v>
      </c>
      <c r="D638" s="2" t="s">
        <v>50</v>
      </c>
      <c r="E638" s="2" t="s">
        <v>90</v>
      </c>
      <c r="F638" s="2" t="s">
        <v>163</v>
      </c>
      <c r="G638" s="2" t="s">
        <v>162</v>
      </c>
      <c r="H638" s="2" t="s">
        <v>161</v>
      </c>
      <c r="I638" s="2" t="s">
        <v>88</v>
      </c>
      <c r="J638" s="2" t="s">
        <v>46</v>
      </c>
      <c r="K638" s="2" t="s">
        <v>51</v>
      </c>
      <c r="L638" s="2" t="s">
        <v>87</v>
      </c>
      <c r="M638" s="8">
        <v>1</v>
      </c>
      <c r="N638" s="9" t="str">
        <f t="shared" si="27"/>
        <v>RSSS-370-4400 - Autres sources de financement - Cap</v>
      </c>
      <c r="O638" s="9" t="str">
        <f t="shared" si="28"/>
        <v>Investissement</v>
      </c>
      <c r="P638" s="9" t="str">
        <f t="shared" si="29"/>
        <v>Fonds général</v>
      </c>
    </row>
    <row r="639" spans="1:16" ht="12.75" customHeight="1" x14ac:dyDescent="0.25">
      <c r="A639" s="2" t="s">
        <v>991</v>
      </c>
      <c r="B639" s="2" t="s">
        <v>991</v>
      </c>
      <c r="C639" s="2" t="s">
        <v>984</v>
      </c>
      <c r="D639" s="2" t="s">
        <v>50</v>
      </c>
      <c r="E639" s="2" t="s">
        <v>90</v>
      </c>
      <c r="F639" s="2" t="s">
        <v>93</v>
      </c>
      <c r="G639" s="2" t="s">
        <v>93</v>
      </c>
      <c r="H639" s="2" t="s">
        <v>93</v>
      </c>
      <c r="I639" s="2" t="s">
        <v>88</v>
      </c>
      <c r="J639" s="2" t="s">
        <v>47</v>
      </c>
      <c r="K639" s="2" t="s">
        <v>48</v>
      </c>
      <c r="L639" s="2" t="s">
        <v>87</v>
      </c>
      <c r="M639" s="8">
        <v>1</v>
      </c>
      <c r="N639" s="9" t="str">
        <f t="shared" si="27"/>
        <v>RSSS-400-4400 - Conversion - Dépenses réelles - 2018-2019</v>
      </c>
      <c r="O639" s="9" t="str">
        <f t="shared" si="28"/>
        <v>Dépense</v>
      </c>
      <c r="P639" s="9" t="str">
        <f t="shared" si="29"/>
        <v>Fonds général</v>
      </c>
    </row>
    <row r="640" spans="1:16" ht="12.75" customHeight="1" x14ac:dyDescent="0.25">
      <c r="A640" s="2" t="s">
        <v>990</v>
      </c>
      <c r="B640" s="2" t="s">
        <v>990</v>
      </c>
      <c r="C640" s="2" t="s">
        <v>984</v>
      </c>
      <c r="D640" s="2" t="s">
        <v>50</v>
      </c>
      <c r="E640" s="2" t="s">
        <v>90</v>
      </c>
      <c r="F640" s="2" t="s">
        <v>158</v>
      </c>
      <c r="G640" s="2" t="s">
        <v>158</v>
      </c>
      <c r="H640" s="2" t="s">
        <v>158</v>
      </c>
      <c r="I640" s="2" t="s">
        <v>88</v>
      </c>
      <c r="J640" s="2" t="s">
        <v>47</v>
      </c>
      <c r="K640" s="2" t="s">
        <v>48</v>
      </c>
      <c r="L640" s="2" t="s">
        <v>87</v>
      </c>
      <c r="M640" s="8">
        <v>1</v>
      </c>
      <c r="N640" s="9" t="str">
        <f t="shared" si="27"/>
        <v>RSSS-992-4400 - Plan modernisation technologique - Transfert MSSS (NON CAP)</v>
      </c>
      <c r="O640" s="9" t="str">
        <f t="shared" si="28"/>
        <v>Dépense</v>
      </c>
      <c r="P640" s="9" t="str">
        <f t="shared" si="29"/>
        <v>Fonds général</v>
      </c>
    </row>
    <row r="641" spans="1:16" ht="12.75" customHeight="1" x14ac:dyDescent="0.25">
      <c r="A641" s="2" t="s">
        <v>989</v>
      </c>
      <c r="B641" s="2" t="s">
        <v>989</v>
      </c>
      <c r="C641" s="2" t="s">
        <v>984</v>
      </c>
      <c r="D641" s="2" t="s">
        <v>50</v>
      </c>
      <c r="E641" s="2" t="s">
        <v>90</v>
      </c>
      <c r="F641" s="2" t="s">
        <v>156</v>
      </c>
      <c r="G641" s="2" t="s">
        <v>156</v>
      </c>
      <c r="H641" s="2" t="s">
        <v>156</v>
      </c>
      <c r="I641" s="2" t="s">
        <v>147</v>
      </c>
      <c r="J641" s="2" t="s">
        <v>46</v>
      </c>
      <c r="K641" s="2" t="s">
        <v>48</v>
      </c>
      <c r="L641" s="2" t="s">
        <v>87</v>
      </c>
      <c r="M641" s="8">
        <v>1</v>
      </c>
      <c r="N641" s="9" t="str">
        <f t="shared" si="27"/>
        <v>RSSS-993-4400 - Plan modernisation technologique - EIRI (CAP)</v>
      </c>
      <c r="O641" s="9" t="str">
        <f t="shared" si="28"/>
        <v>Investissement</v>
      </c>
      <c r="P641" s="9" t="str">
        <f t="shared" si="29"/>
        <v>Fonds général</v>
      </c>
    </row>
    <row r="642" spans="1:16" ht="12.75" customHeight="1" x14ac:dyDescent="0.25">
      <c r="A642" s="2" t="s">
        <v>988</v>
      </c>
      <c r="B642" s="2" t="s">
        <v>988</v>
      </c>
      <c r="C642" s="2" t="s">
        <v>984</v>
      </c>
      <c r="D642" s="2" t="s">
        <v>50</v>
      </c>
      <c r="E642" s="2" t="s">
        <v>90</v>
      </c>
      <c r="F642" s="2" t="s">
        <v>154</v>
      </c>
      <c r="G642" s="2" t="s">
        <v>154</v>
      </c>
      <c r="H642" s="2" t="s">
        <v>154</v>
      </c>
      <c r="I642" s="2" t="s">
        <v>147</v>
      </c>
      <c r="J642" s="2" t="s">
        <v>46</v>
      </c>
      <c r="K642" s="2" t="s">
        <v>48</v>
      </c>
      <c r="L642" s="2" t="s">
        <v>87</v>
      </c>
      <c r="M642" s="8">
        <v>1</v>
      </c>
      <c r="N642" s="9" t="str">
        <f t="shared" si="27"/>
        <v>RSSS-996-4400 - Enveloppe d'investissements en RI - Capitalisable</v>
      </c>
      <c r="O642" s="9" t="str">
        <f t="shared" si="28"/>
        <v>Investissement</v>
      </c>
      <c r="P642" s="9" t="str">
        <f t="shared" si="29"/>
        <v>Fonds général</v>
      </c>
    </row>
    <row r="643" spans="1:16" ht="12.75" customHeight="1" x14ac:dyDescent="0.25">
      <c r="A643" s="2" t="s">
        <v>987</v>
      </c>
      <c r="B643" s="2" t="s">
        <v>987</v>
      </c>
      <c r="C643" s="2" t="s">
        <v>984</v>
      </c>
      <c r="D643" s="2" t="s">
        <v>50</v>
      </c>
      <c r="E643" s="2" t="s">
        <v>115</v>
      </c>
      <c r="F643" s="2" t="s">
        <v>152</v>
      </c>
      <c r="G643" s="2" t="s">
        <v>152</v>
      </c>
      <c r="H643" s="2" t="s">
        <v>152</v>
      </c>
      <c r="I643" s="2" t="s">
        <v>147</v>
      </c>
      <c r="J643" s="2" t="s">
        <v>46</v>
      </c>
      <c r="K643" s="2" t="s">
        <v>48</v>
      </c>
      <c r="L643" s="2" t="s">
        <v>87</v>
      </c>
      <c r="M643" s="8">
        <v>1</v>
      </c>
      <c r="N643" s="9" t="str">
        <f t="shared" ref="N643:N706" si="30">_xlfn.CONCAT(B643," - ",G643)</f>
        <v>RSSS-997-4400 - Compte non provisionné - Capitalisable</v>
      </c>
      <c r="O643" s="9" t="str">
        <f t="shared" ref="O643:O706" si="31">J643</f>
        <v>Investissement</v>
      </c>
      <c r="P643" s="9" t="str">
        <f t="shared" ref="P643:P706" si="32">D643</f>
        <v>Fonds général</v>
      </c>
    </row>
    <row r="644" spans="1:16" ht="12.75" customHeight="1" x14ac:dyDescent="0.25">
      <c r="A644" s="2" t="s">
        <v>986</v>
      </c>
      <c r="B644" s="2" t="s">
        <v>986</v>
      </c>
      <c r="C644" s="2" t="s">
        <v>984</v>
      </c>
      <c r="D644" s="2" t="s">
        <v>50</v>
      </c>
      <c r="E644" s="2" t="s">
        <v>90</v>
      </c>
      <c r="F644" s="2" t="s">
        <v>89</v>
      </c>
      <c r="G644" s="2" t="s">
        <v>89</v>
      </c>
      <c r="H644" s="2" t="s">
        <v>89</v>
      </c>
      <c r="I644" s="2" t="s">
        <v>88</v>
      </c>
      <c r="J644" s="2" t="s">
        <v>47</v>
      </c>
      <c r="K644" s="2" t="s">
        <v>48</v>
      </c>
      <c r="L644" s="2" t="s">
        <v>87</v>
      </c>
      <c r="M644" s="8">
        <v>1</v>
      </c>
      <c r="N644" s="9" t="str">
        <f t="shared" si="30"/>
        <v>RSSS-998-4400 - COVID-19 - Non capitalisable</v>
      </c>
      <c r="O644" s="9" t="str">
        <f t="shared" si="31"/>
        <v>Dépense</v>
      </c>
      <c r="P644" s="9" t="str">
        <f t="shared" si="32"/>
        <v>Fonds général</v>
      </c>
    </row>
    <row r="645" spans="1:16" ht="12.75" customHeight="1" x14ac:dyDescent="0.25">
      <c r="A645" s="2" t="s">
        <v>985</v>
      </c>
      <c r="B645" s="2" t="s">
        <v>985</v>
      </c>
      <c r="C645" s="2" t="s">
        <v>984</v>
      </c>
      <c r="D645" s="2" t="s">
        <v>50</v>
      </c>
      <c r="E645" s="2" t="s">
        <v>90</v>
      </c>
      <c r="F645" s="2" t="s">
        <v>148</v>
      </c>
      <c r="G645" s="2" t="s">
        <v>148</v>
      </c>
      <c r="H645" s="2" t="s">
        <v>148</v>
      </c>
      <c r="I645" s="2" t="s">
        <v>147</v>
      </c>
      <c r="J645" s="2" t="s">
        <v>46</v>
      </c>
      <c r="K645" s="2" t="s">
        <v>48</v>
      </c>
      <c r="L645" s="2" t="s">
        <v>87</v>
      </c>
      <c r="M645" s="8">
        <v>1</v>
      </c>
      <c r="N645" s="9" t="str">
        <f t="shared" si="30"/>
        <v>RSSS-999-4400 - COVID-19 - Capitalisable</v>
      </c>
      <c r="O645" s="9" t="str">
        <f t="shared" si="31"/>
        <v>Investissement</v>
      </c>
      <c r="P645" s="9" t="str">
        <f t="shared" si="32"/>
        <v>Fonds général</v>
      </c>
    </row>
    <row r="646" spans="1:16" ht="12.75" customHeight="1" x14ac:dyDescent="0.25">
      <c r="A646" s="2" t="s">
        <v>752</v>
      </c>
      <c r="B646" s="2" t="s">
        <v>752</v>
      </c>
      <c r="C646" s="2" t="s">
        <v>720</v>
      </c>
      <c r="D646" s="2" t="s">
        <v>50</v>
      </c>
      <c r="E646" s="2" t="s">
        <v>90</v>
      </c>
      <c r="F646" s="2" t="s">
        <v>260</v>
      </c>
      <c r="G646" s="2" t="s">
        <v>259</v>
      </c>
      <c r="H646" s="2" t="s">
        <v>258</v>
      </c>
      <c r="I646" s="2" t="s">
        <v>88</v>
      </c>
      <c r="J646" s="2" t="s">
        <v>46</v>
      </c>
      <c r="K646" s="2" t="s">
        <v>48</v>
      </c>
      <c r="L646" s="2" t="s">
        <v>87</v>
      </c>
      <c r="M646" s="8">
        <v>1</v>
      </c>
      <c r="N646" s="9" t="str">
        <f t="shared" si="30"/>
        <v>RSSS-130-4604 - Fonds exploitation - Dépense de l'exercice - Cap</v>
      </c>
      <c r="O646" s="9" t="str">
        <f t="shared" si="31"/>
        <v>Investissement</v>
      </c>
      <c r="P646" s="9" t="str">
        <f t="shared" si="32"/>
        <v>Fonds général</v>
      </c>
    </row>
    <row r="647" spans="1:16" ht="12.75" customHeight="1" x14ac:dyDescent="0.25">
      <c r="A647" s="2" t="s">
        <v>751</v>
      </c>
      <c r="B647" s="2" t="s">
        <v>751</v>
      </c>
      <c r="C647" s="2" t="s">
        <v>720</v>
      </c>
      <c r="D647" s="2" t="s">
        <v>50</v>
      </c>
      <c r="E647" s="2" t="s">
        <v>90</v>
      </c>
      <c r="F647" s="2" t="s">
        <v>256</v>
      </c>
      <c r="G647" s="2" t="s">
        <v>255</v>
      </c>
      <c r="H647" s="2" t="s">
        <v>254</v>
      </c>
      <c r="I647" s="2" t="s">
        <v>88</v>
      </c>
      <c r="J647" s="2" t="s">
        <v>46</v>
      </c>
      <c r="K647" s="2" t="s">
        <v>48</v>
      </c>
      <c r="L647" s="2" t="s">
        <v>87</v>
      </c>
      <c r="M647" s="8">
        <v>1</v>
      </c>
      <c r="N647" s="9" t="str">
        <f t="shared" si="30"/>
        <v>RSSS-140-4604 - Fonds exploitation - Solde de fonds - Cap</v>
      </c>
      <c r="O647" s="9" t="str">
        <f t="shared" si="31"/>
        <v>Investissement</v>
      </c>
      <c r="P647" s="9" t="str">
        <f t="shared" si="32"/>
        <v>Fonds général</v>
      </c>
    </row>
    <row r="648" spans="1:16" ht="12.75" customHeight="1" x14ac:dyDescent="0.25">
      <c r="A648" s="2" t="s">
        <v>750</v>
      </c>
      <c r="B648" s="2" t="s">
        <v>750</v>
      </c>
      <c r="C648" s="2" t="s">
        <v>720</v>
      </c>
      <c r="D648" s="2" t="s">
        <v>50</v>
      </c>
      <c r="E648" s="2" t="s">
        <v>90</v>
      </c>
      <c r="F648" s="2" t="s">
        <v>252</v>
      </c>
      <c r="G648" s="2" t="s">
        <v>251</v>
      </c>
      <c r="H648" s="2" t="s">
        <v>250</v>
      </c>
      <c r="I648" s="2" t="s">
        <v>88</v>
      </c>
      <c r="J648" s="2" t="s">
        <v>46</v>
      </c>
      <c r="K648" s="2" t="s">
        <v>48</v>
      </c>
      <c r="L648" s="2" t="s">
        <v>87</v>
      </c>
      <c r="M648" s="8">
        <v>1</v>
      </c>
      <c r="N648" s="9" t="str">
        <f t="shared" si="30"/>
        <v>RSSS-150-4604 - Fonds exploitation - Crédits reportés - Cap</v>
      </c>
      <c r="O648" s="9" t="str">
        <f t="shared" si="31"/>
        <v>Investissement</v>
      </c>
      <c r="P648" s="9" t="str">
        <f t="shared" si="32"/>
        <v>Fonds général</v>
      </c>
    </row>
    <row r="649" spans="1:16" ht="12.75" customHeight="1" x14ac:dyDescent="0.25">
      <c r="A649" s="2" t="s">
        <v>749</v>
      </c>
      <c r="B649" s="2" t="s">
        <v>749</v>
      </c>
      <c r="C649" s="2" t="s">
        <v>720</v>
      </c>
      <c r="D649" s="2" t="s">
        <v>50</v>
      </c>
      <c r="E649" s="2" t="s">
        <v>90</v>
      </c>
      <c r="F649" s="2" t="s">
        <v>248</v>
      </c>
      <c r="G649" s="2" t="s">
        <v>247</v>
      </c>
      <c r="H649" s="2" t="s">
        <v>246</v>
      </c>
      <c r="I649" s="2" t="s">
        <v>88</v>
      </c>
      <c r="J649" s="2" t="s">
        <v>47</v>
      </c>
      <c r="K649" s="2" t="s">
        <v>48</v>
      </c>
      <c r="L649" s="2" t="s">
        <v>87</v>
      </c>
      <c r="M649" s="8">
        <v>1</v>
      </c>
      <c r="N649" s="9" t="str">
        <f t="shared" si="30"/>
        <v>RSSS-160-4604 - Fonds exploitation - Dépense de l'exercice - Non Cap</v>
      </c>
      <c r="O649" s="9" t="str">
        <f t="shared" si="31"/>
        <v>Dépense</v>
      </c>
      <c r="P649" s="9" t="str">
        <f t="shared" si="32"/>
        <v>Fonds général</v>
      </c>
    </row>
    <row r="650" spans="1:16" ht="12.75" customHeight="1" x14ac:dyDescent="0.25">
      <c r="A650" s="2" t="s">
        <v>748</v>
      </c>
      <c r="B650" s="2" t="s">
        <v>748</v>
      </c>
      <c r="C650" s="2" t="s">
        <v>720</v>
      </c>
      <c r="D650" s="2" t="s">
        <v>50</v>
      </c>
      <c r="E650" s="2" t="s">
        <v>90</v>
      </c>
      <c r="F650" s="2" t="s">
        <v>244</v>
      </c>
      <c r="G650" s="2" t="s">
        <v>243</v>
      </c>
      <c r="H650" s="2" t="s">
        <v>242</v>
      </c>
      <c r="I650" s="2" t="s">
        <v>88</v>
      </c>
      <c r="J650" s="2" t="s">
        <v>47</v>
      </c>
      <c r="K650" s="2" t="s">
        <v>48</v>
      </c>
      <c r="L650" s="2" t="s">
        <v>87</v>
      </c>
      <c r="M650" s="8">
        <v>1</v>
      </c>
      <c r="N650" s="9" t="str">
        <f t="shared" si="30"/>
        <v>RSSS-170-4604 - Fonds exploitation - Solde de fonds - Non Cap</v>
      </c>
      <c r="O650" s="9" t="str">
        <f t="shared" si="31"/>
        <v>Dépense</v>
      </c>
      <c r="P650" s="9" t="str">
        <f t="shared" si="32"/>
        <v>Fonds général</v>
      </c>
    </row>
    <row r="651" spans="1:16" ht="12.75" customHeight="1" x14ac:dyDescent="0.25">
      <c r="A651" s="2" t="s">
        <v>747</v>
      </c>
      <c r="B651" s="2" t="s">
        <v>747</v>
      </c>
      <c r="C651" s="2" t="s">
        <v>720</v>
      </c>
      <c r="D651" s="2" t="s">
        <v>50</v>
      </c>
      <c r="E651" s="2" t="s">
        <v>90</v>
      </c>
      <c r="F651" s="2" t="s">
        <v>240</v>
      </c>
      <c r="G651" s="2" t="s">
        <v>239</v>
      </c>
      <c r="H651" s="2" t="s">
        <v>238</v>
      </c>
      <c r="I651" s="2" t="s">
        <v>88</v>
      </c>
      <c r="J651" s="2" t="s">
        <v>47</v>
      </c>
      <c r="K651" s="2" t="s">
        <v>48</v>
      </c>
      <c r="L651" s="2" t="s">
        <v>87</v>
      </c>
      <c r="M651" s="8">
        <v>1</v>
      </c>
      <c r="N651" s="9" t="str">
        <f t="shared" si="30"/>
        <v>RSSS-180-4604 - Fonds exploitation - Crédits reportés - Non Cap</v>
      </c>
      <c r="O651" s="9" t="str">
        <f t="shared" si="31"/>
        <v>Dépense</v>
      </c>
      <c r="P651" s="9" t="str">
        <f t="shared" si="32"/>
        <v>Fonds général</v>
      </c>
    </row>
    <row r="652" spans="1:16" ht="12.75" customHeight="1" x14ac:dyDescent="0.25">
      <c r="A652" s="2" t="s">
        <v>746</v>
      </c>
      <c r="B652" s="2" t="s">
        <v>746</v>
      </c>
      <c r="C652" s="2" t="s">
        <v>720</v>
      </c>
      <c r="D652" s="2" t="s">
        <v>50</v>
      </c>
      <c r="E652" s="2" t="s">
        <v>90</v>
      </c>
      <c r="F652" s="2" t="s">
        <v>236</v>
      </c>
      <c r="G652" s="2" t="s">
        <v>235</v>
      </c>
      <c r="H652" s="2" t="s">
        <v>234</v>
      </c>
      <c r="I652" s="2" t="s">
        <v>88</v>
      </c>
      <c r="J652" s="2" t="s">
        <v>46</v>
      </c>
      <c r="K652" s="2" t="s">
        <v>48</v>
      </c>
      <c r="L652" s="2" t="s">
        <v>87</v>
      </c>
      <c r="M652" s="8">
        <v>1</v>
      </c>
      <c r="N652" s="9" t="str">
        <f t="shared" si="30"/>
        <v>RSSS-190-4604 - Fonds immo - Courant - Cap</v>
      </c>
      <c r="O652" s="9" t="str">
        <f t="shared" si="31"/>
        <v>Investissement</v>
      </c>
      <c r="P652" s="9" t="str">
        <f t="shared" si="32"/>
        <v>Fonds général</v>
      </c>
    </row>
    <row r="653" spans="1:16" ht="12.75" customHeight="1" x14ac:dyDescent="0.25">
      <c r="A653" s="2" t="s">
        <v>745</v>
      </c>
      <c r="B653" s="2" t="s">
        <v>745</v>
      </c>
      <c r="C653" s="2" t="s">
        <v>720</v>
      </c>
      <c r="D653" s="2" t="s">
        <v>50</v>
      </c>
      <c r="E653" s="2" t="s">
        <v>90</v>
      </c>
      <c r="F653" s="2" t="s">
        <v>232</v>
      </c>
      <c r="G653" s="2" t="s">
        <v>231</v>
      </c>
      <c r="H653" s="2" t="s">
        <v>230</v>
      </c>
      <c r="I653" s="2" t="s">
        <v>88</v>
      </c>
      <c r="J653" s="2" t="s">
        <v>46</v>
      </c>
      <c r="K653" s="2" t="s">
        <v>48</v>
      </c>
      <c r="L653" s="2" t="s">
        <v>87</v>
      </c>
      <c r="M653" s="8">
        <v>1</v>
      </c>
      <c r="N653" s="9" t="str">
        <f t="shared" si="30"/>
        <v>RSSS-200-4604 - Fonds immo - Solde de fonds - Cap</v>
      </c>
      <c r="O653" s="9" t="str">
        <f t="shared" si="31"/>
        <v>Investissement</v>
      </c>
      <c r="P653" s="9" t="str">
        <f t="shared" si="32"/>
        <v>Fonds général</v>
      </c>
    </row>
    <row r="654" spans="1:16" ht="12.75" customHeight="1" x14ac:dyDescent="0.25">
      <c r="A654" s="2" t="s">
        <v>744</v>
      </c>
      <c r="B654" s="2" t="s">
        <v>744</v>
      </c>
      <c r="C654" s="2" t="s">
        <v>720</v>
      </c>
      <c r="D654" s="2" t="s">
        <v>50</v>
      </c>
      <c r="E654" s="2" t="s">
        <v>90</v>
      </c>
      <c r="F654" s="2" t="s">
        <v>228</v>
      </c>
      <c r="G654" s="2" t="s">
        <v>227</v>
      </c>
      <c r="H654" s="2" t="s">
        <v>226</v>
      </c>
      <c r="I654" s="2" t="s">
        <v>88</v>
      </c>
      <c r="J654" s="2" t="s">
        <v>46</v>
      </c>
      <c r="K654" s="2" t="s">
        <v>48</v>
      </c>
      <c r="L654" s="2" t="s">
        <v>87</v>
      </c>
      <c r="M654" s="8">
        <v>1</v>
      </c>
      <c r="N654" s="9" t="str">
        <f t="shared" si="30"/>
        <v>RSSS-210-4604 - Fonds immo - Crédits reportés - Cap</v>
      </c>
      <c r="O654" s="9" t="str">
        <f t="shared" si="31"/>
        <v>Investissement</v>
      </c>
      <c r="P654" s="9" t="str">
        <f t="shared" si="32"/>
        <v>Fonds général</v>
      </c>
    </row>
    <row r="655" spans="1:16" ht="12.75" customHeight="1" x14ac:dyDescent="0.25">
      <c r="A655" s="2" t="s">
        <v>743</v>
      </c>
      <c r="B655" s="2" t="s">
        <v>743</v>
      </c>
      <c r="C655" s="2" t="s">
        <v>720</v>
      </c>
      <c r="D655" s="2" t="s">
        <v>50</v>
      </c>
      <c r="E655" s="2" t="s">
        <v>90</v>
      </c>
      <c r="F655" s="2" t="s">
        <v>224</v>
      </c>
      <c r="G655" s="2" t="s">
        <v>223</v>
      </c>
      <c r="H655" s="2" t="s">
        <v>222</v>
      </c>
      <c r="I655" s="2" t="s">
        <v>147</v>
      </c>
      <c r="J655" s="2" t="s">
        <v>46</v>
      </c>
      <c r="K655" s="2" t="s">
        <v>48</v>
      </c>
      <c r="L655" s="2" t="s">
        <v>87</v>
      </c>
      <c r="M655" s="8">
        <v>1</v>
      </c>
      <c r="N655" s="9" t="str">
        <f t="shared" si="30"/>
        <v>RSSS-220-4604 - Fonds immo - ADTI - Cap</v>
      </c>
      <c r="O655" s="9" t="str">
        <f t="shared" si="31"/>
        <v>Investissement</v>
      </c>
      <c r="P655" s="9" t="str">
        <f t="shared" si="32"/>
        <v>Fonds général</v>
      </c>
    </row>
    <row r="656" spans="1:16" ht="12.75" customHeight="1" x14ac:dyDescent="0.25">
      <c r="A656" s="2" t="s">
        <v>742</v>
      </c>
      <c r="B656" s="2" t="s">
        <v>742</v>
      </c>
      <c r="C656" s="2" t="s">
        <v>720</v>
      </c>
      <c r="D656" s="2" t="s">
        <v>50</v>
      </c>
      <c r="E656" s="2" t="s">
        <v>90</v>
      </c>
      <c r="F656" s="2" t="s">
        <v>220</v>
      </c>
      <c r="G656" s="2" t="s">
        <v>219</v>
      </c>
      <c r="H656" s="2" t="s">
        <v>218</v>
      </c>
      <c r="I656" s="2" t="s">
        <v>147</v>
      </c>
      <c r="J656" s="2" t="s">
        <v>46</v>
      </c>
      <c r="K656" s="2" t="s">
        <v>48</v>
      </c>
      <c r="L656" s="2" t="s">
        <v>87</v>
      </c>
      <c r="M656" s="8">
        <v>1</v>
      </c>
      <c r="N656" s="9" t="str">
        <f t="shared" si="30"/>
        <v>RSSS-230-4604 - Fonds immo - MAI - Cap</v>
      </c>
      <c r="O656" s="9" t="str">
        <f t="shared" si="31"/>
        <v>Investissement</v>
      </c>
      <c r="P656" s="9" t="str">
        <f t="shared" si="32"/>
        <v>Fonds général</v>
      </c>
    </row>
    <row r="657" spans="1:16" ht="12.75" customHeight="1" x14ac:dyDescent="0.25">
      <c r="A657" s="2" t="s">
        <v>741</v>
      </c>
      <c r="B657" s="2" t="s">
        <v>741</v>
      </c>
      <c r="C657" s="2" t="s">
        <v>720</v>
      </c>
      <c r="D657" s="2" t="s">
        <v>50</v>
      </c>
      <c r="E657" s="2" t="s">
        <v>90</v>
      </c>
      <c r="F657" s="2" t="s">
        <v>216</v>
      </c>
      <c r="G657" s="2" t="s">
        <v>215</v>
      </c>
      <c r="H657" s="2" t="s">
        <v>214</v>
      </c>
      <c r="I657" s="2" t="s">
        <v>147</v>
      </c>
      <c r="J657" s="2" t="s">
        <v>46</v>
      </c>
      <c r="K657" s="2" t="s">
        <v>48</v>
      </c>
      <c r="L657" s="2" t="s">
        <v>87</v>
      </c>
      <c r="M657" s="8">
        <v>1</v>
      </c>
      <c r="N657" s="9" t="str">
        <f t="shared" si="30"/>
        <v>RSSS-240-4604 - Fonds immo - AC - Cap</v>
      </c>
      <c r="O657" s="9" t="str">
        <f t="shared" si="31"/>
        <v>Investissement</v>
      </c>
      <c r="P657" s="9" t="str">
        <f t="shared" si="32"/>
        <v>Fonds général</v>
      </c>
    </row>
    <row r="658" spans="1:16" ht="12.75" customHeight="1" x14ac:dyDescent="0.25">
      <c r="A658" s="2" t="s">
        <v>740</v>
      </c>
      <c r="B658" s="2" t="s">
        <v>740</v>
      </c>
      <c r="C658" s="2" t="s">
        <v>720</v>
      </c>
      <c r="D658" s="2" t="s">
        <v>50</v>
      </c>
      <c r="E658" s="2" t="s">
        <v>90</v>
      </c>
      <c r="F658" s="2" t="s">
        <v>212</v>
      </c>
      <c r="G658" s="2" t="s">
        <v>211</v>
      </c>
      <c r="H658" s="2" t="s">
        <v>210</v>
      </c>
      <c r="I658" s="2" t="s">
        <v>147</v>
      </c>
      <c r="J658" s="2" t="s">
        <v>46</v>
      </c>
      <c r="K658" s="2" t="s">
        <v>48</v>
      </c>
      <c r="L658" s="2" t="s">
        <v>87</v>
      </c>
      <c r="M658" s="8">
        <v>1</v>
      </c>
      <c r="N658" s="9" t="str">
        <f t="shared" si="30"/>
        <v>RSSS-250-4604 - Fonds immo - PCEM - Cap</v>
      </c>
      <c r="O658" s="9" t="str">
        <f t="shared" si="31"/>
        <v>Investissement</v>
      </c>
      <c r="P658" s="9" t="str">
        <f t="shared" si="32"/>
        <v>Fonds général</v>
      </c>
    </row>
    <row r="659" spans="1:16" ht="12.75" customHeight="1" x14ac:dyDescent="0.25">
      <c r="A659" s="2" t="s">
        <v>739</v>
      </c>
      <c r="B659" s="2" t="s">
        <v>739</v>
      </c>
      <c r="C659" s="2" t="s">
        <v>720</v>
      </c>
      <c r="D659" s="2" t="s">
        <v>50</v>
      </c>
      <c r="E659" s="2" t="s">
        <v>90</v>
      </c>
      <c r="F659" s="2" t="s">
        <v>208</v>
      </c>
      <c r="G659" s="2" t="s">
        <v>207</v>
      </c>
      <c r="H659" s="2" t="s">
        <v>206</v>
      </c>
      <c r="I659" s="2" t="s">
        <v>147</v>
      </c>
      <c r="J659" s="2" t="s">
        <v>46</v>
      </c>
      <c r="K659" s="2" t="s">
        <v>48</v>
      </c>
      <c r="L659" s="2" t="s">
        <v>87</v>
      </c>
      <c r="M659" s="8">
        <v>1</v>
      </c>
      <c r="N659" s="9" t="str">
        <f t="shared" si="30"/>
        <v>RSSS-260-4604 - Fonds immo - PCFI - Cap</v>
      </c>
      <c r="O659" s="9" t="str">
        <f t="shared" si="31"/>
        <v>Investissement</v>
      </c>
      <c r="P659" s="9" t="str">
        <f t="shared" si="32"/>
        <v>Fonds général</v>
      </c>
    </row>
    <row r="660" spans="1:16" ht="12.75" customHeight="1" x14ac:dyDescent="0.25">
      <c r="A660" s="2" t="s">
        <v>738</v>
      </c>
      <c r="B660" s="2" t="s">
        <v>738</v>
      </c>
      <c r="C660" s="2" t="s">
        <v>720</v>
      </c>
      <c r="D660" s="2" t="s">
        <v>1725</v>
      </c>
      <c r="E660" s="2" t="s">
        <v>90</v>
      </c>
      <c r="F660" s="2" t="s">
        <v>204</v>
      </c>
      <c r="G660" s="2" t="s">
        <v>203</v>
      </c>
      <c r="H660" s="2" t="s">
        <v>202</v>
      </c>
      <c r="I660" s="2" t="s">
        <v>88</v>
      </c>
      <c r="J660" s="2" t="s">
        <v>46</v>
      </c>
      <c r="K660" s="2" t="s">
        <v>51</v>
      </c>
      <c r="L660" s="2" t="s">
        <v>87</v>
      </c>
      <c r="M660" s="8">
        <v>1</v>
      </c>
      <c r="N660" s="9" t="str">
        <f t="shared" si="30"/>
        <v>RSSS-270-4604 - Fondation - fonds d'exploitation - Cap</v>
      </c>
      <c r="O660" s="9" t="str">
        <f t="shared" si="31"/>
        <v>Investissement</v>
      </c>
      <c r="P660" s="9" t="str">
        <f t="shared" si="32"/>
        <v>Partenaires externes</v>
      </c>
    </row>
    <row r="661" spans="1:16" ht="12.75" customHeight="1" x14ac:dyDescent="0.25">
      <c r="A661" s="2" t="s">
        <v>737</v>
      </c>
      <c r="B661" s="2" t="s">
        <v>737</v>
      </c>
      <c r="C661" s="2" t="s">
        <v>720</v>
      </c>
      <c r="D661" s="2" t="s">
        <v>1725</v>
      </c>
      <c r="E661" s="2" t="s">
        <v>90</v>
      </c>
      <c r="F661" s="2" t="s">
        <v>200</v>
      </c>
      <c r="G661" s="2" t="s">
        <v>199</v>
      </c>
      <c r="H661" s="2" t="s">
        <v>198</v>
      </c>
      <c r="I661" s="2" t="s">
        <v>88</v>
      </c>
      <c r="J661" s="2" t="s">
        <v>47</v>
      </c>
      <c r="K661" s="2" t="s">
        <v>51</v>
      </c>
      <c r="L661" s="2" t="s">
        <v>87</v>
      </c>
      <c r="M661" s="8">
        <v>1</v>
      </c>
      <c r="N661" s="9" t="str">
        <f t="shared" si="30"/>
        <v>RSSS-280-4604 - Fondation - fonds d'exploitation - Non Cap</v>
      </c>
      <c r="O661" s="9" t="str">
        <f t="shared" si="31"/>
        <v>Dépense</v>
      </c>
      <c r="P661" s="9" t="str">
        <f t="shared" si="32"/>
        <v>Partenaires externes</v>
      </c>
    </row>
    <row r="662" spans="1:16" ht="12.75" customHeight="1" x14ac:dyDescent="0.25">
      <c r="A662" s="2" t="s">
        <v>736</v>
      </c>
      <c r="B662" s="2" t="s">
        <v>736</v>
      </c>
      <c r="C662" s="2" t="s">
        <v>720</v>
      </c>
      <c r="D662" s="2" t="s">
        <v>1725</v>
      </c>
      <c r="E662" s="2" t="s">
        <v>90</v>
      </c>
      <c r="F662" s="2" t="s">
        <v>196</v>
      </c>
      <c r="G662" s="2" t="s">
        <v>195</v>
      </c>
      <c r="H662" s="2" t="s">
        <v>194</v>
      </c>
      <c r="I662" s="2" t="s">
        <v>88</v>
      </c>
      <c r="J662" s="2" t="s">
        <v>46</v>
      </c>
      <c r="K662" s="2" t="s">
        <v>51</v>
      </c>
      <c r="L662" s="2" t="s">
        <v>87</v>
      </c>
      <c r="M662" s="8">
        <v>1</v>
      </c>
      <c r="N662" s="9" t="str">
        <f t="shared" si="30"/>
        <v>RSSS-290-4604 - Fondation - fonds d'immobilisation - Cap</v>
      </c>
      <c r="O662" s="9" t="str">
        <f t="shared" si="31"/>
        <v>Investissement</v>
      </c>
      <c r="P662" s="9" t="str">
        <f t="shared" si="32"/>
        <v>Partenaires externes</v>
      </c>
    </row>
    <row r="663" spans="1:16" ht="12.75" customHeight="1" x14ac:dyDescent="0.25">
      <c r="A663" s="2" t="s">
        <v>735</v>
      </c>
      <c r="B663" s="2" t="s">
        <v>735</v>
      </c>
      <c r="C663" s="2" t="s">
        <v>720</v>
      </c>
      <c r="D663" s="2" t="s">
        <v>50</v>
      </c>
      <c r="E663" s="2" t="s">
        <v>90</v>
      </c>
      <c r="F663" s="2" t="s">
        <v>192</v>
      </c>
      <c r="G663" s="2" t="s">
        <v>191</v>
      </c>
      <c r="H663" s="2" t="s">
        <v>190</v>
      </c>
      <c r="I663" s="2" t="s">
        <v>88</v>
      </c>
      <c r="J663" s="2" t="s">
        <v>47</v>
      </c>
      <c r="K663" s="2" t="s">
        <v>48</v>
      </c>
      <c r="L663" s="2" t="s">
        <v>87</v>
      </c>
      <c r="M663" s="8">
        <v>1</v>
      </c>
      <c r="N663" s="9" t="str">
        <f t="shared" si="30"/>
        <v>RSSS-300-4604 - CO/CDO - Transfert MSSS - Non Cap</v>
      </c>
      <c r="O663" s="9" t="str">
        <f t="shared" si="31"/>
        <v>Dépense</v>
      </c>
      <c r="P663" s="9" t="str">
        <f t="shared" si="32"/>
        <v>Fonds général</v>
      </c>
    </row>
    <row r="664" spans="1:16" ht="12.75" customHeight="1" x14ac:dyDescent="0.25">
      <c r="A664" s="2" t="s">
        <v>734</v>
      </c>
      <c r="B664" s="2" t="s">
        <v>734</v>
      </c>
      <c r="C664" s="2" t="s">
        <v>720</v>
      </c>
      <c r="D664" s="2" t="s">
        <v>50</v>
      </c>
      <c r="E664" s="2" t="s">
        <v>90</v>
      </c>
      <c r="F664" s="2" t="s">
        <v>188</v>
      </c>
      <c r="G664" s="2" t="s">
        <v>187</v>
      </c>
      <c r="H664" s="2" t="s">
        <v>186</v>
      </c>
      <c r="I664" s="2" t="s">
        <v>88</v>
      </c>
      <c r="J664" s="2" t="s">
        <v>46</v>
      </c>
      <c r="K664" s="2" t="s">
        <v>48</v>
      </c>
      <c r="L664" s="2" t="s">
        <v>87</v>
      </c>
      <c r="M664" s="8">
        <v>1</v>
      </c>
      <c r="N664" s="9" t="str">
        <f t="shared" si="30"/>
        <v>RSSS-310-4604 - CO/CDO - Transfert MSSS - Cap</v>
      </c>
      <c r="O664" s="9" t="str">
        <f t="shared" si="31"/>
        <v>Investissement</v>
      </c>
      <c r="P664" s="9" t="str">
        <f t="shared" si="32"/>
        <v>Fonds général</v>
      </c>
    </row>
    <row r="665" spans="1:16" ht="12.75" customHeight="1" x14ac:dyDescent="0.25">
      <c r="A665" s="2" t="s">
        <v>733</v>
      </c>
      <c r="B665" s="2" t="s">
        <v>733</v>
      </c>
      <c r="C665" s="2" t="s">
        <v>720</v>
      </c>
      <c r="D665" s="2" t="s">
        <v>50</v>
      </c>
      <c r="E665" s="2" t="s">
        <v>90</v>
      </c>
      <c r="F665" s="2" t="s">
        <v>184</v>
      </c>
      <c r="G665" s="2" t="s">
        <v>183</v>
      </c>
      <c r="H665" s="2" t="s">
        <v>182</v>
      </c>
      <c r="I665" s="2" t="s">
        <v>88</v>
      </c>
      <c r="J665" s="2" t="s">
        <v>47</v>
      </c>
      <c r="K665" s="2" t="s">
        <v>48</v>
      </c>
      <c r="L665" s="2" t="s">
        <v>87</v>
      </c>
      <c r="M665" s="8">
        <v>1</v>
      </c>
      <c r="N665" s="9" t="str">
        <f t="shared" si="30"/>
        <v>RSSS-320-4604 - Autres - Transfert MSSS - Non Cap</v>
      </c>
      <c r="O665" s="9" t="str">
        <f t="shared" si="31"/>
        <v>Dépense</v>
      </c>
      <c r="P665" s="9" t="str">
        <f t="shared" si="32"/>
        <v>Fonds général</v>
      </c>
    </row>
    <row r="666" spans="1:16" ht="12.75" customHeight="1" x14ac:dyDescent="0.25">
      <c r="A666" s="2" t="s">
        <v>732</v>
      </c>
      <c r="B666" s="2" t="s">
        <v>732</v>
      </c>
      <c r="C666" s="2" t="s">
        <v>720</v>
      </c>
      <c r="D666" s="2" t="s">
        <v>50</v>
      </c>
      <c r="E666" s="2" t="s">
        <v>90</v>
      </c>
      <c r="F666" s="2" t="s">
        <v>180</v>
      </c>
      <c r="G666" s="2" t="s">
        <v>179</v>
      </c>
      <c r="H666" s="2" t="s">
        <v>178</v>
      </c>
      <c r="I666" s="2" t="s">
        <v>88</v>
      </c>
      <c r="J666" s="2" t="s">
        <v>46</v>
      </c>
      <c r="K666" s="2" t="s">
        <v>48</v>
      </c>
      <c r="L666" s="2" t="s">
        <v>87</v>
      </c>
      <c r="M666" s="8">
        <v>1</v>
      </c>
      <c r="N666" s="9" t="str">
        <f t="shared" si="30"/>
        <v>RSSS-330-4604 - Autres - Transfert MSSS -Cap</v>
      </c>
      <c r="O666" s="9" t="str">
        <f t="shared" si="31"/>
        <v>Investissement</v>
      </c>
      <c r="P666" s="9" t="str">
        <f t="shared" si="32"/>
        <v>Fonds général</v>
      </c>
    </row>
    <row r="667" spans="1:16" ht="12.75" customHeight="1" x14ac:dyDescent="0.25">
      <c r="A667" s="2" t="s">
        <v>731</v>
      </c>
      <c r="B667" s="2" t="s">
        <v>731</v>
      </c>
      <c r="C667" s="2" t="s">
        <v>720</v>
      </c>
      <c r="D667" s="2" t="s">
        <v>1725</v>
      </c>
      <c r="E667" s="2" t="s">
        <v>90</v>
      </c>
      <c r="F667" s="2" t="s">
        <v>176</v>
      </c>
      <c r="G667" s="2" t="s">
        <v>175</v>
      </c>
      <c r="H667" s="2" t="s">
        <v>174</v>
      </c>
      <c r="I667" s="2" t="s">
        <v>88</v>
      </c>
      <c r="J667" s="2" t="s">
        <v>47</v>
      </c>
      <c r="K667" s="2" t="s">
        <v>169</v>
      </c>
      <c r="L667" s="2" t="s">
        <v>87</v>
      </c>
      <c r="M667" s="8">
        <v>1</v>
      </c>
      <c r="N667" s="9" t="str">
        <f t="shared" si="30"/>
        <v>RSSS-340-4604 - Autres - Gouvernement fédéral - Non Cap</v>
      </c>
      <c r="O667" s="9" t="str">
        <f t="shared" si="31"/>
        <v>Dépense</v>
      </c>
      <c r="P667" s="9" t="str">
        <f t="shared" si="32"/>
        <v>Partenaires externes</v>
      </c>
    </row>
    <row r="668" spans="1:16" ht="12.75" customHeight="1" x14ac:dyDescent="0.25">
      <c r="A668" s="2" t="s">
        <v>730</v>
      </c>
      <c r="B668" s="2" t="s">
        <v>730</v>
      </c>
      <c r="C668" s="2" t="s">
        <v>720</v>
      </c>
      <c r="D668" s="2" t="s">
        <v>1725</v>
      </c>
      <c r="E668" s="2" t="s">
        <v>90</v>
      </c>
      <c r="F668" s="2" t="s">
        <v>172</v>
      </c>
      <c r="G668" s="2" t="s">
        <v>171</v>
      </c>
      <c r="H668" s="2" t="s">
        <v>170</v>
      </c>
      <c r="I668" s="2" t="s">
        <v>88</v>
      </c>
      <c r="J668" s="2" t="s">
        <v>46</v>
      </c>
      <c r="K668" s="2" t="s">
        <v>169</v>
      </c>
      <c r="L668" s="2" t="s">
        <v>87</v>
      </c>
      <c r="M668" s="8">
        <v>1</v>
      </c>
      <c r="N668" s="9" t="str">
        <f t="shared" si="30"/>
        <v>RSSS-350-4604 - Autres - Gouvernement fédéral - Cap</v>
      </c>
      <c r="O668" s="9" t="str">
        <f t="shared" si="31"/>
        <v>Investissement</v>
      </c>
      <c r="P668" s="9" t="str">
        <f t="shared" si="32"/>
        <v>Partenaires externes</v>
      </c>
    </row>
    <row r="669" spans="1:16" ht="12.75" customHeight="1" x14ac:dyDescent="0.25">
      <c r="A669" s="2" t="s">
        <v>729</v>
      </c>
      <c r="B669" s="2" t="s">
        <v>729</v>
      </c>
      <c r="C669" s="2" t="s">
        <v>720</v>
      </c>
      <c r="D669" s="2" t="s">
        <v>50</v>
      </c>
      <c r="E669" s="2" t="s">
        <v>90</v>
      </c>
      <c r="F669" s="2" t="s">
        <v>167</v>
      </c>
      <c r="G669" s="2" t="s">
        <v>166</v>
      </c>
      <c r="H669" s="2" t="s">
        <v>165</v>
      </c>
      <c r="I669" s="2" t="s">
        <v>88</v>
      </c>
      <c r="J669" s="2" t="s">
        <v>47</v>
      </c>
      <c r="K669" s="2" t="s">
        <v>51</v>
      </c>
      <c r="L669" s="2" t="s">
        <v>87</v>
      </c>
      <c r="M669" s="8">
        <v>1</v>
      </c>
      <c r="N669" s="9" t="str">
        <f t="shared" si="30"/>
        <v>RSSS-360-4604 - Autres sources de financement - Non Cap</v>
      </c>
      <c r="O669" s="9" t="str">
        <f t="shared" si="31"/>
        <v>Dépense</v>
      </c>
      <c r="P669" s="9" t="str">
        <f t="shared" si="32"/>
        <v>Fonds général</v>
      </c>
    </row>
    <row r="670" spans="1:16" ht="12.75" customHeight="1" x14ac:dyDescent="0.25">
      <c r="A670" s="2" t="s">
        <v>728</v>
      </c>
      <c r="B670" s="2" t="s">
        <v>728</v>
      </c>
      <c r="C670" s="2" t="s">
        <v>720</v>
      </c>
      <c r="D670" s="2" t="s">
        <v>50</v>
      </c>
      <c r="E670" s="2" t="s">
        <v>90</v>
      </c>
      <c r="F670" s="2" t="s">
        <v>163</v>
      </c>
      <c r="G670" s="2" t="s">
        <v>162</v>
      </c>
      <c r="H670" s="2" t="s">
        <v>161</v>
      </c>
      <c r="I670" s="2" t="s">
        <v>88</v>
      </c>
      <c r="J670" s="2" t="s">
        <v>46</v>
      </c>
      <c r="K670" s="2" t="s">
        <v>51</v>
      </c>
      <c r="L670" s="2" t="s">
        <v>87</v>
      </c>
      <c r="M670" s="8">
        <v>1</v>
      </c>
      <c r="N670" s="9" t="str">
        <f t="shared" si="30"/>
        <v>RSSS-370-4604 - Autres sources de financement - Cap</v>
      </c>
      <c r="O670" s="9" t="str">
        <f t="shared" si="31"/>
        <v>Investissement</v>
      </c>
      <c r="P670" s="9" t="str">
        <f t="shared" si="32"/>
        <v>Fonds général</v>
      </c>
    </row>
    <row r="671" spans="1:16" ht="12.75" customHeight="1" x14ac:dyDescent="0.25">
      <c r="A671" s="2" t="s">
        <v>727</v>
      </c>
      <c r="B671" s="2" t="s">
        <v>727</v>
      </c>
      <c r="C671" s="2" t="s">
        <v>720</v>
      </c>
      <c r="D671" s="2" t="s">
        <v>50</v>
      </c>
      <c r="E671" s="2" t="s">
        <v>90</v>
      </c>
      <c r="F671" s="2" t="s">
        <v>93</v>
      </c>
      <c r="G671" s="2" t="s">
        <v>93</v>
      </c>
      <c r="H671" s="2" t="s">
        <v>93</v>
      </c>
      <c r="I671" s="2" t="s">
        <v>88</v>
      </c>
      <c r="J671" s="2" t="s">
        <v>47</v>
      </c>
      <c r="K671" s="2" t="s">
        <v>48</v>
      </c>
      <c r="L671" s="2" t="s">
        <v>87</v>
      </c>
      <c r="M671" s="8">
        <v>1</v>
      </c>
      <c r="N671" s="9" t="str">
        <f t="shared" si="30"/>
        <v>RSSS-400-4604 - Conversion - Dépenses réelles - 2018-2019</v>
      </c>
      <c r="O671" s="9" t="str">
        <f t="shared" si="31"/>
        <v>Dépense</v>
      </c>
      <c r="P671" s="9" t="str">
        <f t="shared" si="32"/>
        <v>Fonds général</v>
      </c>
    </row>
    <row r="672" spans="1:16" ht="12.75" customHeight="1" x14ac:dyDescent="0.25">
      <c r="A672" s="2" t="s">
        <v>726</v>
      </c>
      <c r="B672" s="2" t="s">
        <v>726</v>
      </c>
      <c r="C672" s="2" t="s">
        <v>720</v>
      </c>
      <c r="D672" s="2" t="s">
        <v>50</v>
      </c>
      <c r="E672" s="2" t="s">
        <v>90</v>
      </c>
      <c r="F672" s="2" t="s">
        <v>158</v>
      </c>
      <c r="G672" s="2" t="s">
        <v>158</v>
      </c>
      <c r="H672" s="2" t="s">
        <v>158</v>
      </c>
      <c r="I672" s="2" t="s">
        <v>88</v>
      </c>
      <c r="J672" s="2" t="s">
        <v>47</v>
      </c>
      <c r="K672" s="2" t="s">
        <v>48</v>
      </c>
      <c r="L672" s="2" t="s">
        <v>87</v>
      </c>
      <c r="M672" s="8">
        <v>1</v>
      </c>
      <c r="N672" s="9" t="str">
        <f t="shared" si="30"/>
        <v>RSSS-992-4604 - Plan modernisation technologique - Transfert MSSS (NON CAP)</v>
      </c>
      <c r="O672" s="9" t="str">
        <f t="shared" si="31"/>
        <v>Dépense</v>
      </c>
      <c r="P672" s="9" t="str">
        <f t="shared" si="32"/>
        <v>Fonds général</v>
      </c>
    </row>
    <row r="673" spans="1:16" ht="12.75" customHeight="1" x14ac:dyDescent="0.25">
      <c r="A673" s="2" t="s">
        <v>725</v>
      </c>
      <c r="B673" s="2" t="s">
        <v>725</v>
      </c>
      <c r="C673" s="2" t="s">
        <v>720</v>
      </c>
      <c r="D673" s="2" t="s">
        <v>50</v>
      </c>
      <c r="E673" s="2" t="s">
        <v>90</v>
      </c>
      <c r="F673" s="2" t="s">
        <v>156</v>
      </c>
      <c r="G673" s="2" t="s">
        <v>156</v>
      </c>
      <c r="H673" s="2" t="s">
        <v>156</v>
      </c>
      <c r="I673" s="2" t="s">
        <v>147</v>
      </c>
      <c r="J673" s="2" t="s">
        <v>46</v>
      </c>
      <c r="K673" s="2" t="s">
        <v>48</v>
      </c>
      <c r="L673" s="2" t="s">
        <v>87</v>
      </c>
      <c r="M673" s="8">
        <v>1</v>
      </c>
      <c r="N673" s="9" t="str">
        <f t="shared" si="30"/>
        <v>RSSS-993-4604 - Plan modernisation technologique - EIRI (CAP)</v>
      </c>
      <c r="O673" s="9" t="str">
        <f t="shared" si="31"/>
        <v>Investissement</v>
      </c>
      <c r="P673" s="9" t="str">
        <f t="shared" si="32"/>
        <v>Fonds général</v>
      </c>
    </row>
    <row r="674" spans="1:16" ht="12.75" customHeight="1" x14ac:dyDescent="0.25">
      <c r="A674" s="2" t="s">
        <v>724</v>
      </c>
      <c r="B674" s="2" t="s">
        <v>724</v>
      </c>
      <c r="C674" s="2" t="s">
        <v>720</v>
      </c>
      <c r="D674" s="2" t="s">
        <v>50</v>
      </c>
      <c r="E674" s="2" t="s">
        <v>90</v>
      </c>
      <c r="F674" s="2" t="s">
        <v>154</v>
      </c>
      <c r="G674" s="2" t="s">
        <v>154</v>
      </c>
      <c r="H674" s="2" t="s">
        <v>154</v>
      </c>
      <c r="I674" s="2" t="s">
        <v>147</v>
      </c>
      <c r="J674" s="2" t="s">
        <v>46</v>
      </c>
      <c r="K674" s="2" t="s">
        <v>48</v>
      </c>
      <c r="L674" s="2" t="s">
        <v>87</v>
      </c>
      <c r="M674" s="8">
        <v>1</v>
      </c>
      <c r="N674" s="9" t="str">
        <f t="shared" si="30"/>
        <v>RSSS-996-4604 - Enveloppe d'investissements en RI - Capitalisable</v>
      </c>
      <c r="O674" s="9" t="str">
        <f t="shared" si="31"/>
        <v>Investissement</v>
      </c>
      <c r="P674" s="9" t="str">
        <f t="shared" si="32"/>
        <v>Fonds général</v>
      </c>
    </row>
    <row r="675" spans="1:16" ht="12.75" customHeight="1" x14ac:dyDescent="0.25">
      <c r="A675" s="2" t="s">
        <v>723</v>
      </c>
      <c r="B675" s="2" t="s">
        <v>723</v>
      </c>
      <c r="C675" s="2" t="s">
        <v>720</v>
      </c>
      <c r="D675" s="2" t="s">
        <v>50</v>
      </c>
      <c r="E675" s="2" t="s">
        <v>115</v>
      </c>
      <c r="F675" s="2" t="s">
        <v>152</v>
      </c>
      <c r="G675" s="2" t="s">
        <v>152</v>
      </c>
      <c r="H675" s="2" t="s">
        <v>152</v>
      </c>
      <c r="I675" s="2" t="s">
        <v>147</v>
      </c>
      <c r="J675" s="2" t="s">
        <v>46</v>
      </c>
      <c r="K675" s="2" t="s">
        <v>48</v>
      </c>
      <c r="L675" s="2" t="s">
        <v>87</v>
      </c>
      <c r="M675" s="8">
        <v>1</v>
      </c>
      <c r="N675" s="9" t="str">
        <f t="shared" si="30"/>
        <v>RSSS-997-4604 - Compte non provisionné - Capitalisable</v>
      </c>
      <c r="O675" s="9" t="str">
        <f t="shared" si="31"/>
        <v>Investissement</v>
      </c>
      <c r="P675" s="9" t="str">
        <f t="shared" si="32"/>
        <v>Fonds général</v>
      </c>
    </row>
    <row r="676" spans="1:16" ht="12.75" customHeight="1" x14ac:dyDescent="0.25">
      <c r="A676" s="2" t="s">
        <v>722</v>
      </c>
      <c r="B676" s="2" t="s">
        <v>722</v>
      </c>
      <c r="C676" s="2" t="s">
        <v>720</v>
      </c>
      <c r="D676" s="2" t="s">
        <v>50</v>
      </c>
      <c r="E676" s="2" t="s">
        <v>90</v>
      </c>
      <c r="F676" s="2" t="s">
        <v>89</v>
      </c>
      <c r="G676" s="2" t="s">
        <v>89</v>
      </c>
      <c r="H676" s="2" t="s">
        <v>89</v>
      </c>
      <c r="I676" s="2" t="s">
        <v>88</v>
      </c>
      <c r="J676" s="2" t="s">
        <v>47</v>
      </c>
      <c r="K676" s="2" t="s">
        <v>48</v>
      </c>
      <c r="L676" s="2" t="s">
        <v>87</v>
      </c>
      <c r="M676" s="8">
        <v>1</v>
      </c>
      <c r="N676" s="9" t="str">
        <f t="shared" si="30"/>
        <v>RSSS-998-4604 - COVID-19 - Non capitalisable</v>
      </c>
      <c r="O676" s="9" t="str">
        <f t="shared" si="31"/>
        <v>Dépense</v>
      </c>
      <c r="P676" s="9" t="str">
        <f t="shared" si="32"/>
        <v>Fonds général</v>
      </c>
    </row>
    <row r="677" spans="1:16" ht="12.75" customHeight="1" x14ac:dyDescent="0.25">
      <c r="A677" s="2" t="s">
        <v>721</v>
      </c>
      <c r="B677" s="2" t="s">
        <v>721</v>
      </c>
      <c r="C677" s="2" t="s">
        <v>720</v>
      </c>
      <c r="D677" s="2" t="s">
        <v>50</v>
      </c>
      <c r="E677" s="2" t="s">
        <v>90</v>
      </c>
      <c r="F677" s="2" t="s">
        <v>148</v>
      </c>
      <c r="G677" s="2" t="s">
        <v>148</v>
      </c>
      <c r="H677" s="2" t="s">
        <v>148</v>
      </c>
      <c r="I677" s="2" t="s">
        <v>147</v>
      </c>
      <c r="J677" s="2" t="s">
        <v>46</v>
      </c>
      <c r="K677" s="2" t="s">
        <v>48</v>
      </c>
      <c r="L677" s="2" t="s">
        <v>87</v>
      </c>
      <c r="M677" s="8">
        <v>1</v>
      </c>
      <c r="N677" s="9" t="str">
        <f t="shared" si="30"/>
        <v>RSSS-999-4604 - COVID-19 - Capitalisable</v>
      </c>
      <c r="O677" s="9" t="str">
        <f t="shared" si="31"/>
        <v>Investissement</v>
      </c>
      <c r="P677" s="9" t="str">
        <f t="shared" si="32"/>
        <v>Fonds général</v>
      </c>
    </row>
    <row r="678" spans="1:16" ht="12.75" customHeight="1" x14ac:dyDescent="0.25">
      <c r="A678" s="2" t="s">
        <v>950</v>
      </c>
      <c r="B678" s="2" t="s">
        <v>950</v>
      </c>
      <c r="C678" s="2" t="s">
        <v>918</v>
      </c>
      <c r="D678" s="2" t="s">
        <v>50</v>
      </c>
      <c r="E678" s="2" t="s">
        <v>90</v>
      </c>
      <c r="F678" s="2" t="s">
        <v>260</v>
      </c>
      <c r="G678" s="2" t="s">
        <v>259</v>
      </c>
      <c r="H678" s="2" t="s">
        <v>258</v>
      </c>
      <c r="I678" s="2" t="s">
        <v>88</v>
      </c>
      <c r="J678" s="2" t="s">
        <v>46</v>
      </c>
      <c r="K678" s="2" t="s">
        <v>48</v>
      </c>
      <c r="L678" s="2" t="s">
        <v>87</v>
      </c>
      <c r="M678" s="8">
        <v>1</v>
      </c>
      <c r="N678" s="9" t="str">
        <f t="shared" si="30"/>
        <v>RSSS-130-4500 - Fonds exploitation - Dépense de l'exercice - Cap</v>
      </c>
      <c r="O678" s="9" t="str">
        <f t="shared" si="31"/>
        <v>Investissement</v>
      </c>
      <c r="P678" s="9" t="str">
        <f t="shared" si="32"/>
        <v>Fonds général</v>
      </c>
    </row>
    <row r="679" spans="1:16" ht="12.75" customHeight="1" x14ac:dyDescent="0.25">
      <c r="A679" s="2" t="s">
        <v>949</v>
      </c>
      <c r="B679" s="2" t="s">
        <v>949</v>
      </c>
      <c r="C679" s="2" t="s">
        <v>918</v>
      </c>
      <c r="D679" s="2" t="s">
        <v>50</v>
      </c>
      <c r="E679" s="2" t="s">
        <v>90</v>
      </c>
      <c r="F679" s="2" t="s">
        <v>256</v>
      </c>
      <c r="G679" s="2" t="s">
        <v>255</v>
      </c>
      <c r="H679" s="2" t="s">
        <v>254</v>
      </c>
      <c r="I679" s="2" t="s">
        <v>88</v>
      </c>
      <c r="J679" s="2" t="s">
        <v>46</v>
      </c>
      <c r="K679" s="2" t="s">
        <v>48</v>
      </c>
      <c r="L679" s="2" t="s">
        <v>87</v>
      </c>
      <c r="M679" s="8">
        <v>1</v>
      </c>
      <c r="N679" s="9" t="str">
        <f t="shared" si="30"/>
        <v>RSSS-140-4500 - Fonds exploitation - Solde de fonds - Cap</v>
      </c>
      <c r="O679" s="9" t="str">
        <f t="shared" si="31"/>
        <v>Investissement</v>
      </c>
      <c r="P679" s="9" t="str">
        <f t="shared" si="32"/>
        <v>Fonds général</v>
      </c>
    </row>
    <row r="680" spans="1:16" ht="12.75" customHeight="1" x14ac:dyDescent="0.25">
      <c r="A680" s="2" t="s">
        <v>948</v>
      </c>
      <c r="B680" s="2" t="s">
        <v>948</v>
      </c>
      <c r="C680" s="2" t="s">
        <v>918</v>
      </c>
      <c r="D680" s="2" t="s">
        <v>50</v>
      </c>
      <c r="E680" s="2" t="s">
        <v>90</v>
      </c>
      <c r="F680" s="2" t="s">
        <v>252</v>
      </c>
      <c r="G680" s="2" t="s">
        <v>251</v>
      </c>
      <c r="H680" s="2" t="s">
        <v>250</v>
      </c>
      <c r="I680" s="2" t="s">
        <v>88</v>
      </c>
      <c r="J680" s="2" t="s">
        <v>46</v>
      </c>
      <c r="K680" s="2" t="s">
        <v>48</v>
      </c>
      <c r="L680" s="2" t="s">
        <v>87</v>
      </c>
      <c r="M680" s="8">
        <v>1</v>
      </c>
      <c r="N680" s="9" t="str">
        <f t="shared" si="30"/>
        <v>RSSS-150-4500 - Fonds exploitation - Crédits reportés - Cap</v>
      </c>
      <c r="O680" s="9" t="str">
        <f t="shared" si="31"/>
        <v>Investissement</v>
      </c>
      <c r="P680" s="9" t="str">
        <f t="shared" si="32"/>
        <v>Fonds général</v>
      </c>
    </row>
    <row r="681" spans="1:16" ht="12.75" customHeight="1" x14ac:dyDescent="0.25">
      <c r="A681" s="2" t="s">
        <v>947</v>
      </c>
      <c r="B681" s="2" t="s">
        <v>947</v>
      </c>
      <c r="C681" s="2" t="s">
        <v>918</v>
      </c>
      <c r="D681" s="2" t="s">
        <v>50</v>
      </c>
      <c r="E681" s="2" t="s">
        <v>90</v>
      </c>
      <c r="F681" s="2" t="s">
        <v>248</v>
      </c>
      <c r="G681" s="2" t="s">
        <v>247</v>
      </c>
      <c r="H681" s="2" t="s">
        <v>246</v>
      </c>
      <c r="I681" s="2" t="s">
        <v>88</v>
      </c>
      <c r="J681" s="2" t="s">
        <v>47</v>
      </c>
      <c r="K681" s="2" t="s">
        <v>48</v>
      </c>
      <c r="L681" s="2" t="s">
        <v>87</v>
      </c>
      <c r="M681" s="8">
        <v>1</v>
      </c>
      <c r="N681" s="9" t="str">
        <f t="shared" si="30"/>
        <v>RSSS-160-4500 - Fonds exploitation - Dépense de l'exercice - Non Cap</v>
      </c>
      <c r="O681" s="9" t="str">
        <f t="shared" si="31"/>
        <v>Dépense</v>
      </c>
      <c r="P681" s="9" t="str">
        <f t="shared" si="32"/>
        <v>Fonds général</v>
      </c>
    </row>
    <row r="682" spans="1:16" ht="12.75" customHeight="1" x14ac:dyDescent="0.25">
      <c r="A682" s="2" t="s">
        <v>946</v>
      </c>
      <c r="B682" s="2" t="s">
        <v>946</v>
      </c>
      <c r="C682" s="2" t="s">
        <v>918</v>
      </c>
      <c r="D682" s="2" t="s">
        <v>50</v>
      </c>
      <c r="E682" s="2" t="s">
        <v>90</v>
      </c>
      <c r="F682" s="2" t="s">
        <v>244</v>
      </c>
      <c r="G682" s="2" t="s">
        <v>243</v>
      </c>
      <c r="H682" s="2" t="s">
        <v>242</v>
      </c>
      <c r="I682" s="2" t="s">
        <v>88</v>
      </c>
      <c r="J682" s="2" t="s">
        <v>47</v>
      </c>
      <c r="K682" s="2" t="s">
        <v>48</v>
      </c>
      <c r="L682" s="2" t="s">
        <v>87</v>
      </c>
      <c r="M682" s="8">
        <v>1</v>
      </c>
      <c r="N682" s="9" t="str">
        <f t="shared" si="30"/>
        <v>RSSS-170-4500 - Fonds exploitation - Solde de fonds - Non Cap</v>
      </c>
      <c r="O682" s="9" t="str">
        <f t="shared" si="31"/>
        <v>Dépense</v>
      </c>
      <c r="P682" s="9" t="str">
        <f t="shared" si="32"/>
        <v>Fonds général</v>
      </c>
    </row>
    <row r="683" spans="1:16" ht="12.75" customHeight="1" x14ac:dyDescent="0.25">
      <c r="A683" s="2" t="s">
        <v>945</v>
      </c>
      <c r="B683" s="2" t="s">
        <v>945</v>
      </c>
      <c r="C683" s="2" t="s">
        <v>918</v>
      </c>
      <c r="D683" s="2" t="s">
        <v>50</v>
      </c>
      <c r="E683" s="2" t="s">
        <v>90</v>
      </c>
      <c r="F683" s="2" t="s">
        <v>240</v>
      </c>
      <c r="G683" s="2" t="s">
        <v>239</v>
      </c>
      <c r="H683" s="2" t="s">
        <v>238</v>
      </c>
      <c r="I683" s="2" t="s">
        <v>88</v>
      </c>
      <c r="J683" s="2" t="s">
        <v>47</v>
      </c>
      <c r="K683" s="2" t="s">
        <v>48</v>
      </c>
      <c r="L683" s="2" t="s">
        <v>87</v>
      </c>
      <c r="M683" s="8">
        <v>1</v>
      </c>
      <c r="N683" s="9" t="str">
        <f t="shared" si="30"/>
        <v>RSSS-180-4500 - Fonds exploitation - Crédits reportés - Non Cap</v>
      </c>
      <c r="O683" s="9" t="str">
        <f t="shared" si="31"/>
        <v>Dépense</v>
      </c>
      <c r="P683" s="9" t="str">
        <f t="shared" si="32"/>
        <v>Fonds général</v>
      </c>
    </row>
    <row r="684" spans="1:16" ht="12.75" customHeight="1" x14ac:dyDescent="0.25">
      <c r="A684" s="2" t="s">
        <v>944</v>
      </c>
      <c r="B684" s="2" t="s">
        <v>944</v>
      </c>
      <c r="C684" s="2" t="s">
        <v>918</v>
      </c>
      <c r="D684" s="2" t="s">
        <v>50</v>
      </c>
      <c r="E684" s="2" t="s">
        <v>90</v>
      </c>
      <c r="F684" s="2" t="s">
        <v>236</v>
      </c>
      <c r="G684" s="2" t="s">
        <v>235</v>
      </c>
      <c r="H684" s="2" t="s">
        <v>234</v>
      </c>
      <c r="I684" s="2" t="s">
        <v>88</v>
      </c>
      <c r="J684" s="2" t="s">
        <v>46</v>
      </c>
      <c r="K684" s="2" t="s">
        <v>48</v>
      </c>
      <c r="L684" s="2" t="s">
        <v>87</v>
      </c>
      <c r="M684" s="8">
        <v>1</v>
      </c>
      <c r="N684" s="9" t="str">
        <f t="shared" si="30"/>
        <v>RSSS-190-4500 - Fonds immo - Courant - Cap</v>
      </c>
      <c r="O684" s="9" t="str">
        <f t="shared" si="31"/>
        <v>Investissement</v>
      </c>
      <c r="P684" s="9" t="str">
        <f t="shared" si="32"/>
        <v>Fonds général</v>
      </c>
    </row>
    <row r="685" spans="1:16" ht="12.75" customHeight="1" x14ac:dyDescent="0.25">
      <c r="A685" s="2" t="s">
        <v>943</v>
      </c>
      <c r="B685" s="2" t="s">
        <v>943</v>
      </c>
      <c r="C685" s="2" t="s">
        <v>918</v>
      </c>
      <c r="D685" s="2" t="s">
        <v>50</v>
      </c>
      <c r="E685" s="2" t="s">
        <v>90</v>
      </c>
      <c r="F685" s="2" t="s">
        <v>232</v>
      </c>
      <c r="G685" s="2" t="s">
        <v>231</v>
      </c>
      <c r="H685" s="2" t="s">
        <v>230</v>
      </c>
      <c r="I685" s="2" t="s">
        <v>88</v>
      </c>
      <c r="J685" s="2" t="s">
        <v>46</v>
      </c>
      <c r="K685" s="2" t="s">
        <v>48</v>
      </c>
      <c r="L685" s="2" t="s">
        <v>87</v>
      </c>
      <c r="M685" s="8">
        <v>1</v>
      </c>
      <c r="N685" s="9" t="str">
        <f t="shared" si="30"/>
        <v>RSSS-200-4500 - Fonds immo - Solde de fonds - Cap</v>
      </c>
      <c r="O685" s="9" t="str">
        <f t="shared" si="31"/>
        <v>Investissement</v>
      </c>
      <c r="P685" s="9" t="str">
        <f t="shared" si="32"/>
        <v>Fonds général</v>
      </c>
    </row>
    <row r="686" spans="1:16" ht="12.75" customHeight="1" x14ac:dyDescent="0.25">
      <c r="A686" s="2" t="s">
        <v>942</v>
      </c>
      <c r="B686" s="2" t="s">
        <v>942</v>
      </c>
      <c r="C686" s="2" t="s">
        <v>918</v>
      </c>
      <c r="D686" s="2" t="s">
        <v>50</v>
      </c>
      <c r="E686" s="2" t="s">
        <v>90</v>
      </c>
      <c r="F686" s="2" t="s">
        <v>228</v>
      </c>
      <c r="G686" s="2" t="s">
        <v>227</v>
      </c>
      <c r="H686" s="2" t="s">
        <v>226</v>
      </c>
      <c r="I686" s="2" t="s">
        <v>88</v>
      </c>
      <c r="J686" s="2" t="s">
        <v>46</v>
      </c>
      <c r="K686" s="2" t="s">
        <v>48</v>
      </c>
      <c r="L686" s="2" t="s">
        <v>87</v>
      </c>
      <c r="M686" s="8">
        <v>1</v>
      </c>
      <c r="N686" s="9" t="str">
        <f t="shared" si="30"/>
        <v>RSSS-210-4500 - Fonds immo - Crédits reportés - Cap</v>
      </c>
      <c r="O686" s="9" t="str">
        <f t="shared" si="31"/>
        <v>Investissement</v>
      </c>
      <c r="P686" s="9" t="str">
        <f t="shared" si="32"/>
        <v>Fonds général</v>
      </c>
    </row>
    <row r="687" spans="1:16" ht="12.75" customHeight="1" x14ac:dyDescent="0.25">
      <c r="A687" s="2" t="s">
        <v>941</v>
      </c>
      <c r="B687" s="2" t="s">
        <v>941</v>
      </c>
      <c r="C687" s="2" t="s">
        <v>918</v>
      </c>
      <c r="D687" s="2" t="s">
        <v>50</v>
      </c>
      <c r="E687" s="2" t="s">
        <v>90</v>
      </c>
      <c r="F687" s="2" t="s">
        <v>224</v>
      </c>
      <c r="G687" s="2" t="s">
        <v>223</v>
      </c>
      <c r="H687" s="2" t="s">
        <v>222</v>
      </c>
      <c r="I687" s="2" t="s">
        <v>147</v>
      </c>
      <c r="J687" s="2" t="s">
        <v>46</v>
      </c>
      <c r="K687" s="2" t="s">
        <v>48</v>
      </c>
      <c r="L687" s="2" t="s">
        <v>87</v>
      </c>
      <c r="M687" s="8">
        <v>1</v>
      </c>
      <c r="N687" s="9" t="str">
        <f t="shared" si="30"/>
        <v>RSSS-220-4500 - Fonds immo - ADTI - Cap</v>
      </c>
      <c r="O687" s="9" t="str">
        <f t="shared" si="31"/>
        <v>Investissement</v>
      </c>
      <c r="P687" s="9" t="str">
        <f t="shared" si="32"/>
        <v>Fonds général</v>
      </c>
    </row>
    <row r="688" spans="1:16" ht="12.75" customHeight="1" x14ac:dyDescent="0.25">
      <c r="A688" s="2" t="s">
        <v>940</v>
      </c>
      <c r="B688" s="2" t="s">
        <v>940</v>
      </c>
      <c r="C688" s="2" t="s">
        <v>918</v>
      </c>
      <c r="D688" s="2" t="s">
        <v>50</v>
      </c>
      <c r="E688" s="2" t="s">
        <v>90</v>
      </c>
      <c r="F688" s="2" t="s">
        <v>220</v>
      </c>
      <c r="G688" s="2" t="s">
        <v>219</v>
      </c>
      <c r="H688" s="2" t="s">
        <v>218</v>
      </c>
      <c r="I688" s="2" t="s">
        <v>147</v>
      </c>
      <c r="J688" s="2" t="s">
        <v>46</v>
      </c>
      <c r="K688" s="2" t="s">
        <v>48</v>
      </c>
      <c r="L688" s="2" t="s">
        <v>87</v>
      </c>
      <c r="M688" s="8">
        <v>1</v>
      </c>
      <c r="N688" s="9" t="str">
        <f t="shared" si="30"/>
        <v>RSSS-230-4500 - Fonds immo - MAI - Cap</v>
      </c>
      <c r="O688" s="9" t="str">
        <f t="shared" si="31"/>
        <v>Investissement</v>
      </c>
      <c r="P688" s="9" t="str">
        <f t="shared" si="32"/>
        <v>Fonds général</v>
      </c>
    </row>
    <row r="689" spans="1:16" ht="12.75" customHeight="1" x14ac:dyDescent="0.25">
      <c r="A689" s="2" t="s">
        <v>939</v>
      </c>
      <c r="B689" s="2" t="s">
        <v>939</v>
      </c>
      <c r="C689" s="2" t="s">
        <v>918</v>
      </c>
      <c r="D689" s="2" t="s">
        <v>50</v>
      </c>
      <c r="E689" s="2" t="s">
        <v>90</v>
      </c>
      <c r="F689" s="2" t="s">
        <v>216</v>
      </c>
      <c r="G689" s="2" t="s">
        <v>215</v>
      </c>
      <c r="H689" s="2" t="s">
        <v>214</v>
      </c>
      <c r="I689" s="2" t="s">
        <v>147</v>
      </c>
      <c r="J689" s="2" t="s">
        <v>46</v>
      </c>
      <c r="K689" s="2" t="s">
        <v>48</v>
      </c>
      <c r="L689" s="2" t="s">
        <v>87</v>
      </c>
      <c r="M689" s="8">
        <v>1</v>
      </c>
      <c r="N689" s="9" t="str">
        <f t="shared" si="30"/>
        <v>RSSS-240-4500 - Fonds immo - AC - Cap</v>
      </c>
      <c r="O689" s="9" t="str">
        <f t="shared" si="31"/>
        <v>Investissement</v>
      </c>
      <c r="P689" s="9" t="str">
        <f t="shared" si="32"/>
        <v>Fonds général</v>
      </c>
    </row>
    <row r="690" spans="1:16" ht="12.75" customHeight="1" x14ac:dyDescent="0.25">
      <c r="A690" s="2" t="s">
        <v>938</v>
      </c>
      <c r="B690" s="2" t="s">
        <v>938</v>
      </c>
      <c r="C690" s="2" t="s">
        <v>918</v>
      </c>
      <c r="D690" s="2" t="s">
        <v>50</v>
      </c>
      <c r="E690" s="2" t="s">
        <v>90</v>
      </c>
      <c r="F690" s="2" t="s">
        <v>212</v>
      </c>
      <c r="G690" s="2" t="s">
        <v>211</v>
      </c>
      <c r="H690" s="2" t="s">
        <v>210</v>
      </c>
      <c r="I690" s="2" t="s">
        <v>147</v>
      </c>
      <c r="J690" s="2" t="s">
        <v>46</v>
      </c>
      <c r="K690" s="2" t="s">
        <v>48</v>
      </c>
      <c r="L690" s="2" t="s">
        <v>87</v>
      </c>
      <c r="M690" s="8">
        <v>1</v>
      </c>
      <c r="N690" s="9" t="str">
        <f t="shared" si="30"/>
        <v>RSSS-250-4500 - Fonds immo - PCEM - Cap</v>
      </c>
      <c r="O690" s="9" t="str">
        <f t="shared" si="31"/>
        <v>Investissement</v>
      </c>
      <c r="P690" s="9" t="str">
        <f t="shared" si="32"/>
        <v>Fonds général</v>
      </c>
    </row>
    <row r="691" spans="1:16" ht="12.75" customHeight="1" x14ac:dyDescent="0.25">
      <c r="A691" s="2" t="s">
        <v>937</v>
      </c>
      <c r="B691" s="2" t="s">
        <v>937</v>
      </c>
      <c r="C691" s="2" t="s">
        <v>918</v>
      </c>
      <c r="D691" s="2" t="s">
        <v>50</v>
      </c>
      <c r="E691" s="2" t="s">
        <v>90</v>
      </c>
      <c r="F691" s="2" t="s">
        <v>208</v>
      </c>
      <c r="G691" s="2" t="s">
        <v>207</v>
      </c>
      <c r="H691" s="2" t="s">
        <v>206</v>
      </c>
      <c r="I691" s="2" t="s">
        <v>147</v>
      </c>
      <c r="J691" s="2" t="s">
        <v>46</v>
      </c>
      <c r="K691" s="2" t="s">
        <v>48</v>
      </c>
      <c r="L691" s="2" t="s">
        <v>87</v>
      </c>
      <c r="M691" s="8">
        <v>1</v>
      </c>
      <c r="N691" s="9" t="str">
        <f t="shared" si="30"/>
        <v>RSSS-260-4500 - Fonds immo - PCFI - Cap</v>
      </c>
      <c r="O691" s="9" t="str">
        <f t="shared" si="31"/>
        <v>Investissement</v>
      </c>
      <c r="P691" s="9" t="str">
        <f t="shared" si="32"/>
        <v>Fonds général</v>
      </c>
    </row>
    <row r="692" spans="1:16" ht="12.75" customHeight="1" x14ac:dyDescent="0.25">
      <c r="A692" s="2" t="s">
        <v>936</v>
      </c>
      <c r="B692" s="2" t="s">
        <v>936</v>
      </c>
      <c r="C692" s="2" t="s">
        <v>918</v>
      </c>
      <c r="D692" s="2" t="s">
        <v>1725</v>
      </c>
      <c r="E692" s="2" t="s">
        <v>90</v>
      </c>
      <c r="F692" s="2" t="s">
        <v>204</v>
      </c>
      <c r="G692" s="2" t="s">
        <v>203</v>
      </c>
      <c r="H692" s="2" t="s">
        <v>202</v>
      </c>
      <c r="I692" s="2" t="s">
        <v>88</v>
      </c>
      <c r="J692" s="2" t="s">
        <v>46</v>
      </c>
      <c r="K692" s="2" t="s">
        <v>51</v>
      </c>
      <c r="L692" s="2" t="s">
        <v>87</v>
      </c>
      <c r="M692" s="8">
        <v>1</v>
      </c>
      <c r="N692" s="9" t="str">
        <f t="shared" si="30"/>
        <v>RSSS-270-4500 - Fondation - fonds d'exploitation - Cap</v>
      </c>
      <c r="O692" s="9" t="str">
        <f t="shared" si="31"/>
        <v>Investissement</v>
      </c>
      <c r="P692" s="9" t="str">
        <f t="shared" si="32"/>
        <v>Partenaires externes</v>
      </c>
    </row>
    <row r="693" spans="1:16" ht="12.75" customHeight="1" x14ac:dyDescent="0.25">
      <c r="A693" s="2" t="s">
        <v>935</v>
      </c>
      <c r="B693" s="2" t="s">
        <v>935</v>
      </c>
      <c r="C693" s="2" t="s">
        <v>918</v>
      </c>
      <c r="D693" s="2" t="s">
        <v>1725</v>
      </c>
      <c r="E693" s="2" t="s">
        <v>90</v>
      </c>
      <c r="F693" s="2" t="s">
        <v>200</v>
      </c>
      <c r="G693" s="2" t="s">
        <v>199</v>
      </c>
      <c r="H693" s="2" t="s">
        <v>198</v>
      </c>
      <c r="I693" s="2" t="s">
        <v>88</v>
      </c>
      <c r="J693" s="2" t="s">
        <v>47</v>
      </c>
      <c r="K693" s="2" t="s">
        <v>51</v>
      </c>
      <c r="L693" s="2" t="s">
        <v>87</v>
      </c>
      <c r="M693" s="8">
        <v>1</v>
      </c>
      <c r="N693" s="9" t="str">
        <f t="shared" si="30"/>
        <v>RSSS-280-4500 - Fondation - fonds d'exploitation - Non Cap</v>
      </c>
      <c r="O693" s="9" t="str">
        <f t="shared" si="31"/>
        <v>Dépense</v>
      </c>
      <c r="P693" s="9" t="str">
        <f t="shared" si="32"/>
        <v>Partenaires externes</v>
      </c>
    </row>
    <row r="694" spans="1:16" ht="12.75" customHeight="1" x14ac:dyDescent="0.25">
      <c r="A694" s="2" t="s">
        <v>934</v>
      </c>
      <c r="B694" s="2" t="s">
        <v>934</v>
      </c>
      <c r="C694" s="2" t="s">
        <v>918</v>
      </c>
      <c r="D694" s="2" t="s">
        <v>1725</v>
      </c>
      <c r="E694" s="2" t="s">
        <v>90</v>
      </c>
      <c r="F694" s="2" t="s">
        <v>196</v>
      </c>
      <c r="G694" s="2" t="s">
        <v>195</v>
      </c>
      <c r="H694" s="2" t="s">
        <v>194</v>
      </c>
      <c r="I694" s="2" t="s">
        <v>88</v>
      </c>
      <c r="J694" s="2" t="s">
        <v>46</v>
      </c>
      <c r="K694" s="2" t="s">
        <v>51</v>
      </c>
      <c r="L694" s="2" t="s">
        <v>87</v>
      </c>
      <c r="M694" s="8">
        <v>1</v>
      </c>
      <c r="N694" s="9" t="str">
        <f t="shared" si="30"/>
        <v>RSSS-290-4500 - Fondation - fonds d'immobilisation - Cap</v>
      </c>
      <c r="O694" s="9" t="str">
        <f t="shared" si="31"/>
        <v>Investissement</v>
      </c>
      <c r="P694" s="9" t="str">
        <f t="shared" si="32"/>
        <v>Partenaires externes</v>
      </c>
    </row>
    <row r="695" spans="1:16" ht="12.75" customHeight="1" x14ac:dyDescent="0.25">
      <c r="A695" s="2" t="s">
        <v>933</v>
      </c>
      <c r="B695" s="2" t="s">
        <v>933</v>
      </c>
      <c r="C695" s="2" t="s">
        <v>918</v>
      </c>
      <c r="D695" s="2" t="s">
        <v>50</v>
      </c>
      <c r="E695" s="2" t="s">
        <v>90</v>
      </c>
      <c r="F695" s="2" t="s">
        <v>192</v>
      </c>
      <c r="G695" s="2" t="s">
        <v>191</v>
      </c>
      <c r="H695" s="2" t="s">
        <v>190</v>
      </c>
      <c r="I695" s="2" t="s">
        <v>88</v>
      </c>
      <c r="J695" s="2" t="s">
        <v>47</v>
      </c>
      <c r="K695" s="2" t="s">
        <v>48</v>
      </c>
      <c r="L695" s="2" t="s">
        <v>87</v>
      </c>
      <c r="M695" s="8">
        <v>1</v>
      </c>
      <c r="N695" s="9" t="str">
        <f t="shared" si="30"/>
        <v>RSSS-300-4500 - CO/CDO - Transfert MSSS - Non Cap</v>
      </c>
      <c r="O695" s="9" t="str">
        <f t="shared" si="31"/>
        <v>Dépense</v>
      </c>
      <c r="P695" s="9" t="str">
        <f t="shared" si="32"/>
        <v>Fonds général</v>
      </c>
    </row>
    <row r="696" spans="1:16" ht="12.75" customHeight="1" x14ac:dyDescent="0.25">
      <c r="A696" s="2" t="s">
        <v>932</v>
      </c>
      <c r="B696" s="2" t="s">
        <v>932</v>
      </c>
      <c r="C696" s="2" t="s">
        <v>918</v>
      </c>
      <c r="D696" s="2" t="s">
        <v>50</v>
      </c>
      <c r="E696" s="2" t="s">
        <v>90</v>
      </c>
      <c r="F696" s="2" t="s">
        <v>188</v>
      </c>
      <c r="G696" s="2" t="s">
        <v>187</v>
      </c>
      <c r="H696" s="2" t="s">
        <v>186</v>
      </c>
      <c r="I696" s="2" t="s">
        <v>88</v>
      </c>
      <c r="J696" s="2" t="s">
        <v>46</v>
      </c>
      <c r="K696" s="2" t="s">
        <v>48</v>
      </c>
      <c r="L696" s="2" t="s">
        <v>87</v>
      </c>
      <c r="M696" s="8">
        <v>1</v>
      </c>
      <c r="N696" s="9" t="str">
        <f t="shared" si="30"/>
        <v>RSSS-310-4500 - CO/CDO - Transfert MSSS - Cap</v>
      </c>
      <c r="O696" s="9" t="str">
        <f t="shared" si="31"/>
        <v>Investissement</v>
      </c>
      <c r="P696" s="9" t="str">
        <f t="shared" si="32"/>
        <v>Fonds général</v>
      </c>
    </row>
    <row r="697" spans="1:16" ht="12.75" customHeight="1" x14ac:dyDescent="0.25">
      <c r="A697" s="2" t="s">
        <v>931</v>
      </c>
      <c r="B697" s="2" t="s">
        <v>931</v>
      </c>
      <c r="C697" s="2" t="s">
        <v>918</v>
      </c>
      <c r="D697" s="2" t="s">
        <v>50</v>
      </c>
      <c r="E697" s="2" t="s">
        <v>90</v>
      </c>
      <c r="F697" s="2" t="s">
        <v>184</v>
      </c>
      <c r="G697" s="2" t="s">
        <v>183</v>
      </c>
      <c r="H697" s="2" t="s">
        <v>182</v>
      </c>
      <c r="I697" s="2" t="s">
        <v>88</v>
      </c>
      <c r="J697" s="2" t="s">
        <v>47</v>
      </c>
      <c r="K697" s="2" t="s">
        <v>48</v>
      </c>
      <c r="L697" s="2" t="s">
        <v>87</v>
      </c>
      <c r="M697" s="8">
        <v>1</v>
      </c>
      <c r="N697" s="9" t="str">
        <f t="shared" si="30"/>
        <v>RSSS-320-4500 - Autres - Transfert MSSS - Non Cap</v>
      </c>
      <c r="O697" s="9" t="str">
        <f t="shared" si="31"/>
        <v>Dépense</v>
      </c>
      <c r="P697" s="9" t="str">
        <f t="shared" si="32"/>
        <v>Fonds général</v>
      </c>
    </row>
    <row r="698" spans="1:16" ht="12.75" customHeight="1" x14ac:dyDescent="0.25">
      <c r="A698" s="2" t="s">
        <v>930</v>
      </c>
      <c r="B698" s="2" t="s">
        <v>930</v>
      </c>
      <c r="C698" s="2" t="s">
        <v>918</v>
      </c>
      <c r="D698" s="2" t="s">
        <v>50</v>
      </c>
      <c r="E698" s="2" t="s">
        <v>90</v>
      </c>
      <c r="F698" s="2" t="s">
        <v>180</v>
      </c>
      <c r="G698" s="2" t="s">
        <v>179</v>
      </c>
      <c r="H698" s="2" t="s">
        <v>178</v>
      </c>
      <c r="I698" s="2" t="s">
        <v>88</v>
      </c>
      <c r="J698" s="2" t="s">
        <v>46</v>
      </c>
      <c r="K698" s="2" t="s">
        <v>48</v>
      </c>
      <c r="L698" s="2" t="s">
        <v>87</v>
      </c>
      <c r="M698" s="8">
        <v>1</v>
      </c>
      <c r="N698" s="9" t="str">
        <f t="shared" si="30"/>
        <v>RSSS-330-4500 - Autres - Transfert MSSS -Cap</v>
      </c>
      <c r="O698" s="9" t="str">
        <f t="shared" si="31"/>
        <v>Investissement</v>
      </c>
      <c r="P698" s="9" t="str">
        <f t="shared" si="32"/>
        <v>Fonds général</v>
      </c>
    </row>
    <row r="699" spans="1:16" ht="12.75" customHeight="1" x14ac:dyDescent="0.25">
      <c r="A699" s="2" t="s">
        <v>929</v>
      </c>
      <c r="B699" s="2" t="s">
        <v>929</v>
      </c>
      <c r="C699" s="2" t="s">
        <v>918</v>
      </c>
      <c r="D699" s="2" t="s">
        <v>1725</v>
      </c>
      <c r="E699" s="2" t="s">
        <v>90</v>
      </c>
      <c r="F699" s="2" t="s">
        <v>176</v>
      </c>
      <c r="G699" s="2" t="s">
        <v>175</v>
      </c>
      <c r="H699" s="2" t="s">
        <v>174</v>
      </c>
      <c r="I699" s="2" t="s">
        <v>88</v>
      </c>
      <c r="J699" s="2" t="s">
        <v>47</v>
      </c>
      <c r="K699" s="2" t="s">
        <v>169</v>
      </c>
      <c r="L699" s="2" t="s">
        <v>87</v>
      </c>
      <c r="M699" s="8">
        <v>1</v>
      </c>
      <c r="N699" s="9" t="str">
        <f t="shared" si="30"/>
        <v>RSSS-340-4500 - Autres - Gouvernement fédéral - Non Cap</v>
      </c>
      <c r="O699" s="9" t="str">
        <f t="shared" si="31"/>
        <v>Dépense</v>
      </c>
      <c r="P699" s="9" t="str">
        <f t="shared" si="32"/>
        <v>Partenaires externes</v>
      </c>
    </row>
    <row r="700" spans="1:16" ht="12.75" customHeight="1" x14ac:dyDescent="0.25">
      <c r="A700" s="2" t="s">
        <v>928</v>
      </c>
      <c r="B700" s="2" t="s">
        <v>928</v>
      </c>
      <c r="C700" s="2" t="s">
        <v>918</v>
      </c>
      <c r="D700" s="2" t="s">
        <v>1725</v>
      </c>
      <c r="E700" s="2" t="s">
        <v>90</v>
      </c>
      <c r="F700" s="2" t="s">
        <v>172</v>
      </c>
      <c r="G700" s="2" t="s">
        <v>171</v>
      </c>
      <c r="H700" s="2" t="s">
        <v>170</v>
      </c>
      <c r="I700" s="2" t="s">
        <v>88</v>
      </c>
      <c r="J700" s="2" t="s">
        <v>46</v>
      </c>
      <c r="K700" s="2" t="s">
        <v>169</v>
      </c>
      <c r="L700" s="2" t="s">
        <v>87</v>
      </c>
      <c r="M700" s="8">
        <v>1</v>
      </c>
      <c r="N700" s="9" t="str">
        <f t="shared" si="30"/>
        <v>RSSS-350-4500 - Autres - Gouvernement fédéral - Cap</v>
      </c>
      <c r="O700" s="9" t="str">
        <f t="shared" si="31"/>
        <v>Investissement</v>
      </c>
      <c r="P700" s="9" t="str">
        <f t="shared" si="32"/>
        <v>Partenaires externes</v>
      </c>
    </row>
    <row r="701" spans="1:16" ht="12.75" customHeight="1" x14ac:dyDescent="0.25">
      <c r="A701" s="2" t="s">
        <v>927</v>
      </c>
      <c r="B701" s="2" t="s">
        <v>927</v>
      </c>
      <c r="C701" s="2" t="s">
        <v>918</v>
      </c>
      <c r="D701" s="2" t="s">
        <v>50</v>
      </c>
      <c r="E701" s="2" t="s">
        <v>90</v>
      </c>
      <c r="F701" s="2" t="s">
        <v>167</v>
      </c>
      <c r="G701" s="2" t="s">
        <v>166</v>
      </c>
      <c r="H701" s="2" t="s">
        <v>165</v>
      </c>
      <c r="I701" s="2" t="s">
        <v>88</v>
      </c>
      <c r="J701" s="2" t="s">
        <v>47</v>
      </c>
      <c r="K701" s="2" t="s">
        <v>51</v>
      </c>
      <c r="L701" s="2" t="s">
        <v>87</v>
      </c>
      <c r="M701" s="8">
        <v>1</v>
      </c>
      <c r="N701" s="9" t="str">
        <f t="shared" si="30"/>
        <v>RSSS-360-4500 - Autres sources de financement - Non Cap</v>
      </c>
      <c r="O701" s="9" t="str">
        <f t="shared" si="31"/>
        <v>Dépense</v>
      </c>
      <c r="P701" s="9" t="str">
        <f t="shared" si="32"/>
        <v>Fonds général</v>
      </c>
    </row>
    <row r="702" spans="1:16" ht="12.75" customHeight="1" x14ac:dyDescent="0.25">
      <c r="A702" s="2" t="s">
        <v>926</v>
      </c>
      <c r="B702" s="2" t="s">
        <v>926</v>
      </c>
      <c r="C702" s="2" t="s">
        <v>918</v>
      </c>
      <c r="D702" s="2" t="s">
        <v>50</v>
      </c>
      <c r="E702" s="2" t="s">
        <v>90</v>
      </c>
      <c r="F702" s="2" t="s">
        <v>163</v>
      </c>
      <c r="G702" s="2" t="s">
        <v>162</v>
      </c>
      <c r="H702" s="2" t="s">
        <v>161</v>
      </c>
      <c r="I702" s="2" t="s">
        <v>88</v>
      </c>
      <c r="J702" s="2" t="s">
        <v>46</v>
      </c>
      <c r="K702" s="2" t="s">
        <v>51</v>
      </c>
      <c r="L702" s="2" t="s">
        <v>87</v>
      </c>
      <c r="M702" s="8">
        <v>1</v>
      </c>
      <c r="N702" s="9" t="str">
        <f t="shared" si="30"/>
        <v>RSSS-370-4500 - Autres sources de financement - Cap</v>
      </c>
      <c r="O702" s="9" t="str">
        <f t="shared" si="31"/>
        <v>Investissement</v>
      </c>
      <c r="P702" s="9" t="str">
        <f t="shared" si="32"/>
        <v>Fonds général</v>
      </c>
    </row>
    <row r="703" spans="1:16" ht="12.75" customHeight="1" x14ac:dyDescent="0.25">
      <c r="A703" s="2" t="s">
        <v>925</v>
      </c>
      <c r="B703" s="2" t="s">
        <v>925</v>
      </c>
      <c r="C703" s="2" t="s">
        <v>918</v>
      </c>
      <c r="D703" s="2" t="s">
        <v>50</v>
      </c>
      <c r="E703" s="2" t="s">
        <v>90</v>
      </c>
      <c r="F703" s="2" t="s">
        <v>93</v>
      </c>
      <c r="G703" s="2" t="s">
        <v>93</v>
      </c>
      <c r="H703" s="2" t="s">
        <v>93</v>
      </c>
      <c r="I703" s="2" t="s">
        <v>88</v>
      </c>
      <c r="J703" s="2" t="s">
        <v>47</v>
      </c>
      <c r="K703" s="2" t="s">
        <v>48</v>
      </c>
      <c r="L703" s="2" t="s">
        <v>87</v>
      </c>
      <c r="M703" s="8">
        <v>1</v>
      </c>
      <c r="N703" s="9" t="str">
        <f t="shared" si="30"/>
        <v>RSSS-400-4500 - Conversion - Dépenses réelles - 2018-2019</v>
      </c>
      <c r="O703" s="9" t="str">
        <f t="shared" si="31"/>
        <v>Dépense</v>
      </c>
      <c r="P703" s="9" t="str">
        <f t="shared" si="32"/>
        <v>Fonds général</v>
      </c>
    </row>
    <row r="704" spans="1:16" ht="12.75" customHeight="1" x14ac:dyDescent="0.25">
      <c r="A704" s="2" t="s">
        <v>924</v>
      </c>
      <c r="B704" s="2" t="s">
        <v>924</v>
      </c>
      <c r="C704" s="2" t="s">
        <v>918</v>
      </c>
      <c r="D704" s="2" t="s">
        <v>50</v>
      </c>
      <c r="E704" s="2" t="s">
        <v>90</v>
      </c>
      <c r="F704" s="2" t="s">
        <v>158</v>
      </c>
      <c r="G704" s="2" t="s">
        <v>158</v>
      </c>
      <c r="H704" s="2" t="s">
        <v>158</v>
      </c>
      <c r="I704" s="2" t="s">
        <v>88</v>
      </c>
      <c r="J704" s="2" t="s">
        <v>47</v>
      </c>
      <c r="K704" s="2" t="s">
        <v>48</v>
      </c>
      <c r="L704" s="2" t="s">
        <v>87</v>
      </c>
      <c r="M704" s="8">
        <v>1</v>
      </c>
      <c r="N704" s="9" t="str">
        <f t="shared" si="30"/>
        <v>RSSS-992-4500 - Plan modernisation technologique - Transfert MSSS (NON CAP)</v>
      </c>
      <c r="O704" s="9" t="str">
        <f t="shared" si="31"/>
        <v>Dépense</v>
      </c>
      <c r="P704" s="9" t="str">
        <f t="shared" si="32"/>
        <v>Fonds général</v>
      </c>
    </row>
    <row r="705" spans="1:16" ht="12.75" customHeight="1" x14ac:dyDescent="0.25">
      <c r="A705" s="2" t="s">
        <v>923</v>
      </c>
      <c r="B705" s="2" t="s">
        <v>923</v>
      </c>
      <c r="C705" s="2" t="s">
        <v>918</v>
      </c>
      <c r="D705" s="2" t="s">
        <v>50</v>
      </c>
      <c r="E705" s="2" t="s">
        <v>90</v>
      </c>
      <c r="F705" s="2" t="s">
        <v>156</v>
      </c>
      <c r="G705" s="2" t="s">
        <v>156</v>
      </c>
      <c r="H705" s="2" t="s">
        <v>156</v>
      </c>
      <c r="I705" s="2" t="s">
        <v>147</v>
      </c>
      <c r="J705" s="2" t="s">
        <v>46</v>
      </c>
      <c r="K705" s="2" t="s">
        <v>48</v>
      </c>
      <c r="L705" s="2" t="s">
        <v>87</v>
      </c>
      <c r="M705" s="8">
        <v>1</v>
      </c>
      <c r="N705" s="9" t="str">
        <f t="shared" si="30"/>
        <v>RSSS-993-4500 - Plan modernisation technologique - EIRI (CAP)</v>
      </c>
      <c r="O705" s="9" t="str">
        <f t="shared" si="31"/>
        <v>Investissement</v>
      </c>
      <c r="P705" s="9" t="str">
        <f t="shared" si="32"/>
        <v>Fonds général</v>
      </c>
    </row>
    <row r="706" spans="1:16" ht="12.75" customHeight="1" x14ac:dyDescent="0.25">
      <c r="A706" s="2" t="s">
        <v>922</v>
      </c>
      <c r="B706" s="2" t="s">
        <v>922</v>
      </c>
      <c r="C706" s="2" t="s">
        <v>918</v>
      </c>
      <c r="D706" s="2" t="s">
        <v>50</v>
      </c>
      <c r="E706" s="2" t="s">
        <v>90</v>
      </c>
      <c r="F706" s="2" t="s">
        <v>154</v>
      </c>
      <c r="G706" s="2" t="s">
        <v>154</v>
      </c>
      <c r="H706" s="2" t="s">
        <v>154</v>
      </c>
      <c r="I706" s="2" t="s">
        <v>147</v>
      </c>
      <c r="J706" s="2" t="s">
        <v>46</v>
      </c>
      <c r="K706" s="2" t="s">
        <v>48</v>
      </c>
      <c r="L706" s="2" t="s">
        <v>87</v>
      </c>
      <c r="M706" s="8">
        <v>1</v>
      </c>
      <c r="N706" s="9" t="str">
        <f t="shared" si="30"/>
        <v>RSSS-996-4500 - Enveloppe d'investissements en RI - Capitalisable</v>
      </c>
      <c r="O706" s="9" t="str">
        <f t="shared" si="31"/>
        <v>Investissement</v>
      </c>
      <c r="P706" s="9" t="str">
        <f t="shared" si="32"/>
        <v>Fonds général</v>
      </c>
    </row>
    <row r="707" spans="1:16" ht="12.75" customHeight="1" x14ac:dyDescent="0.25">
      <c r="A707" s="2" t="s">
        <v>921</v>
      </c>
      <c r="B707" s="2" t="s">
        <v>921</v>
      </c>
      <c r="C707" s="2" t="s">
        <v>918</v>
      </c>
      <c r="D707" s="2" t="s">
        <v>50</v>
      </c>
      <c r="E707" s="2" t="s">
        <v>115</v>
      </c>
      <c r="F707" s="2" t="s">
        <v>152</v>
      </c>
      <c r="G707" s="2" t="s">
        <v>152</v>
      </c>
      <c r="H707" s="2" t="s">
        <v>152</v>
      </c>
      <c r="I707" s="2" t="s">
        <v>147</v>
      </c>
      <c r="J707" s="2" t="s">
        <v>46</v>
      </c>
      <c r="K707" s="2" t="s">
        <v>48</v>
      </c>
      <c r="L707" s="2" t="s">
        <v>87</v>
      </c>
      <c r="M707" s="8">
        <v>1</v>
      </c>
      <c r="N707" s="9" t="str">
        <f t="shared" ref="N707:N770" si="33">_xlfn.CONCAT(B707," - ",G707)</f>
        <v>RSSS-997-4500 - Compte non provisionné - Capitalisable</v>
      </c>
      <c r="O707" s="9" t="str">
        <f t="shared" ref="O707:O770" si="34">J707</f>
        <v>Investissement</v>
      </c>
      <c r="P707" s="9" t="str">
        <f t="shared" ref="P707:P770" si="35">D707</f>
        <v>Fonds général</v>
      </c>
    </row>
    <row r="708" spans="1:16" ht="12.75" customHeight="1" x14ac:dyDescent="0.25">
      <c r="A708" s="2" t="s">
        <v>920</v>
      </c>
      <c r="B708" s="2" t="s">
        <v>920</v>
      </c>
      <c r="C708" s="2" t="s">
        <v>918</v>
      </c>
      <c r="D708" s="2" t="s">
        <v>50</v>
      </c>
      <c r="E708" s="2" t="s">
        <v>90</v>
      </c>
      <c r="F708" s="2" t="s">
        <v>89</v>
      </c>
      <c r="G708" s="2" t="s">
        <v>89</v>
      </c>
      <c r="H708" s="2" t="s">
        <v>89</v>
      </c>
      <c r="I708" s="2" t="s">
        <v>88</v>
      </c>
      <c r="J708" s="2" t="s">
        <v>47</v>
      </c>
      <c r="K708" s="2" t="s">
        <v>48</v>
      </c>
      <c r="L708" s="2" t="s">
        <v>87</v>
      </c>
      <c r="M708" s="8">
        <v>1</v>
      </c>
      <c r="N708" s="9" t="str">
        <f t="shared" si="33"/>
        <v>RSSS-998-4500 - COVID-19 - Non capitalisable</v>
      </c>
      <c r="O708" s="9" t="str">
        <f t="shared" si="34"/>
        <v>Dépense</v>
      </c>
      <c r="P708" s="9" t="str">
        <f t="shared" si="35"/>
        <v>Fonds général</v>
      </c>
    </row>
    <row r="709" spans="1:16" ht="12.75" customHeight="1" x14ac:dyDescent="0.25">
      <c r="A709" s="2" t="s">
        <v>919</v>
      </c>
      <c r="B709" s="2" t="s">
        <v>919</v>
      </c>
      <c r="C709" s="2" t="s">
        <v>918</v>
      </c>
      <c r="D709" s="2" t="s">
        <v>50</v>
      </c>
      <c r="E709" s="2" t="s">
        <v>90</v>
      </c>
      <c r="F709" s="2" t="s">
        <v>148</v>
      </c>
      <c r="G709" s="2" t="s">
        <v>148</v>
      </c>
      <c r="H709" s="2" t="s">
        <v>148</v>
      </c>
      <c r="I709" s="2" t="s">
        <v>147</v>
      </c>
      <c r="J709" s="2" t="s">
        <v>46</v>
      </c>
      <c r="K709" s="2" t="s">
        <v>48</v>
      </c>
      <c r="L709" s="2" t="s">
        <v>87</v>
      </c>
      <c r="M709" s="8">
        <v>1</v>
      </c>
      <c r="N709" s="9" t="str">
        <f t="shared" si="33"/>
        <v>RSSS-999-4500 - COVID-19 - Capitalisable</v>
      </c>
      <c r="O709" s="9" t="str">
        <f t="shared" si="34"/>
        <v>Investissement</v>
      </c>
      <c r="P709" s="9" t="str">
        <f t="shared" si="35"/>
        <v>Fonds général</v>
      </c>
    </row>
    <row r="710" spans="1:16" ht="12.75" customHeight="1" x14ac:dyDescent="0.25">
      <c r="A710" s="2" t="s">
        <v>884</v>
      </c>
      <c r="B710" s="2" t="s">
        <v>884</v>
      </c>
      <c r="C710" s="2" t="s">
        <v>852</v>
      </c>
      <c r="D710" s="2" t="s">
        <v>50</v>
      </c>
      <c r="E710" s="2" t="s">
        <v>90</v>
      </c>
      <c r="F710" s="2" t="s">
        <v>260</v>
      </c>
      <c r="G710" s="2" t="s">
        <v>259</v>
      </c>
      <c r="H710" s="2" t="s">
        <v>258</v>
      </c>
      <c r="I710" s="2" t="s">
        <v>88</v>
      </c>
      <c r="J710" s="2" t="s">
        <v>46</v>
      </c>
      <c r="K710" s="2" t="s">
        <v>48</v>
      </c>
      <c r="L710" s="2" t="s">
        <v>87</v>
      </c>
      <c r="M710" s="8">
        <v>1</v>
      </c>
      <c r="N710" s="9" t="str">
        <f t="shared" si="33"/>
        <v>RSSS-130-4600 - Fonds exploitation - Dépense de l'exercice - Cap</v>
      </c>
      <c r="O710" s="9" t="str">
        <f t="shared" si="34"/>
        <v>Investissement</v>
      </c>
      <c r="P710" s="9" t="str">
        <f t="shared" si="35"/>
        <v>Fonds général</v>
      </c>
    </row>
    <row r="711" spans="1:16" ht="12.75" customHeight="1" x14ac:dyDescent="0.25">
      <c r="A711" s="2" t="s">
        <v>883</v>
      </c>
      <c r="B711" s="2" t="s">
        <v>883</v>
      </c>
      <c r="C711" s="2" t="s">
        <v>852</v>
      </c>
      <c r="D711" s="2" t="s">
        <v>50</v>
      </c>
      <c r="E711" s="2" t="s">
        <v>90</v>
      </c>
      <c r="F711" s="2" t="s">
        <v>256</v>
      </c>
      <c r="G711" s="2" t="s">
        <v>255</v>
      </c>
      <c r="H711" s="2" t="s">
        <v>254</v>
      </c>
      <c r="I711" s="2" t="s">
        <v>88</v>
      </c>
      <c r="J711" s="2" t="s">
        <v>46</v>
      </c>
      <c r="K711" s="2" t="s">
        <v>48</v>
      </c>
      <c r="L711" s="2" t="s">
        <v>87</v>
      </c>
      <c r="M711" s="8">
        <v>1</v>
      </c>
      <c r="N711" s="9" t="str">
        <f t="shared" si="33"/>
        <v>RSSS-140-4600 - Fonds exploitation - Solde de fonds - Cap</v>
      </c>
      <c r="O711" s="9" t="str">
        <f t="shared" si="34"/>
        <v>Investissement</v>
      </c>
      <c r="P711" s="9" t="str">
        <f t="shared" si="35"/>
        <v>Fonds général</v>
      </c>
    </row>
    <row r="712" spans="1:16" ht="12.75" customHeight="1" x14ac:dyDescent="0.25">
      <c r="A712" s="2" t="s">
        <v>882</v>
      </c>
      <c r="B712" s="2" t="s">
        <v>882</v>
      </c>
      <c r="C712" s="2" t="s">
        <v>852</v>
      </c>
      <c r="D712" s="2" t="s">
        <v>50</v>
      </c>
      <c r="E712" s="2" t="s">
        <v>90</v>
      </c>
      <c r="F712" s="2" t="s">
        <v>252</v>
      </c>
      <c r="G712" s="2" t="s">
        <v>251</v>
      </c>
      <c r="H712" s="2" t="s">
        <v>250</v>
      </c>
      <c r="I712" s="2" t="s">
        <v>88</v>
      </c>
      <c r="J712" s="2" t="s">
        <v>46</v>
      </c>
      <c r="K712" s="2" t="s">
        <v>48</v>
      </c>
      <c r="L712" s="2" t="s">
        <v>87</v>
      </c>
      <c r="M712" s="8">
        <v>1</v>
      </c>
      <c r="N712" s="9" t="str">
        <f t="shared" si="33"/>
        <v>RSSS-150-4600 - Fonds exploitation - Crédits reportés - Cap</v>
      </c>
      <c r="O712" s="9" t="str">
        <f t="shared" si="34"/>
        <v>Investissement</v>
      </c>
      <c r="P712" s="9" t="str">
        <f t="shared" si="35"/>
        <v>Fonds général</v>
      </c>
    </row>
    <row r="713" spans="1:16" ht="12.75" customHeight="1" x14ac:dyDescent="0.25">
      <c r="A713" s="2" t="s">
        <v>881</v>
      </c>
      <c r="B713" s="2" t="s">
        <v>881</v>
      </c>
      <c r="C713" s="2" t="s">
        <v>852</v>
      </c>
      <c r="D713" s="2" t="s">
        <v>50</v>
      </c>
      <c r="E713" s="2" t="s">
        <v>90</v>
      </c>
      <c r="F713" s="2" t="s">
        <v>248</v>
      </c>
      <c r="G713" s="2" t="s">
        <v>247</v>
      </c>
      <c r="H713" s="2" t="s">
        <v>246</v>
      </c>
      <c r="I713" s="2" t="s">
        <v>88</v>
      </c>
      <c r="J713" s="2" t="s">
        <v>47</v>
      </c>
      <c r="K713" s="2" t="s">
        <v>48</v>
      </c>
      <c r="L713" s="2" t="s">
        <v>87</v>
      </c>
      <c r="M713" s="8">
        <v>1</v>
      </c>
      <c r="N713" s="9" t="str">
        <f t="shared" si="33"/>
        <v>RSSS-160-4600 - Fonds exploitation - Dépense de l'exercice - Non Cap</v>
      </c>
      <c r="O713" s="9" t="str">
        <f t="shared" si="34"/>
        <v>Dépense</v>
      </c>
      <c r="P713" s="9" t="str">
        <f t="shared" si="35"/>
        <v>Fonds général</v>
      </c>
    </row>
    <row r="714" spans="1:16" ht="12.75" customHeight="1" x14ac:dyDescent="0.25">
      <c r="A714" s="2" t="s">
        <v>880</v>
      </c>
      <c r="B714" s="2" t="s">
        <v>880</v>
      </c>
      <c r="C714" s="2" t="s">
        <v>852</v>
      </c>
      <c r="D714" s="2" t="s">
        <v>50</v>
      </c>
      <c r="E714" s="2" t="s">
        <v>90</v>
      </c>
      <c r="F714" s="2" t="s">
        <v>244</v>
      </c>
      <c r="G714" s="2" t="s">
        <v>243</v>
      </c>
      <c r="H714" s="2" t="s">
        <v>242</v>
      </c>
      <c r="I714" s="2" t="s">
        <v>88</v>
      </c>
      <c r="J714" s="2" t="s">
        <v>47</v>
      </c>
      <c r="K714" s="2" t="s">
        <v>48</v>
      </c>
      <c r="L714" s="2" t="s">
        <v>87</v>
      </c>
      <c r="M714" s="8">
        <v>1</v>
      </c>
      <c r="N714" s="9" t="str">
        <f t="shared" si="33"/>
        <v>RSSS-170-4600 - Fonds exploitation - Solde de fonds - Non Cap</v>
      </c>
      <c r="O714" s="9" t="str">
        <f t="shared" si="34"/>
        <v>Dépense</v>
      </c>
      <c r="P714" s="9" t="str">
        <f t="shared" si="35"/>
        <v>Fonds général</v>
      </c>
    </row>
    <row r="715" spans="1:16" ht="12.75" customHeight="1" x14ac:dyDescent="0.25">
      <c r="A715" s="2" t="s">
        <v>879</v>
      </c>
      <c r="B715" s="2" t="s">
        <v>879</v>
      </c>
      <c r="C715" s="2" t="s">
        <v>852</v>
      </c>
      <c r="D715" s="2" t="s">
        <v>50</v>
      </c>
      <c r="E715" s="2" t="s">
        <v>90</v>
      </c>
      <c r="F715" s="2" t="s">
        <v>240</v>
      </c>
      <c r="G715" s="2" t="s">
        <v>239</v>
      </c>
      <c r="H715" s="2" t="s">
        <v>238</v>
      </c>
      <c r="I715" s="2" t="s">
        <v>88</v>
      </c>
      <c r="J715" s="2" t="s">
        <v>47</v>
      </c>
      <c r="K715" s="2" t="s">
        <v>48</v>
      </c>
      <c r="L715" s="2" t="s">
        <v>87</v>
      </c>
      <c r="M715" s="8">
        <v>1</v>
      </c>
      <c r="N715" s="9" t="str">
        <f t="shared" si="33"/>
        <v>RSSS-180-4600 - Fonds exploitation - Crédits reportés - Non Cap</v>
      </c>
      <c r="O715" s="9" t="str">
        <f t="shared" si="34"/>
        <v>Dépense</v>
      </c>
      <c r="P715" s="9" t="str">
        <f t="shared" si="35"/>
        <v>Fonds général</v>
      </c>
    </row>
    <row r="716" spans="1:16" ht="12.75" customHeight="1" x14ac:dyDescent="0.25">
      <c r="A716" s="2" t="s">
        <v>878</v>
      </c>
      <c r="B716" s="2" t="s">
        <v>878</v>
      </c>
      <c r="C716" s="2" t="s">
        <v>852</v>
      </c>
      <c r="D716" s="2" t="s">
        <v>50</v>
      </c>
      <c r="E716" s="2" t="s">
        <v>90</v>
      </c>
      <c r="F716" s="2" t="s">
        <v>236</v>
      </c>
      <c r="G716" s="2" t="s">
        <v>235</v>
      </c>
      <c r="H716" s="2" t="s">
        <v>234</v>
      </c>
      <c r="I716" s="2" t="s">
        <v>88</v>
      </c>
      <c r="J716" s="2" t="s">
        <v>46</v>
      </c>
      <c r="K716" s="2" t="s">
        <v>48</v>
      </c>
      <c r="L716" s="2" t="s">
        <v>87</v>
      </c>
      <c r="M716" s="8">
        <v>1</v>
      </c>
      <c r="N716" s="9" t="str">
        <f t="shared" si="33"/>
        <v>RSSS-190-4600 - Fonds immo - Courant - Cap</v>
      </c>
      <c r="O716" s="9" t="str">
        <f t="shared" si="34"/>
        <v>Investissement</v>
      </c>
      <c r="P716" s="9" t="str">
        <f t="shared" si="35"/>
        <v>Fonds général</v>
      </c>
    </row>
    <row r="717" spans="1:16" ht="12.75" customHeight="1" x14ac:dyDescent="0.25">
      <c r="A717" s="2" t="s">
        <v>877</v>
      </c>
      <c r="B717" s="2" t="s">
        <v>877</v>
      </c>
      <c r="C717" s="2" t="s">
        <v>852</v>
      </c>
      <c r="D717" s="2" t="s">
        <v>50</v>
      </c>
      <c r="E717" s="2" t="s">
        <v>90</v>
      </c>
      <c r="F717" s="2" t="s">
        <v>232</v>
      </c>
      <c r="G717" s="2" t="s">
        <v>231</v>
      </c>
      <c r="H717" s="2" t="s">
        <v>230</v>
      </c>
      <c r="I717" s="2" t="s">
        <v>88</v>
      </c>
      <c r="J717" s="2" t="s">
        <v>46</v>
      </c>
      <c r="K717" s="2" t="s">
        <v>48</v>
      </c>
      <c r="L717" s="2" t="s">
        <v>87</v>
      </c>
      <c r="M717" s="8">
        <v>1</v>
      </c>
      <c r="N717" s="9" t="str">
        <f t="shared" si="33"/>
        <v>RSSS-200-4600 - Fonds immo - Solde de fonds - Cap</v>
      </c>
      <c r="O717" s="9" t="str">
        <f t="shared" si="34"/>
        <v>Investissement</v>
      </c>
      <c r="P717" s="9" t="str">
        <f t="shared" si="35"/>
        <v>Fonds général</v>
      </c>
    </row>
    <row r="718" spans="1:16" ht="12.75" customHeight="1" x14ac:dyDescent="0.25">
      <c r="A718" s="2" t="s">
        <v>876</v>
      </c>
      <c r="B718" s="2" t="s">
        <v>876</v>
      </c>
      <c r="C718" s="2" t="s">
        <v>852</v>
      </c>
      <c r="D718" s="2" t="s">
        <v>50</v>
      </c>
      <c r="E718" s="2" t="s">
        <v>90</v>
      </c>
      <c r="F718" s="2" t="s">
        <v>228</v>
      </c>
      <c r="G718" s="2" t="s">
        <v>227</v>
      </c>
      <c r="H718" s="2" t="s">
        <v>226</v>
      </c>
      <c r="I718" s="2" t="s">
        <v>88</v>
      </c>
      <c r="J718" s="2" t="s">
        <v>46</v>
      </c>
      <c r="K718" s="2" t="s">
        <v>48</v>
      </c>
      <c r="L718" s="2" t="s">
        <v>87</v>
      </c>
      <c r="M718" s="8">
        <v>1</v>
      </c>
      <c r="N718" s="9" t="str">
        <f t="shared" si="33"/>
        <v>RSSS-210-4600 - Fonds immo - Crédits reportés - Cap</v>
      </c>
      <c r="O718" s="9" t="str">
        <f t="shared" si="34"/>
        <v>Investissement</v>
      </c>
      <c r="P718" s="9" t="str">
        <f t="shared" si="35"/>
        <v>Fonds général</v>
      </c>
    </row>
    <row r="719" spans="1:16" ht="12.75" customHeight="1" x14ac:dyDescent="0.25">
      <c r="A719" s="2" t="s">
        <v>875</v>
      </c>
      <c r="B719" s="2" t="s">
        <v>875</v>
      </c>
      <c r="C719" s="2" t="s">
        <v>852</v>
      </c>
      <c r="D719" s="2" t="s">
        <v>50</v>
      </c>
      <c r="E719" s="2" t="s">
        <v>90</v>
      </c>
      <c r="F719" s="2" t="s">
        <v>224</v>
      </c>
      <c r="G719" s="2" t="s">
        <v>223</v>
      </c>
      <c r="H719" s="2" t="s">
        <v>222</v>
      </c>
      <c r="I719" s="2" t="s">
        <v>147</v>
      </c>
      <c r="J719" s="2" t="s">
        <v>46</v>
      </c>
      <c r="K719" s="2" t="s">
        <v>48</v>
      </c>
      <c r="L719" s="2" t="s">
        <v>87</v>
      </c>
      <c r="M719" s="8">
        <v>1</v>
      </c>
      <c r="N719" s="9" t="str">
        <f t="shared" si="33"/>
        <v>RSSS-220-4600 - Fonds immo - ADTI - Cap</v>
      </c>
      <c r="O719" s="9" t="str">
        <f t="shared" si="34"/>
        <v>Investissement</v>
      </c>
      <c r="P719" s="9" t="str">
        <f t="shared" si="35"/>
        <v>Fonds général</v>
      </c>
    </row>
    <row r="720" spans="1:16" ht="12.75" customHeight="1" x14ac:dyDescent="0.25">
      <c r="A720" s="2" t="s">
        <v>874</v>
      </c>
      <c r="B720" s="2" t="s">
        <v>874</v>
      </c>
      <c r="C720" s="2" t="s">
        <v>852</v>
      </c>
      <c r="D720" s="2" t="s">
        <v>50</v>
      </c>
      <c r="E720" s="2" t="s">
        <v>90</v>
      </c>
      <c r="F720" s="2" t="s">
        <v>220</v>
      </c>
      <c r="G720" s="2" t="s">
        <v>219</v>
      </c>
      <c r="H720" s="2" t="s">
        <v>218</v>
      </c>
      <c r="I720" s="2" t="s">
        <v>147</v>
      </c>
      <c r="J720" s="2" t="s">
        <v>46</v>
      </c>
      <c r="K720" s="2" t="s">
        <v>48</v>
      </c>
      <c r="L720" s="2" t="s">
        <v>87</v>
      </c>
      <c r="M720" s="8">
        <v>1</v>
      </c>
      <c r="N720" s="9" t="str">
        <f t="shared" si="33"/>
        <v>RSSS-230-4600 - Fonds immo - MAI - Cap</v>
      </c>
      <c r="O720" s="9" t="str">
        <f t="shared" si="34"/>
        <v>Investissement</v>
      </c>
      <c r="P720" s="9" t="str">
        <f t="shared" si="35"/>
        <v>Fonds général</v>
      </c>
    </row>
    <row r="721" spans="1:16" ht="12.75" customHeight="1" x14ac:dyDescent="0.25">
      <c r="A721" s="2" t="s">
        <v>873</v>
      </c>
      <c r="B721" s="2" t="s">
        <v>873</v>
      </c>
      <c r="C721" s="2" t="s">
        <v>852</v>
      </c>
      <c r="D721" s="2" t="s">
        <v>50</v>
      </c>
      <c r="E721" s="2" t="s">
        <v>90</v>
      </c>
      <c r="F721" s="2" t="s">
        <v>216</v>
      </c>
      <c r="G721" s="2" t="s">
        <v>215</v>
      </c>
      <c r="H721" s="2" t="s">
        <v>214</v>
      </c>
      <c r="I721" s="2" t="s">
        <v>147</v>
      </c>
      <c r="J721" s="2" t="s">
        <v>46</v>
      </c>
      <c r="K721" s="2" t="s">
        <v>48</v>
      </c>
      <c r="L721" s="2" t="s">
        <v>87</v>
      </c>
      <c r="M721" s="8">
        <v>1</v>
      </c>
      <c r="N721" s="9" t="str">
        <f t="shared" si="33"/>
        <v>RSSS-240-4600 - Fonds immo - AC - Cap</v>
      </c>
      <c r="O721" s="9" t="str">
        <f t="shared" si="34"/>
        <v>Investissement</v>
      </c>
      <c r="P721" s="9" t="str">
        <f t="shared" si="35"/>
        <v>Fonds général</v>
      </c>
    </row>
    <row r="722" spans="1:16" ht="12.75" customHeight="1" x14ac:dyDescent="0.25">
      <c r="A722" s="2" t="s">
        <v>872</v>
      </c>
      <c r="B722" s="2" t="s">
        <v>872</v>
      </c>
      <c r="C722" s="2" t="s">
        <v>852</v>
      </c>
      <c r="D722" s="2" t="s">
        <v>50</v>
      </c>
      <c r="E722" s="2" t="s">
        <v>90</v>
      </c>
      <c r="F722" s="2" t="s">
        <v>212</v>
      </c>
      <c r="G722" s="2" t="s">
        <v>211</v>
      </c>
      <c r="H722" s="2" t="s">
        <v>210</v>
      </c>
      <c r="I722" s="2" t="s">
        <v>147</v>
      </c>
      <c r="J722" s="2" t="s">
        <v>46</v>
      </c>
      <c r="K722" s="2" t="s">
        <v>48</v>
      </c>
      <c r="L722" s="2" t="s">
        <v>87</v>
      </c>
      <c r="M722" s="8">
        <v>1</v>
      </c>
      <c r="N722" s="9" t="str">
        <f t="shared" si="33"/>
        <v>RSSS-250-4600 - Fonds immo - PCEM - Cap</v>
      </c>
      <c r="O722" s="9" t="str">
        <f t="shared" si="34"/>
        <v>Investissement</v>
      </c>
      <c r="P722" s="9" t="str">
        <f t="shared" si="35"/>
        <v>Fonds général</v>
      </c>
    </row>
    <row r="723" spans="1:16" ht="12.75" customHeight="1" x14ac:dyDescent="0.25">
      <c r="A723" s="2" t="s">
        <v>871</v>
      </c>
      <c r="B723" s="2" t="s">
        <v>871</v>
      </c>
      <c r="C723" s="2" t="s">
        <v>852</v>
      </c>
      <c r="D723" s="2" t="s">
        <v>50</v>
      </c>
      <c r="E723" s="2" t="s">
        <v>90</v>
      </c>
      <c r="F723" s="2" t="s">
        <v>208</v>
      </c>
      <c r="G723" s="2" t="s">
        <v>207</v>
      </c>
      <c r="H723" s="2" t="s">
        <v>206</v>
      </c>
      <c r="I723" s="2" t="s">
        <v>147</v>
      </c>
      <c r="J723" s="2" t="s">
        <v>46</v>
      </c>
      <c r="K723" s="2" t="s">
        <v>48</v>
      </c>
      <c r="L723" s="2" t="s">
        <v>87</v>
      </c>
      <c r="M723" s="8">
        <v>1</v>
      </c>
      <c r="N723" s="9" t="str">
        <f t="shared" si="33"/>
        <v>RSSS-260-4600 - Fonds immo - PCFI - Cap</v>
      </c>
      <c r="O723" s="9" t="str">
        <f t="shared" si="34"/>
        <v>Investissement</v>
      </c>
      <c r="P723" s="9" t="str">
        <f t="shared" si="35"/>
        <v>Fonds général</v>
      </c>
    </row>
    <row r="724" spans="1:16" ht="12.75" customHeight="1" x14ac:dyDescent="0.25">
      <c r="A724" s="2" t="s">
        <v>870</v>
      </c>
      <c r="B724" s="2" t="s">
        <v>870</v>
      </c>
      <c r="C724" s="2" t="s">
        <v>852</v>
      </c>
      <c r="D724" s="2" t="s">
        <v>1725</v>
      </c>
      <c r="E724" s="2" t="s">
        <v>90</v>
      </c>
      <c r="F724" s="2" t="s">
        <v>204</v>
      </c>
      <c r="G724" s="2" t="s">
        <v>203</v>
      </c>
      <c r="H724" s="2" t="s">
        <v>202</v>
      </c>
      <c r="I724" s="2" t="s">
        <v>88</v>
      </c>
      <c r="J724" s="2" t="s">
        <v>46</v>
      </c>
      <c r="K724" s="2" t="s">
        <v>51</v>
      </c>
      <c r="L724" s="2" t="s">
        <v>87</v>
      </c>
      <c r="M724" s="8">
        <v>1</v>
      </c>
      <c r="N724" s="9" t="str">
        <f t="shared" si="33"/>
        <v>RSSS-270-4600 - Fondation - fonds d'exploitation - Cap</v>
      </c>
      <c r="O724" s="9" t="str">
        <f t="shared" si="34"/>
        <v>Investissement</v>
      </c>
      <c r="P724" s="9" t="str">
        <f t="shared" si="35"/>
        <v>Partenaires externes</v>
      </c>
    </row>
    <row r="725" spans="1:16" ht="12.75" customHeight="1" x14ac:dyDescent="0.25">
      <c r="A725" s="2" t="s">
        <v>869</v>
      </c>
      <c r="B725" s="2" t="s">
        <v>869</v>
      </c>
      <c r="C725" s="2" t="s">
        <v>852</v>
      </c>
      <c r="D725" s="2" t="s">
        <v>1725</v>
      </c>
      <c r="E725" s="2" t="s">
        <v>90</v>
      </c>
      <c r="F725" s="2" t="s">
        <v>200</v>
      </c>
      <c r="G725" s="2" t="s">
        <v>199</v>
      </c>
      <c r="H725" s="2" t="s">
        <v>198</v>
      </c>
      <c r="I725" s="2" t="s">
        <v>88</v>
      </c>
      <c r="J725" s="2" t="s">
        <v>47</v>
      </c>
      <c r="K725" s="2" t="s">
        <v>51</v>
      </c>
      <c r="L725" s="2" t="s">
        <v>87</v>
      </c>
      <c r="M725" s="8">
        <v>1</v>
      </c>
      <c r="N725" s="9" t="str">
        <f t="shared" si="33"/>
        <v>RSSS-280-4600 - Fondation - fonds d'exploitation - Non Cap</v>
      </c>
      <c r="O725" s="9" t="str">
        <f t="shared" si="34"/>
        <v>Dépense</v>
      </c>
      <c r="P725" s="9" t="str">
        <f t="shared" si="35"/>
        <v>Partenaires externes</v>
      </c>
    </row>
    <row r="726" spans="1:16" ht="12.75" customHeight="1" x14ac:dyDescent="0.25">
      <c r="A726" s="2" t="s">
        <v>868</v>
      </c>
      <c r="B726" s="2" t="s">
        <v>868</v>
      </c>
      <c r="C726" s="2" t="s">
        <v>852</v>
      </c>
      <c r="D726" s="2" t="s">
        <v>1725</v>
      </c>
      <c r="E726" s="2" t="s">
        <v>90</v>
      </c>
      <c r="F726" s="2" t="s">
        <v>196</v>
      </c>
      <c r="G726" s="2" t="s">
        <v>195</v>
      </c>
      <c r="H726" s="2" t="s">
        <v>194</v>
      </c>
      <c r="I726" s="2" t="s">
        <v>88</v>
      </c>
      <c r="J726" s="2" t="s">
        <v>46</v>
      </c>
      <c r="K726" s="2" t="s">
        <v>51</v>
      </c>
      <c r="L726" s="2" t="s">
        <v>87</v>
      </c>
      <c r="M726" s="8">
        <v>1</v>
      </c>
      <c r="N726" s="9" t="str">
        <f t="shared" si="33"/>
        <v>RSSS-290-4600 - Fondation - fonds d'immobilisation - Cap</v>
      </c>
      <c r="O726" s="9" t="str">
        <f t="shared" si="34"/>
        <v>Investissement</v>
      </c>
      <c r="P726" s="9" t="str">
        <f t="shared" si="35"/>
        <v>Partenaires externes</v>
      </c>
    </row>
    <row r="727" spans="1:16" ht="12.75" customHeight="1" x14ac:dyDescent="0.25">
      <c r="A727" s="2" t="s">
        <v>867</v>
      </c>
      <c r="B727" s="2" t="s">
        <v>867</v>
      </c>
      <c r="C727" s="2" t="s">
        <v>852</v>
      </c>
      <c r="D727" s="2" t="s">
        <v>50</v>
      </c>
      <c r="E727" s="2" t="s">
        <v>90</v>
      </c>
      <c r="F727" s="2" t="s">
        <v>192</v>
      </c>
      <c r="G727" s="2" t="s">
        <v>191</v>
      </c>
      <c r="H727" s="2" t="s">
        <v>190</v>
      </c>
      <c r="I727" s="2" t="s">
        <v>88</v>
      </c>
      <c r="J727" s="2" t="s">
        <v>47</v>
      </c>
      <c r="K727" s="2" t="s">
        <v>48</v>
      </c>
      <c r="L727" s="2" t="s">
        <v>87</v>
      </c>
      <c r="M727" s="8">
        <v>1</v>
      </c>
      <c r="N727" s="9" t="str">
        <f t="shared" si="33"/>
        <v>RSSS-300-4600 - CO/CDO - Transfert MSSS - Non Cap</v>
      </c>
      <c r="O727" s="9" t="str">
        <f t="shared" si="34"/>
        <v>Dépense</v>
      </c>
      <c r="P727" s="9" t="str">
        <f t="shared" si="35"/>
        <v>Fonds général</v>
      </c>
    </row>
    <row r="728" spans="1:16" ht="12.75" customHeight="1" x14ac:dyDescent="0.25">
      <c r="A728" s="2" t="s">
        <v>866</v>
      </c>
      <c r="B728" s="2" t="s">
        <v>866</v>
      </c>
      <c r="C728" s="2" t="s">
        <v>852</v>
      </c>
      <c r="D728" s="2" t="s">
        <v>50</v>
      </c>
      <c r="E728" s="2" t="s">
        <v>90</v>
      </c>
      <c r="F728" s="2" t="s">
        <v>188</v>
      </c>
      <c r="G728" s="2" t="s">
        <v>187</v>
      </c>
      <c r="H728" s="2" t="s">
        <v>186</v>
      </c>
      <c r="I728" s="2" t="s">
        <v>88</v>
      </c>
      <c r="J728" s="2" t="s">
        <v>46</v>
      </c>
      <c r="K728" s="2" t="s">
        <v>48</v>
      </c>
      <c r="L728" s="2" t="s">
        <v>87</v>
      </c>
      <c r="M728" s="8">
        <v>1</v>
      </c>
      <c r="N728" s="9" t="str">
        <f t="shared" si="33"/>
        <v>RSSS-310-4600 - CO/CDO - Transfert MSSS - Cap</v>
      </c>
      <c r="O728" s="9" t="str">
        <f t="shared" si="34"/>
        <v>Investissement</v>
      </c>
      <c r="P728" s="9" t="str">
        <f t="shared" si="35"/>
        <v>Fonds général</v>
      </c>
    </row>
    <row r="729" spans="1:16" ht="12.75" customHeight="1" x14ac:dyDescent="0.25">
      <c r="A729" s="2" t="s">
        <v>865</v>
      </c>
      <c r="B729" s="2" t="s">
        <v>865</v>
      </c>
      <c r="C729" s="2" t="s">
        <v>852</v>
      </c>
      <c r="D729" s="2" t="s">
        <v>50</v>
      </c>
      <c r="E729" s="2" t="s">
        <v>90</v>
      </c>
      <c r="F729" s="2" t="s">
        <v>184</v>
      </c>
      <c r="G729" s="2" t="s">
        <v>183</v>
      </c>
      <c r="H729" s="2" t="s">
        <v>182</v>
      </c>
      <c r="I729" s="2" t="s">
        <v>88</v>
      </c>
      <c r="J729" s="2" t="s">
        <v>47</v>
      </c>
      <c r="K729" s="2" t="s">
        <v>48</v>
      </c>
      <c r="L729" s="2" t="s">
        <v>87</v>
      </c>
      <c r="M729" s="8">
        <v>1</v>
      </c>
      <c r="N729" s="9" t="str">
        <f t="shared" si="33"/>
        <v>RSSS-320-4600 - Autres - Transfert MSSS - Non Cap</v>
      </c>
      <c r="O729" s="9" t="str">
        <f t="shared" si="34"/>
        <v>Dépense</v>
      </c>
      <c r="P729" s="9" t="str">
        <f t="shared" si="35"/>
        <v>Fonds général</v>
      </c>
    </row>
    <row r="730" spans="1:16" ht="12.75" customHeight="1" x14ac:dyDescent="0.25">
      <c r="A730" s="2" t="s">
        <v>864</v>
      </c>
      <c r="B730" s="2" t="s">
        <v>864</v>
      </c>
      <c r="C730" s="2" t="s">
        <v>852</v>
      </c>
      <c r="D730" s="2" t="s">
        <v>50</v>
      </c>
      <c r="E730" s="2" t="s">
        <v>90</v>
      </c>
      <c r="F730" s="2" t="s">
        <v>180</v>
      </c>
      <c r="G730" s="2" t="s">
        <v>179</v>
      </c>
      <c r="H730" s="2" t="s">
        <v>178</v>
      </c>
      <c r="I730" s="2" t="s">
        <v>88</v>
      </c>
      <c r="J730" s="2" t="s">
        <v>46</v>
      </c>
      <c r="K730" s="2" t="s">
        <v>48</v>
      </c>
      <c r="L730" s="2" t="s">
        <v>87</v>
      </c>
      <c r="M730" s="8">
        <v>1</v>
      </c>
      <c r="N730" s="9" t="str">
        <f t="shared" si="33"/>
        <v>RSSS-330-4600 - Autres - Transfert MSSS -Cap</v>
      </c>
      <c r="O730" s="9" t="str">
        <f t="shared" si="34"/>
        <v>Investissement</v>
      </c>
      <c r="P730" s="9" t="str">
        <f t="shared" si="35"/>
        <v>Fonds général</v>
      </c>
    </row>
    <row r="731" spans="1:16" ht="12.75" customHeight="1" x14ac:dyDescent="0.25">
      <c r="A731" s="2" t="s">
        <v>863</v>
      </c>
      <c r="B731" s="2" t="s">
        <v>863</v>
      </c>
      <c r="C731" s="2" t="s">
        <v>852</v>
      </c>
      <c r="D731" s="2" t="s">
        <v>1725</v>
      </c>
      <c r="E731" s="2" t="s">
        <v>90</v>
      </c>
      <c r="F731" s="2" t="s">
        <v>176</v>
      </c>
      <c r="G731" s="2" t="s">
        <v>175</v>
      </c>
      <c r="H731" s="2" t="s">
        <v>174</v>
      </c>
      <c r="I731" s="2" t="s">
        <v>88</v>
      </c>
      <c r="J731" s="2" t="s">
        <v>47</v>
      </c>
      <c r="K731" s="2" t="s">
        <v>169</v>
      </c>
      <c r="L731" s="2" t="s">
        <v>87</v>
      </c>
      <c r="M731" s="8">
        <v>1</v>
      </c>
      <c r="N731" s="9" t="str">
        <f t="shared" si="33"/>
        <v>RSSS-340-4600 - Autres - Gouvernement fédéral - Non Cap</v>
      </c>
      <c r="O731" s="9" t="str">
        <f t="shared" si="34"/>
        <v>Dépense</v>
      </c>
      <c r="P731" s="9" t="str">
        <f t="shared" si="35"/>
        <v>Partenaires externes</v>
      </c>
    </row>
    <row r="732" spans="1:16" ht="12.75" customHeight="1" x14ac:dyDescent="0.25">
      <c r="A732" s="2" t="s">
        <v>862</v>
      </c>
      <c r="B732" s="2" t="s">
        <v>862</v>
      </c>
      <c r="C732" s="2" t="s">
        <v>852</v>
      </c>
      <c r="D732" s="2" t="s">
        <v>1725</v>
      </c>
      <c r="E732" s="2" t="s">
        <v>90</v>
      </c>
      <c r="F732" s="2" t="s">
        <v>172</v>
      </c>
      <c r="G732" s="2" t="s">
        <v>171</v>
      </c>
      <c r="H732" s="2" t="s">
        <v>170</v>
      </c>
      <c r="I732" s="2" t="s">
        <v>88</v>
      </c>
      <c r="J732" s="2" t="s">
        <v>46</v>
      </c>
      <c r="K732" s="2" t="s">
        <v>169</v>
      </c>
      <c r="L732" s="2" t="s">
        <v>87</v>
      </c>
      <c r="M732" s="8">
        <v>1</v>
      </c>
      <c r="N732" s="9" t="str">
        <f t="shared" si="33"/>
        <v>RSSS-350-4600 - Autres - Gouvernement fédéral - Cap</v>
      </c>
      <c r="O732" s="9" t="str">
        <f t="shared" si="34"/>
        <v>Investissement</v>
      </c>
      <c r="P732" s="9" t="str">
        <f t="shared" si="35"/>
        <v>Partenaires externes</v>
      </c>
    </row>
    <row r="733" spans="1:16" ht="12.75" customHeight="1" x14ac:dyDescent="0.25">
      <c r="A733" s="2" t="s">
        <v>861</v>
      </c>
      <c r="B733" s="2" t="s">
        <v>861</v>
      </c>
      <c r="C733" s="2" t="s">
        <v>852</v>
      </c>
      <c r="D733" s="2" t="s">
        <v>50</v>
      </c>
      <c r="E733" s="2" t="s">
        <v>90</v>
      </c>
      <c r="F733" s="2" t="s">
        <v>167</v>
      </c>
      <c r="G733" s="2" t="s">
        <v>166</v>
      </c>
      <c r="H733" s="2" t="s">
        <v>165</v>
      </c>
      <c r="I733" s="2" t="s">
        <v>88</v>
      </c>
      <c r="J733" s="2" t="s">
        <v>47</v>
      </c>
      <c r="K733" s="2" t="s">
        <v>51</v>
      </c>
      <c r="L733" s="2" t="s">
        <v>87</v>
      </c>
      <c r="M733" s="8">
        <v>1</v>
      </c>
      <c r="N733" s="9" t="str">
        <f t="shared" si="33"/>
        <v>RSSS-360-4600 - Autres sources de financement - Non Cap</v>
      </c>
      <c r="O733" s="9" t="str">
        <f t="shared" si="34"/>
        <v>Dépense</v>
      </c>
      <c r="P733" s="9" t="str">
        <f t="shared" si="35"/>
        <v>Fonds général</v>
      </c>
    </row>
    <row r="734" spans="1:16" ht="12.75" customHeight="1" x14ac:dyDescent="0.25">
      <c r="A734" s="2" t="s">
        <v>860</v>
      </c>
      <c r="B734" s="2" t="s">
        <v>860</v>
      </c>
      <c r="C734" s="2" t="s">
        <v>852</v>
      </c>
      <c r="D734" s="2" t="s">
        <v>50</v>
      </c>
      <c r="E734" s="2" t="s">
        <v>90</v>
      </c>
      <c r="F734" s="2" t="s">
        <v>163</v>
      </c>
      <c r="G734" s="2" t="s">
        <v>162</v>
      </c>
      <c r="H734" s="2" t="s">
        <v>161</v>
      </c>
      <c r="I734" s="2" t="s">
        <v>88</v>
      </c>
      <c r="J734" s="2" t="s">
        <v>46</v>
      </c>
      <c r="K734" s="2" t="s">
        <v>51</v>
      </c>
      <c r="L734" s="2" t="s">
        <v>87</v>
      </c>
      <c r="M734" s="8">
        <v>1</v>
      </c>
      <c r="N734" s="9" t="str">
        <f t="shared" si="33"/>
        <v>RSSS-370-4600 - Autres sources de financement - Cap</v>
      </c>
      <c r="O734" s="9" t="str">
        <f t="shared" si="34"/>
        <v>Investissement</v>
      </c>
      <c r="P734" s="9" t="str">
        <f t="shared" si="35"/>
        <v>Fonds général</v>
      </c>
    </row>
    <row r="735" spans="1:16" ht="12.75" customHeight="1" x14ac:dyDescent="0.25">
      <c r="A735" s="2" t="s">
        <v>859</v>
      </c>
      <c r="B735" s="2" t="s">
        <v>859</v>
      </c>
      <c r="C735" s="2" t="s">
        <v>852</v>
      </c>
      <c r="D735" s="2" t="s">
        <v>50</v>
      </c>
      <c r="E735" s="2" t="s">
        <v>90</v>
      </c>
      <c r="F735" s="2" t="s">
        <v>93</v>
      </c>
      <c r="G735" s="2" t="s">
        <v>93</v>
      </c>
      <c r="H735" s="2" t="s">
        <v>93</v>
      </c>
      <c r="I735" s="2" t="s">
        <v>88</v>
      </c>
      <c r="J735" s="2" t="s">
        <v>47</v>
      </c>
      <c r="K735" s="2" t="s">
        <v>48</v>
      </c>
      <c r="L735" s="2" t="s">
        <v>87</v>
      </c>
      <c r="M735" s="8">
        <v>1</v>
      </c>
      <c r="N735" s="9" t="str">
        <f t="shared" si="33"/>
        <v>RSSS-400-4600 - Conversion - Dépenses réelles - 2018-2019</v>
      </c>
      <c r="O735" s="9" t="str">
        <f t="shared" si="34"/>
        <v>Dépense</v>
      </c>
      <c r="P735" s="9" t="str">
        <f t="shared" si="35"/>
        <v>Fonds général</v>
      </c>
    </row>
    <row r="736" spans="1:16" ht="12.75" customHeight="1" x14ac:dyDescent="0.25">
      <c r="A736" s="2" t="s">
        <v>858</v>
      </c>
      <c r="B736" s="2" t="s">
        <v>858</v>
      </c>
      <c r="C736" s="2" t="s">
        <v>852</v>
      </c>
      <c r="D736" s="2" t="s">
        <v>50</v>
      </c>
      <c r="E736" s="2" t="s">
        <v>90</v>
      </c>
      <c r="F736" s="2" t="s">
        <v>158</v>
      </c>
      <c r="G736" s="2" t="s">
        <v>158</v>
      </c>
      <c r="H736" s="2" t="s">
        <v>158</v>
      </c>
      <c r="I736" s="2" t="s">
        <v>88</v>
      </c>
      <c r="J736" s="2" t="s">
        <v>47</v>
      </c>
      <c r="K736" s="2" t="s">
        <v>48</v>
      </c>
      <c r="L736" s="2" t="s">
        <v>87</v>
      </c>
      <c r="M736" s="8">
        <v>1</v>
      </c>
      <c r="N736" s="9" t="str">
        <f t="shared" si="33"/>
        <v>RSSS-992-4600 - Plan modernisation technologique - Transfert MSSS (NON CAP)</v>
      </c>
      <c r="O736" s="9" t="str">
        <f t="shared" si="34"/>
        <v>Dépense</v>
      </c>
      <c r="P736" s="9" t="str">
        <f t="shared" si="35"/>
        <v>Fonds général</v>
      </c>
    </row>
    <row r="737" spans="1:16" ht="12.75" customHeight="1" x14ac:dyDescent="0.25">
      <c r="A737" s="2" t="s">
        <v>857</v>
      </c>
      <c r="B737" s="2" t="s">
        <v>857</v>
      </c>
      <c r="C737" s="2" t="s">
        <v>852</v>
      </c>
      <c r="D737" s="2" t="s">
        <v>50</v>
      </c>
      <c r="E737" s="2" t="s">
        <v>90</v>
      </c>
      <c r="F737" s="2" t="s">
        <v>156</v>
      </c>
      <c r="G737" s="2" t="s">
        <v>156</v>
      </c>
      <c r="H737" s="2" t="s">
        <v>156</v>
      </c>
      <c r="I737" s="2" t="s">
        <v>147</v>
      </c>
      <c r="J737" s="2" t="s">
        <v>46</v>
      </c>
      <c r="K737" s="2" t="s">
        <v>48</v>
      </c>
      <c r="L737" s="2" t="s">
        <v>87</v>
      </c>
      <c r="M737" s="8">
        <v>1</v>
      </c>
      <c r="N737" s="9" t="str">
        <f t="shared" si="33"/>
        <v>RSSS-993-4600 - Plan modernisation technologique - EIRI (CAP)</v>
      </c>
      <c r="O737" s="9" t="str">
        <f t="shared" si="34"/>
        <v>Investissement</v>
      </c>
      <c r="P737" s="9" t="str">
        <f t="shared" si="35"/>
        <v>Fonds général</v>
      </c>
    </row>
    <row r="738" spans="1:16" ht="12.75" customHeight="1" x14ac:dyDescent="0.25">
      <c r="A738" s="2" t="s">
        <v>856</v>
      </c>
      <c r="B738" s="2" t="s">
        <v>856</v>
      </c>
      <c r="C738" s="2" t="s">
        <v>852</v>
      </c>
      <c r="D738" s="2" t="s">
        <v>50</v>
      </c>
      <c r="E738" s="2" t="s">
        <v>90</v>
      </c>
      <c r="F738" s="2" t="s">
        <v>154</v>
      </c>
      <c r="G738" s="2" t="s">
        <v>154</v>
      </c>
      <c r="H738" s="2" t="s">
        <v>154</v>
      </c>
      <c r="I738" s="2" t="s">
        <v>147</v>
      </c>
      <c r="J738" s="2" t="s">
        <v>46</v>
      </c>
      <c r="K738" s="2" t="s">
        <v>48</v>
      </c>
      <c r="L738" s="2" t="s">
        <v>87</v>
      </c>
      <c r="M738" s="8">
        <v>1</v>
      </c>
      <c r="N738" s="9" t="str">
        <f t="shared" si="33"/>
        <v>RSSS-996-4600 - Enveloppe d'investissements en RI - Capitalisable</v>
      </c>
      <c r="O738" s="9" t="str">
        <f t="shared" si="34"/>
        <v>Investissement</v>
      </c>
      <c r="P738" s="9" t="str">
        <f t="shared" si="35"/>
        <v>Fonds général</v>
      </c>
    </row>
    <row r="739" spans="1:16" ht="12.75" customHeight="1" x14ac:dyDescent="0.25">
      <c r="A739" s="2" t="s">
        <v>855</v>
      </c>
      <c r="B739" s="2" t="s">
        <v>855</v>
      </c>
      <c r="C739" s="2" t="s">
        <v>852</v>
      </c>
      <c r="D739" s="2" t="s">
        <v>50</v>
      </c>
      <c r="E739" s="2" t="s">
        <v>115</v>
      </c>
      <c r="F739" s="2" t="s">
        <v>152</v>
      </c>
      <c r="G739" s="2" t="s">
        <v>152</v>
      </c>
      <c r="H739" s="2" t="s">
        <v>152</v>
      </c>
      <c r="I739" s="2" t="s">
        <v>147</v>
      </c>
      <c r="J739" s="2" t="s">
        <v>46</v>
      </c>
      <c r="K739" s="2" t="s">
        <v>48</v>
      </c>
      <c r="L739" s="2" t="s">
        <v>87</v>
      </c>
      <c r="M739" s="8">
        <v>1</v>
      </c>
      <c r="N739" s="9" t="str">
        <f t="shared" si="33"/>
        <v>RSSS-997-4600 - Compte non provisionné - Capitalisable</v>
      </c>
      <c r="O739" s="9" t="str">
        <f t="shared" si="34"/>
        <v>Investissement</v>
      </c>
      <c r="P739" s="9" t="str">
        <f t="shared" si="35"/>
        <v>Fonds général</v>
      </c>
    </row>
    <row r="740" spans="1:16" ht="12.75" customHeight="1" x14ac:dyDescent="0.25">
      <c r="A740" s="2" t="s">
        <v>854</v>
      </c>
      <c r="B740" s="2" t="s">
        <v>854</v>
      </c>
      <c r="C740" s="2" t="s">
        <v>852</v>
      </c>
      <c r="D740" s="2" t="s">
        <v>50</v>
      </c>
      <c r="E740" s="2" t="s">
        <v>90</v>
      </c>
      <c r="F740" s="2" t="s">
        <v>89</v>
      </c>
      <c r="G740" s="2" t="s">
        <v>89</v>
      </c>
      <c r="H740" s="2" t="s">
        <v>89</v>
      </c>
      <c r="I740" s="2" t="s">
        <v>88</v>
      </c>
      <c r="J740" s="2" t="s">
        <v>47</v>
      </c>
      <c r="K740" s="2" t="s">
        <v>48</v>
      </c>
      <c r="L740" s="2" t="s">
        <v>87</v>
      </c>
      <c r="M740" s="8">
        <v>1</v>
      </c>
      <c r="N740" s="9" t="str">
        <f t="shared" si="33"/>
        <v>RSSS-998-4600 - COVID-19 - Non capitalisable</v>
      </c>
      <c r="O740" s="9" t="str">
        <f t="shared" si="34"/>
        <v>Dépense</v>
      </c>
      <c r="P740" s="9" t="str">
        <f t="shared" si="35"/>
        <v>Fonds général</v>
      </c>
    </row>
    <row r="741" spans="1:16" ht="12.75" customHeight="1" x14ac:dyDescent="0.25">
      <c r="A741" s="2" t="s">
        <v>853</v>
      </c>
      <c r="B741" s="2" t="s">
        <v>853</v>
      </c>
      <c r="C741" s="2" t="s">
        <v>852</v>
      </c>
      <c r="D741" s="2" t="s">
        <v>50</v>
      </c>
      <c r="E741" s="2" t="s">
        <v>90</v>
      </c>
      <c r="F741" s="2" t="s">
        <v>148</v>
      </c>
      <c r="G741" s="2" t="s">
        <v>148</v>
      </c>
      <c r="H741" s="2" t="s">
        <v>148</v>
      </c>
      <c r="I741" s="2" t="s">
        <v>147</v>
      </c>
      <c r="J741" s="2" t="s">
        <v>46</v>
      </c>
      <c r="K741" s="2" t="s">
        <v>48</v>
      </c>
      <c r="L741" s="2" t="s">
        <v>87</v>
      </c>
      <c r="M741" s="8">
        <v>1</v>
      </c>
      <c r="N741" s="9" t="str">
        <f t="shared" si="33"/>
        <v>RSSS-999-4600 - COVID-19 - Capitalisable</v>
      </c>
      <c r="O741" s="9" t="str">
        <f t="shared" si="34"/>
        <v>Investissement</v>
      </c>
      <c r="P741" s="9" t="str">
        <f t="shared" si="35"/>
        <v>Fonds général</v>
      </c>
    </row>
    <row r="742" spans="1:16" ht="12.75" customHeight="1" x14ac:dyDescent="0.25">
      <c r="A742" s="2" t="s">
        <v>851</v>
      </c>
      <c r="B742" s="2" t="s">
        <v>851</v>
      </c>
      <c r="C742" s="2" t="s">
        <v>819</v>
      </c>
      <c r="D742" s="2" t="s">
        <v>50</v>
      </c>
      <c r="E742" s="2" t="s">
        <v>90</v>
      </c>
      <c r="F742" s="2" t="s">
        <v>260</v>
      </c>
      <c r="G742" s="2" t="s">
        <v>259</v>
      </c>
      <c r="H742" s="2" t="s">
        <v>258</v>
      </c>
      <c r="I742" s="2" t="s">
        <v>88</v>
      </c>
      <c r="J742" s="2" t="s">
        <v>46</v>
      </c>
      <c r="K742" s="2" t="s">
        <v>48</v>
      </c>
      <c r="L742" s="2" t="s">
        <v>87</v>
      </c>
      <c r="M742" s="8">
        <v>1</v>
      </c>
      <c r="N742" s="9" t="str">
        <f t="shared" si="33"/>
        <v>RSSS-130-4601 - Fonds exploitation - Dépense de l'exercice - Cap</v>
      </c>
      <c r="O742" s="9" t="str">
        <f t="shared" si="34"/>
        <v>Investissement</v>
      </c>
      <c r="P742" s="9" t="str">
        <f t="shared" si="35"/>
        <v>Fonds général</v>
      </c>
    </row>
    <row r="743" spans="1:16" ht="12.75" customHeight="1" x14ac:dyDescent="0.25">
      <c r="A743" s="2" t="s">
        <v>850</v>
      </c>
      <c r="B743" s="2" t="s">
        <v>850</v>
      </c>
      <c r="C743" s="2" t="s">
        <v>819</v>
      </c>
      <c r="D743" s="2" t="s">
        <v>50</v>
      </c>
      <c r="E743" s="2" t="s">
        <v>90</v>
      </c>
      <c r="F743" s="2" t="s">
        <v>256</v>
      </c>
      <c r="G743" s="2" t="s">
        <v>255</v>
      </c>
      <c r="H743" s="2" t="s">
        <v>254</v>
      </c>
      <c r="I743" s="2" t="s">
        <v>88</v>
      </c>
      <c r="J743" s="2" t="s">
        <v>46</v>
      </c>
      <c r="K743" s="2" t="s">
        <v>48</v>
      </c>
      <c r="L743" s="2" t="s">
        <v>87</v>
      </c>
      <c r="M743" s="8">
        <v>1</v>
      </c>
      <c r="N743" s="9" t="str">
        <f t="shared" si="33"/>
        <v>RSSS-140-4601 - Fonds exploitation - Solde de fonds - Cap</v>
      </c>
      <c r="O743" s="9" t="str">
        <f t="shared" si="34"/>
        <v>Investissement</v>
      </c>
      <c r="P743" s="9" t="str">
        <f t="shared" si="35"/>
        <v>Fonds général</v>
      </c>
    </row>
    <row r="744" spans="1:16" ht="12.75" customHeight="1" x14ac:dyDescent="0.25">
      <c r="A744" s="2" t="s">
        <v>849</v>
      </c>
      <c r="B744" s="2" t="s">
        <v>849</v>
      </c>
      <c r="C744" s="2" t="s">
        <v>819</v>
      </c>
      <c r="D744" s="2" t="s">
        <v>50</v>
      </c>
      <c r="E744" s="2" t="s">
        <v>90</v>
      </c>
      <c r="F744" s="2" t="s">
        <v>252</v>
      </c>
      <c r="G744" s="2" t="s">
        <v>251</v>
      </c>
      <c r="H744" s="2" t="s">
        <v>250</v>
      </c>
      <c r="I744" s="2" t="s">
        <v>88</v>
      </c>
      <c r="J744" s="2" t="s">
        <v>46</v>
      </c>
      <c r="K744" s="2" t="s">
        <v>48</v>
      </c>
      <c r="L744" s="2" t="s">
        <v>87</v>
      </c>
      <c r="M744" s="8">
        <v>1</v>
      </c>
      <c r="N744" s="9" t="str">
        <f t="shared" si="33"/>
        <v>RSSS-150-4601 - Fonds exploitation - Crédits reportés - Cap</v>
      </c>
      <c r="O744" s="9" t="str">
        <f t="shared" si="34"/>
        <v>Investissement</v>
      </c>
      <c r="P744" s="9" t="str">
        <f t="shared" si="35"/>
        <v>Fonds général</v>
      </c>
    </row>
    <row r="745" spans="1:16" ht="12.75" customHeight="1" x14ac:dyDescent="0.25">
      <c r="A745" s="2" t="s">
        <v>848</v>
      </c>
      <c r="B745" s="2" t="s">
        <v>848</v>
      </c>
      <c r="C745" s="2" t="s">
        <v>819</v>
      </c>
      <c r="D745" s="2" t="s">
        <v>50</v>
      </c>
      <c r="E745" s="2" t="s">
        <v>90</v>
      </c>
      <c r="F745" s="2" t="s">
        <v>248</v>
      </c>
      <c r="G745" s="2" t="s">
        <v>247</v>
      </c>
      <c r="H745" s="2" t="s">
        <v>246</v>
      </c>
      <c r="I745" s="2" t="s">
        <v>88</v>
      </c>
      <c r="J745" s="2" t="s">
        <v>47</v>
      </c>
      <c r="K745" s="2" t="s">
        <v>48</v>
      </c>
      <c r="L745" s="2" t="s">
        <v>87</v>
      </c>
      <c r="M745" s="8">
        <v>1</v>
      </c>
      <c r="N745" s="9" t="str">
        <f t="shared" si="33"/>
        <v>RSSS-160-4601 - Fonds exploitation - Dépense de l'exercice - Non Cap</v>
      </c>
      <c r="O745" s="9" t="str">
        <f t="shared" si="34"/>
        <v>Dépense</v>
      </c>
      <c r="P745" s="9" t="str">
        <f t="shared" si="35"/>
        <v>Fonds général</v>
      </c>
    </row>
    <row r="746" spans="1:16" ht="12.75" customHeight="1" x14ac:dyDescent="0.25">
      <c r="A746" s="2" t="s">
        <v>847</v>
      </c>
      <c r="B746" s="2" t="s">
        <v>847</v>
      </c>
      <c r="C746" s="2" t="s">
        <v>819</v>
      </c>
      <c r="D746" s="2" t="s">
        <v>50</v>
      </c>
      <c r="E746" s="2" t="s">
        <v>90</v>
      </c>
      <c r="F746" s="2" t="s">
        <v>244</v>
      </c>
      <c r="G746" s="2" t="s">
        <v>243</v>
      </c>
      <c r="H746" s="2" t="s">
        <v>242</v>
      </c>
      <c r="I746" s="2" t="s">
        <v>88</v>
      </c>
      <c r="J746" s="2" t="s">
        <v>47</v>
      </c>
      <c r="K746" s="2" t="s">
        <v>48</v>
      </c>
      <c r="L746" s="2" t="s">
        <v>87</v>
      </c>
      <c r="M746" s="8">
        <v>1</v>
      </c>
      <c r="N746" s="9" t="str">
        <f t="shared" si="33"/>
        <v>RSSS-170-4601 - Fonds exploitation - Solde de fonds - Non Cap</v>
      </c>
      <c r="O746" s="9" t="str">
        <f t="shared" si="34"/>
        <v>Dépense</v>
      </c>
      <c r="P746" s="9" t="str">
        <f t="shared" si="35"/>
        <v>Fonds général</v>
      </c>
    </row>
    <row r="747" spans="1:16" ht="12.75" customHeight="1" x14ac:dyDescent="0.25">
      <c r="A747" s="2" t="s">
        <v>846</v>
      </c>
      <c r="B747" s="2" t="s">
        <v>846</v>
      </c>
      <c r="C747" s="2" t="s">
        <v>819</v>
      </c>
      <c r="D747" s="2" t="s">
        <v>50</v>
      </c>
      <c r="E747" s="2" t="s">
        <v>90</v>
      </c>
      <c r="F747" s="2" t="s">
        <v>240</v>
      </c>
      <c r="G747" s="2" t="s">
        <v>239</v>
      </c>
      <c r="H747" s="2" t="s">
        <v>238</v>
      </c>
      <c r="I747" s="2" t="s">
        <v>88</v>
      </c>
      <c r="J747" s="2" t="s">
        <v>47</v>
      </c>
      <c r="K747" s="2" t="s">
        <v>48</v>
      </c>
      <c r="L747" s="2" t="s">
        <v>87</v>
      </c>
      <c r="M747" s="8">
        <v>1</v>
      </c>
      <c r="N747" s="9" t="str">
        <f t="shared" si="33"/>
        <v>RSSS-180-4601 - Fonds exploitation - Crédits reportés - Non Cap</v>
      </c>
      <c r="O747" s="9" t="str">
        <f t="shared" si="34"/>
        <v>Dépense</v>
      </c>
      <c r="P747" s="9" t="str">
        <f t="shared" si="35"/>
        <v>Fonds général</v>
      </c>
    </row>
    <row r="748" spans="1:16" ht="12.75" customHeight="1" x14ac:dyDescent="0.25">
      <c r="A748" s="2" t="s">
        <v>845</v>
      </c>
      <c r="B748" s="2" t="s">
        <v>845</v>
      </c>
      <c r="C748" s="2" t="s">
        <v>819</v>
      </c>
      <c r="D748" s="2" t="s">
        <v>50</v>
      </c>
      <c r="E748" s="2" t="s">
        <v>90</v>
      </c>
      <c r="F748" s="2" t="s">
        <v>236</v>
      </c>
      <c r="G748" s="2" t="s">
        <v>235</v>
      </c>
      <c r="H748" s="2" t="s">
        <v>234</v>
      </c>
      <c r="I748" s="2" t="s">
        <v>88</v>
      </c>
      <c r="J748" s="2" t="s">
        <v>46</v>
      </c>
      <c r="K748" s="2" t="s">
        <v>48</v>
      </c>
      <c r="L748" s="2" t="s">
        <v>87</v>
      </c>
      <c r="M748" s="8">
        <v>1</v>
      </c>
      <c r="N748" s="9" t="str">
        <f t="shared" si="33"/>
        <v>RSSS-190-4601 - Fonds immo - Courant - Cap</v>
      </c>
      <c r="O748" s="9" t="str">
        <f t="shared" si="34"/>
        <v>Investissement</v>
      </c>
      <c r="P748" s="9" t="str">
        <f t="shared" si="35"/>
        <v>Fonds général</v>
      </c>
    </row>
    <row r="749" spans="1:16" ht="12.75" customHeight="1" x14ac:dyDescent="0.25">
      <c r="A749" s="2" t="s">
        <v>844</v>
      </c>
      <c r="B749" s="2" t="s">
        <v>844</v>
      </c>
      <c r="C749" s="2" t="s">
        <v>819</v>
      </c>
      <c r="D749" s="2" t="s">
        <v>50</v>
      </c>
      <c r="E749" s="2" t="s">
        <v>90</v>
      </c>
      <c r="F749" s="2" t="s">
        <v>232</v>
      </c>
      <c r="G749" s="2" t="s">
        <v>231</v>
      </c>
      <c r="H749" s="2" t="s">
        <v>230</v>
      </c>
      <c r="I749" s="2" t="s">
        <v>88</v>
      </c>
      <c r="J749" s="2" t="s">
        <v>46</v>
      </c>
      <c r="K749" s="2" t="s">
        <v>48</v>
      </c>
      <c r="L749" s="2" t="s">
        <v>87</v>
      </c>
      <c r="M749" s="8">
        <v>1</v>
      </c>
      <c r="N749" s="9" t="str">
        <f t="shared" si="33"/>
        <v>RSSS-200-4601 - Fonds immo - Solde de fonds - Cap</v>
      </c>
      <c r="O749" s="9" t="str">
        <f t="shared" si="34"/>
        <v>Investissement</v>
      </c>
      <c r="P749" s="9" t="str">
        <f t="shared" si="35"/>
        <v>Fonds général</v>
      </c>
    </row>
    <row r="750" spans="1:16" ht="12.75" customHeight="1" x14ac:dyDescent="0.25">
      <c r="A750" s="2" t="s">
        <v>843</v>
      </c>
      <c r="B750" s="2" t="s">
        <v>843</v>
      </c>
      <c r="C750" s="2" t="s">
        <v>819</v>
      </c>
      <c r="D750" s="2" t="s">
        <v>50</v>
      </c>
      <c r="E750" s="2" t="s">
        <v>90</v>
      </c>
      <c r="F750" s="2" t="s">
        <v>228</v>
      </c>
      <c r="G750" s="2" t="s">
        <v>227</v>
      </c>
      <c r="H750" s="2" t="s">
        <v>226</v>
      </c>
      <c r="I750" s="2" t="s">
        <v>88</v>
      </c>
      <c r="J750" s="2" t="s">
        <v>46</v>
      </c>
      <c r="K750" s="2" t="s">
        <v>48</v>
      </c>
      <c r="L750" s="2" t="s">
        <v>87</v>
      </c>
      <c r="M750" s="8">
        <v>1</v>
      </c>
      <c r="N750" s="9" t="str">
        <f t="shared" si="33"/>
        <v>RSSS-210-4601 - Fonds immo - Crédits reportés - Cap</v>
      </c>
      <c r="O750" s="9" t="str">
        <f t="shared" si="34"/>
        <v>Investissement</v>
      </c>
      <c r="P750" s="9" t="str">
        <f t="shared" si="35"/>
        <v>Fonds général</v>
      </c>
    </row>
    <row r="751" spans="1:16" ht="12.75" customHeight="1" x14ac:dyDescent="0.25">
      <c r="A751" s="2" t="s">
        <v>842</v>
      </c>
      <c r="B751" s="2" t="s">
        <v>842</v>
      </c>
      <c r="C751" s="2" t="s">
        <v>819</v>
      </c>
      <c r="D751" s="2" t="s">
        <v>50</v>
      </c>
      <c r="E751" s="2" t="s">
        <v>90</v>
      </c>
      <c r="F751" s="2" t="s">
        <v>224</v>
      </c>
      <c r="G751" s="2" t="s">
        <v>223</v>
      </c>
      <c r="H751" s="2" t="s">
        <v>222</v>
      </c>
      <c r="I751" s="2" t="s">
        <v>147</v>
      </c>
      <c r="J751" s="2" t="s">
        <v>46</v>
      </c>
      <c r="K751" s="2" t="s">
        <v>48</v>
      </c>
      <c r="L751" s="2" t="s">
        <v>87</v>
      </c>
      <c r="M751" s="8">
        <v>1</v>
      </c>
      <c r="N751" s="9" t="str">
        <f t="shared" si="33"/>
        <v>RSSS-220-4601 - Fonds immo - ADTI - Cap</v>
      </c>
      <c r="O751" s="9" t="str">
        <f t="shared" si="34"/>
        <v>Investissement</v>
      </c>
      <c r="P751" s="9" t="str">
        <f t="shared" si="35"/>
        <v>Fonds général</v>
      </c>
    </row>
    <row r="752" spans="1:16" ht="12.75" customHeight="1" x14ac:dyDescent="0.25">
      <c r="A752" s="2" t="s">
        <v>841</v>
      </c>
      <c r="B752" s="2" t="s">
        <v>841</v>
      </c>
      <c r="C752" s="2" t="s">
        <v>819</v>
      </c>
      <c r="D752" s="2" t="s">
        <v>50</v>
      </c>
      <c r="E752" s="2" t="s">
        <v>90</v>
      </c>
      <c r="F752" s="2" t="s">
        <v>220</v>
      </c>
      <c r="G752" s="2" t="s">
        <v>219</v>
      </c>
      <c r="H752" s="2" t="s">
        <v>218</v>
      </c>
      <c r="I752" s="2" t="s">
        <v>147</v>
      </c>
      <c r="J752" s="2" t="s">
        <v>46</v>
      </c>
      <c r="K752" s="2" t="s">
        <v>48</v>
      </c>
      <c r="L752" s="2" t="s">
        <v>87</v>
      </c>
      <c r="M752" s="8">
        <v>1</v>
      </c>
      <c r="N752" s="9" t="str">
        <f t="shared" si="33"/>
        <v>RSSS-230-4601 - Fonds immo - MAI - Cap</v>
      </c>
      <c r="O752" s="9" t="str">
        <f t="shared" si="34"/>
        <v>Investissement</v>
      </c>
      <c r="P752" s="9" t="str">
        <f t="shared" si="35"/>
        <v>Fonds général</v>
      </c>
    </row>
    <row r="753" spans="1:16" ht="12.75" customHeight="1" x14ac:dyDescent="0.25">
      <c r="A753" s="2" t="s">
        <v>840</v>
      </c>
      <c r="B753" s="2" t="s">
        <v>840</v>
      </c>
      <c r="C753" s="2" t="s">
        <v>819</v>
      </c>
      <c r="D753" s="2" t="s">
        <v>50</v>
      </c>
      <c r="E753" s="2" t="s">
        <v>90</v>
      </c>
      <c r="F753" s="2" t="s">
        <v>216</v>
      </c>
      <c r="G753" s="2" t="s">
        <v>215</v>
      </c>
      <c r="H753" s="2" t="s">
        <v>214</v>
      </c>
      <c r="I753" s="2" t="s">
        <v>147</v>
      </c>
      <c r="J753" s="2" t="s">
        <v>46</v>
      </c>
      <c r="K753" s="2" t="s">
        <v>48</v>
      </c>
      <c r="L753" s="2" t="s">
        <v>87</v>
      </c>
      <c r="M753" s="8">
        <v>1</v>
      </c>
      <c r="N753" s="9" t="str">
        <f t="shared" si="33"/>
        <v>RSSS-240-4601 - Fonds immo - AC - Cap</v>
      </c>
      <c r="O753" s="9" t="str">
        <f t="shared" si="34"/>
        <v>Investissement</v>
      </c>
      <c r="P753" s="9" t="str">
        <f t="shared" si="35"/>
        <v>Fonds général</v>
      </c>
    </row>
    <row r="754" spans="1:16" ht="12.75" customHeight="1" x14ac:dyDescent="0.25">
      <c r="A754" s="2" t="s">
        <v>839</v>
      </c>
      <c r="B754" s="2" t="s">
        <v>839</v>
      </c>
      <c r="C754" s="2" t="s">
        <v>819</v>
      </c>
      <c r="D754" s="2" t="s">
        <v>50</v>
      </c>
      <c r="E754" s="2" t="s">
        <v>90</v>
      </c>
      <c r="F754" s="2" t="s">
        <v>212</v>
      </c>
      <c r="G754" s="2" t="s">
        <v>211</v>
      </c>
      <c r="H754" s="2" t="s">
        <v>210</v>
      </c>
      <c r="I754" s="2" t="s">
        <v>147</v>
      </c>
      <c r="J754" s="2" t="s">
        <v>46</v>
      </c>
      <c r="K754" s="2" t="s">
        <v>48</v>
      </c>
      <c r="L754" s="2" t="s">
        <v>87</v>
      </c>
      <c r="M754" s="8">
        <v>1</v>
      </c>
      <c r="N754" s="9" t="str">
        <f t="shared" si="33"/>
        <v>RSSS-250-4601 - Fonds immo - PCEM - Cap</v>
      </c>
      <c r="O754" s="9" t="str">
        <f t="shared" si="34"/>
        <v>Investissement</v>
      </c>
      <c r="P754" s="9" t="str">
        <f t="shared" si="35"/>
        <v>Fonds général</v>
      </c>
    </row>
    <row r="755" spans="1:16" ht="12.75" customHeight="1" x14ac:dyDescent="0.25">
      <c r="A755" s="2" t="s">
        <v>838</v>
      </c>
      <c r="B755" s="2" t="s">
        <v>838</v>
      </c>
      <c r="C755" s="2" t="s">
        <v>819</v>
      </c>
      <c r="D755" s="2" t="s">
        <v>50</v>
      </c>
      <c r="E755" s="2" t="s">
        <v>90</v>
      </c>
      <c r="F755" s="2" t="s">
        <v>208</v>
      </c>
      <c r="G755" s="2" t="s">
        <v>207</v>
      </c>
      <c r="H755" s="2" t="s">
        <v>206</v>
      </c>
      <c r="I755" s="2" t="s">
        <v>147</v>
      </c>
      <c r="J755" s="2" t="s">
        <v>46</v>
      </c>
      <c r="K755" s="2" t="s">
        <v>48</v>
      </c>
      <c r="L755" s="2" t="s">
        <v>87</v>
      </c>
      <c r="M755" s="8">
        <v>1</v>
      </c>
      <c r="N755" s="9" t="str">
        <f t="shared" si="33"/>
        <v>RSSS-260-4601 - Fonds immo - PCFI - Cap</v>
      </c>
      <c r="O755" s="9" t="str">
        <f t="shared" si="34"/>
        <v>Investissement</v>
      </c>
      <c r="P755" s="9" t="str">
        <f t="shared" si="35"/>
        <v>Fonds général</v>
      </c>
    </row>
    <row r="756" spans="1:16" ht="12.75" customHeight="1" x14ac:dyDescent="0.25">
      <c r="A756" s="2" t="s">
        <v>837</v>
      </c>
      <c r="B756" s="2" t="s">
        <v>837</v>
      </c>
      <c r="C756" s="2" t="s">
        <v>819</v>
      </c>
      <c r="D756" s="2" t="s">
        <v>1725</v>
      </c>
      <c r="E756" s="2" t="s">
        <v>90</v>
      </c>
      <c r="F756" s="2" t="s">
        <v>204</v>
      </c>
      <c r="G756" s="2" t="s">
        <v>203</v>
      </c>
      <c r="H756" s="2" t="s">
        <v>202</v>
      </c>
      <c r="I756" s="2" t="s">
        <v>88</v>
      </c>
      <c r="J756" s="2" t="s">
        <v>46</v>
      </c>
      <c r="K756" s="2" t="s">
        <v>51</v>
      </c>
      <c r="L756" s="2" t="s">
        <v>87</v>
      </c>
      <c r="M756" s="8">
        <v>1</v>
      </c>
      <c r="N756" s="9" t="str">
        <f t="shared" si="33"/>
        <v>RSSS-270-4601 - Fondation - fonds d'exploitation - Cap</v>
      </c>
      <c r="O756" s="9" t="str">
        <f t="shared" si="34"/>
        <v>Investissement</v>
      </c>
      <c r="P756" s="9" t="str">
        <f t="shared" si="35"/>
        <v>Partenaires externes</v>
      </c>
    </row>
    <row r="757" spans="1:16" ht="12.75" customHeight="1" x14ac:dyDescent="0.25">
      <c r="A757" s="2" t="s">
        <v>836</v>
      </c>
      <c r="B757" s="2" t="s">
        <v>836</v>
      </c>
      <c r="C757" s="2" t="s">
        <v>819</v>
      </c>
      <c r="D757" s="2" t="s">
        <v>1725</v>
      </c>
      <c r="E757" s="2" t="s">
        <v>90</v>
      </c>
      <c r="F757" s="2" t="s">
        <v>200</v>
      </c>
      <c r="G757" s="2" t="s">
        <v>199</v>
      </c>
      <c r="H757" s="2" t="s">
        <v>198</v>
      </c>
      <c r="I757" s="2" t="s">
        <v>88</v>
      </c>
      <c r="J757" s="2" t="s">
        <v>47</v>
      </c>
      <c r="K757" s="2" t="s">
        <v>51</v>
      </c>
      <c r="L757" s="2" t="s">
        <v>87</v>
      </c>
      <c r="M757" s="8">
        <v>1</v>
      </c>
      <c r="N757" s="9" t="str">
        <f t="shared" si="33"/>
        <v>RSSS-280-4601 - Fondation - fonds d'exploitation - Non Cap</v>
      </c>
      <c r="O757" s="9" t="str">
        <f t="shared" si="34"/>
        <v>Dépense</v>
      </c>
      <c r="P757" s="9" t="str">
        <f t="shared" si="35"/>
        <v>Partenaires externes</v>
      </c>
    </row>
    <row r="758" spans="1:16" ht="12.75" customHeight="1" x14ac:dyDescent="0.25">
      <c r="A758" s="2" t="s">
        <v>835</v>
      </c>
      <c r="B758" s="2" t="s">
        <v>835</v>
      </c>
      <c r="C758" s="2" t="s">
        <v>819</v>
      </c>
      <c r="D758" s="2" t="s">
        <v>1725</v>
      </c>
      <c r="E758" s="2" t="s">
        <v>90</v>
      </c>
      <c r="F758" s="2" t="s">
        <v>196</v>
      </c>
      <c r="G758" s="2" t="s">
        <v>195</v>
      </c>
      <c r="H758" s="2" t="s">
        <v>194</v>
      </c>
      <c r="I758" s="2" t="s">
        <v>88</v>
      </c>
      <c r="J758" s="2" t="s">
        <v>46</v>
      </c>
      <c r="K758" s="2" t="s">
        <v>51</v>
      </c>
      <c r="L758" s="2" t="s">
        <v>87</v>
      </c>
      <c r="M758" s="8">
        <v>1</v>
      </c>
      <c r="N758" s="9" t="str">
        <f t="shared" si="33"/>
        <v>RSSS-290-4601 - Fondation - fonds d'immobilisation - Cap</v>
      </c>
      <c r="O758" s="9" t="str">
        <f t="shared" si="34"/>
        <v>Investissement</v>
      </c>
      <c r="P758" s="9" t="str">
        <f t="shared" si="35"/>
        <v>Partenaires externes</v>
      </c>
    </row>
    <row r="759" spans="1:16" ht="12.75" customHeight="1" x14ac:dyDescent="0.25">
      <c r="A759" s="2" t="s">
        <v>834</v>
      </c>
      <c r="B759" s="2" t="s">
        <v>834</v>
      </c>
      <c r="C759" s="2" t="s">
        <v>819</v>
      </c>
      <c r="D759" s="2" t="s">
        <v>50</v>
      </c>
      <c r="E759" s="2" t="s">
        <v>90</v>
      </c>
      <c r="F759" s="2" t="s">
        <v>192</v>
      </c>
      <c r="G759" s="2" t="s">
        <v>191</v>
      </c>
      <c r="H759" s="2" t="s">
        <v>190</v>
      </c>
      <c r="I759" s="2" t="s">
        <v>88</v>
      </c>
      <c r="J759" s="2" t="s">
        <v>47</v>
      </c>
      <c r="K759" s="2" t="s">
        <v>48</v>
      </c>
      <c r="L759" s="2" t="s">
        <v>87</v>
      </c>
      <c r="M759" s="8">
        <v>1</v>
      </c>
      <c r="N759" s="9" t="str">
        <f t="shared" si="33"/>
        <v>RSSS-300-4601 - CO/CDO - Transfert MSSS - Non Cap</v>
      </c>
      <c r="O759" s="9" t="str">
        <f t="shared" si="34"/>
        <v>Dépense</v>
      </c>
      <c r="P759" s="9" t="str">
        <f t="shared" si="35"/>
        <v>Fonds général</v>
      </c>
    </row>
    <row r="760" spans="1:16" ht="12.75" customHeight="1" x14ac:dyDescent="0.25">
      <c r="A760" s="2" t="s">
        <v>833</v>
      </c>
      <c r="B760" s="2" t="s">
        <v>833</v>
      </c>
      <c r="C760" s="2" t="s">
        <v>819</v>
      </c>
      <c r="D760" s="2" t="s">
        <v>50</v>
      </c>
      <c r="E760" s="2" t="s">
        <v>90</v>
      </c>
      <c r="F760" s="2" t="s">
        <v>188</v>
      </c>
      <c r="G760" s="2" t="s">
        <v>187</v>
      </c>
      <c r="H760" s="2" t="s">
        <v>186</v>
      </c>
      <c r="I760" s="2" t="s">
        <v>88</v>
      </c>
      <c r="J760" s="2" t="s">
        <v>46</v>
      </c>
      <c r="K760" s="2" t="s">
        <v>48</v>
      </c>
      <c r="L760" s="2" t="s">
        <v>87</v>
      </c>
      <c r="M760" s="8">
        <v>1</v>
      </c>
      <c r="N760" s="9" t="str">
        <f t="shared" si="33"/>
        <v>RSSS-310-4601 - CO/CDO - Transfert MSSS - Cap</v>
      </c>
      <c r="O760" s="9" t="str">
        <f t="shared" si="34"/>
        <v>Investissement</v>
      </c>
      <c r="P760" s="9" t="str">
        <f t="shared" si="35"/>
        <v>Fonds général</v>
      </c>
    </row>
    <row r="761" spans="1:16" ht="12.75" customHeight="1" x14ac:dyDescent="0.25">
      <c r="A761" s="2" t="s">
        <v>832</v>
      </c>
      <c r="B761" s="2" t="s">
        <v>832</v>
      </c>
      <c r="C761" s="2" t="s">
        <v>819</v>
      </c>
      <c r="D761" s="2" t="s">
        <v>50</v>
      </c>
      <c r="E761" s="2" t="s">
        <v>90</v>
      </c>
      <c r="F761" s="2" t="s">
        <v>184</v>
      </c>
      <c r="G761" s="2" t="s">
        <v>183</v>
      </c>
      <c r="H761" s="2" t="s">
        <v>182</v>
      </c>
      <c r="I761" s="2" t="s">
        <v>88</v>
      </c>
      <c r="J761" s="2" t="s">
        <v>47</v>
      </c>
      <c r="K761" s="2" t="s">
        <v>48</v>
      </c>
      <c r="L761" s="2" t="s">
        <v>87</v>
      </c>
      <c r="M761" s="8">
        <v>1</v>
      </c>
      <c r="N761" s="9" t="str">
        <f t="shared" si="33"/>
        <v>RSSS-320-4601 - Autres - Transfert MSSS - Non Cap</v>
      </c>
      <c r="O761" s="9" t="str">
        <f t="shared" si="34"/>
        <v>Dépense</v>
      </c>
      <c r="P761" s="9" t="str">
        <f t="shared" si="35"/>
        <v>Fonds général</v>
      </c>
    </row>
    <row r="762" spans="1:16" ht="12.75" customHeight="1" x14ac:dyDescent="0.25">
      <c r="A762" s="2" t="s">
        <v>831</v>
      </c>
      <c r="B762" s="2" t="s">
        <v>831</v>
      </c>
      <c r="C762" s="2" t="s">
        <v>819</v>
      </c>
      <c r="D762" s="2" t="s">
        <v>50</v>
      </c>
      <c r="E762" s="2" t="s">
        <v>90</v>
      </c>
      <c r="F762" s="2" t="s">
        <v>180</v>
      </c>
      <c r="G762" s="2" t="s">
        <v>179</v>
      </c>
      <c r="H762" s="2" t="s">
        <v>178</v>
      </c>
      <c r="I762" s="2" t="s">
        <v>88</v>
      </c>
      <c r="J762" s="2" t="s">
        <v>46</v>
      </c>
      <c r="K762" s="2" t="s">
        <v>48</v>
      </c>
      <c r="L762" s="2" t="s">
        <v>87</v>
      </c>
      <c r="M762" s="8">
        <v>1</v>
      </c>
      <c r="N762" s="9" t="str">
        <f t="shared" si="33"/>
        <v>RSSS-330-4601 - Autres - Transfert MSSS -Cap</v>
      </c>
      <c r="O762" s="9" t="str">
        <f t="shared" si="34"/>
        <v>Investissement</v>
      </c>
      <c r="P762" s="9" t="str">
        <f t="shared" si="35"/>
        <v>Fonds général</v>
      </c>
    </row>
    <row r="763" spans="1:16" ht="12.75" customHeight="1" x14ac:dyDescent="0.25">
      <c r="A763" s="2" t="s">
        <v>830</v>
      </c>
      <c r="B763" s="2" t="s">
        <v>830</v>
      </c>
      <c r="C763" s="2" t="s">
        <v>819</v>
      </c>
      <c r="D763" s="2" t="s">
        <v>1725</v>
      </c>
      <c r="E763" s="2" t="s">
        <v>90</v>
      </c>
      <c r="F763" s="2" t="s">
        <v>176</v>
      </c>
      <c r="G763" s="2" t="s">
        <v>175</v>
      </c>
      <c r="H763" s="2" t="s">
        <v>174</v>
      </c>
      <c r="I763" s="2" t="s">
        <v>88</v>
      </c>
      <c r="J763" s="2" t="s">
        <v>47</v>
      </c>
      <c r="K763" s="2" t="s">
        <v>169</v>
      </c>
      <c r="L763" s="2" t="s">
        <v>87</v>
      </c>
      <c r="M763" s="8">
        <v>1</v>
      </c>
      <c r="N763" s="9" t="str">
        <f t="shared" si="33"/>
        <v>RSSS-340-4601 - Autres - Gouvernement fédéral - Non Cap</v>
      </c>
      <c r="O763" s="9" t="str">
        <f t="shared" si="34"/>
        <v>Dépense</v>
      </c>
      <c r="P763" s="9" t="str">
        <f t="shared" si="35"/>
        <v>Partenaires externes</v>
      </c>
    </row>
    <row r="764" spans="1:16" ht="12.75" customHeight="1" x14ac:dyDescent="0.25">
      <c r="A764" s="2" t="s">
        <v>829</v>
      </c>
      <c r="B764" s="2" t="s">
        <v>829</v>
      </c>
      <c r="C764" s="2" t="s">
        <v>819</v>
      </c>
      <c r="D764" s="2" t="s">
        <v>1725</v>
      </c>
      <c r="E764" s="2" t="s">
        <v>90</v>
      </c>
      <c r="F764" s="2" t="s">
        <v>172</v>
      </c>
      <c r="G764" s="2" t="s">
        <v>171</v>
      </c>
      <c r="H764" s="2" t="s">
        <v>170</v>
      </c>
      <c r="I764" s="2" t="s">
        <v>88</v>
      </c>
      <c r="J764" s="2" t="s">
        <v>46</v>
      </c>
      <c r="K764" s="2" t="s">
        <v>169</v>
      </c>
      <c r="L764" s="2" t="s">
        <v>87</v>
      </c>
      <c r="M764" s="8">
        <v>1</v>
      </c>
      <c r="N764" s="9" t="str">
        <f t="shared" si="33"/>
        <v>RSSS-350-4601 - Autres - Gouvernement fédéral - Cap</v>
      </c>
      <c r="O764" s="9" t="str">
        <f t="shared" si="34"/>
        <v>Investissement</v>
      </c>
      <c r="P764" s="9" t="str">
        <f t="shared" si="35"/>
        <v>Partenaires externes</v>
      </c>
    </row>
    <row r="765" spans="1:16" ht="12.75" customHeight="1" x14ac:dyDescent="0.25">
      <c r="A765" s="2" t="s">
        <v>828</v>
      </c>
      <c r="B765" s="2" t="s">
        <v>828</v>
      </c>
      <c r="C765" s="2" t="s">
        <v>819</v>
      </c>
      <c r="D765" s="2" t="s">
        <v>50</v>
      </c>
      <c r="E765" s="2" t="s">
        <v>90</v>
      </c>
      <c r="F765" s="2" t="s">
        <v>167</v>
      </c>
      <c r="G765" s="2" t="s">
        <v>166</v>
      </c>
      <c r="H765" s="2" t="s">
        <v>165</v>
      </c>
      <c r="I765" s="2" t="s">
        <v>88</v>
      </c>
      <c r="J765" s="2" t="s">
        <v>47</v>
      </c>
      <c r="K765" s="2" t="s">
        <v>51</v>
      </c>
      <c r="L765" s="2" t="s">
        <v>87</v>
      </c>
      <c r="M765" s="8">
        <v>1</v>
      </c>
      <c r="N765" s="9" t="str">
        <f t="shared" si="33"/>
        <v>RSSS-360-4601 - Autres sources de financement - Non Cap</v>
      </c>
      <c r="O765" s="9" t="str">
        <f t="shared" si="34"/>
        <v>Dépense</v>
      </c>
      <c r="P765" s="9" t="str">
        <f t="shared" si="35"/>
        <v>Fonds général</v>
      </c>
    </row>
    <row r="766" spans="1:16" ht="12.75" customHeight="1" x14ac:dyDescent="0.25">
      <c r="A766" s="2" t="s">
        <v>827</v>
      </c>
      <c r="B766" s="2" t="s">
        <v>827</v>
      </c>
      <c r="C766" s="2" t="s">
        <v>819</v>
      </c>
      <c r="D766" s="2" t="s">
        <v>50</v>
      </c>
      <c r="E766" s="2" t="s">
        <v>90</v>
      </c>
      <c r="F766" s="2" t="s">
        <v>163</v>
      </c>
      <c r="G766" s="2" t="s">
        <v>162</v>
      </c>
      <c r="H766" s="2" t="s">
        <v>161</v>
      </c>
      <c r="I766" s="2" t="s">
        <v>88</v>
      </c>
      <c r="J766" s="2" t="s">
        <v>46</v>
      </c>
      <c r="K766" s="2" t="s">
        <v>51</v>
      </c>
      <c r="L766" s="2" t="s">
        <v>87</v>
      </c>
      <c r="M766" s="8">
        <v>1</v>
      </c>
      <c r="N766" s="9" t="str">
        <f t="shared" si="33"/>
        <v>RSSS-370-4601 - Autres sources de financement - Cap</v>
      </c>
      <c r="O766" s="9" t="str">
        <f t="shared" si="34"/>
        <v>Investissement</v>
      </c>
      <c r="P766" s="9" t="str">
        <f t="shared" si="35"/>
        <v>Fonds général</v>
      </c>
    </row>
    <row r="767" spans="1:16" ht="12.75" customHeight="1" x14ac:dyDescent="0.25">
      <c r="A767" s="2" t="s">
        <v>826</v>
      </c>
      <c r="B767" s="2" t="s">
        <v>826</v>
      </c>
      <c r="C767" s="2" t="s">
        <v>819</v>
      </c>
      <c r="D767" s="2" t="s">
        <v>50</v>
      </c>
      <c r="E767" s="2" t="s">
        <v>90</v>
      </c>
      <c r="F767" s="2" t="s">
        <v>93</v>
      </c>
      <c r="G767" s="2" t="s">
        <v>93</v>
      </c>
      <c r="H767" s="2" t="s">
        <v>93</v>
      </c>
      <c r="I767" s="2" t="s">
        <v>88</v>
      </c>
      <c r="J767" s="2" t="s">
        <v>47</v>
      </c>
      <c r="K767" s="2" t="s">
        <v>48</v>
      </c>
      <c r="L767" s="2" t="s">
        <v>87</v>
      </c>
      <c r="M767" s="8">
        <v>1</v>
      </c>
      <c r="N767" s="9" t="str">
        <f t="shared" si="33"/>
        <v>RSSS-400-4601 - Conversion - Dépenses réelles - 2018-2019</v>
      </c>
      <c r="O767" s="9" t="str">
        <f t="shared" si="34"/>
        <v>Dépense</v>
      </c>
      <c r="P767" s="9" t="str">
        <f t="shared" si="35"/>
        <v>Fonds général</v>
      </c>
    </row>
    <row r="768" spans="1:16" ht="12.75" customHeight="1" x14ac:dyDescent="0.25">
      <c r="A768" s="2" t="s">
        <v>825</v>
      </c>
      <c r="B768" s="2" t="s">
        <v>825</v>
      </c>
      <c r="C768" s="2" t="s">
        <v>819</v>
      </c>
      <c r="D768" s="2" t="s">
        <v>50</v>
      </c>
      <c r="E768" s="2" t="s">
        <v>90</v>
      </c>
      <c r="F768" s="2" t="s">
        <v>158</v>
      </c>
      <c r="G768" s="2" t="s">
        <v>158</v>
      </c>
      <c r="H768" s="2" t="s">
        <v>158</v>
      </c>
      <c r="I768" s="2" t="s">
        <v>88</v>
      </c>
      <c r="J768" s="2" t="s">
        <v>47</v>
      </c>
      <c r="K768" s="2" t="s">
        <v>48</v>
      </c>
      <c r="L768" s="2" t="s">
        <v>87</v>
      </c>
      <c r="M768" s="8">
        <v>1</v>
      </c>
      <c r="N768" s="9" t="str">
        <f t="shared" si="33"/>
        <v>RSSS-992-4601 - Plan modernisation technologique - Transfert MSSS (NON CAP)</v>
      </c>
      <c r="O768" s="9" t="str">
        <f t="shared" si="34"/>
        <v>Dépense</v>
      </c>
      <c r="P768" s="9" t="str">
        <f t="shared" si="35"/>
        <v>Fonds général</v>
      </c>
    </row>
    <row r="769" spans="1:16" ht="12.75" customHeight="1" x14ac:dyDescent="0.25">
      <c r="A769" s="2" t="s">
        <v>824</v>
      </c>
      <c r="B769" s="2" t="s">
        <v>824</v>
      </c>
      <c r="C769" s="2" t="s">
        <v>819</v>
      </c>
      <c r="D769" s="2" t="s">
        <v>50</v>
      </c>
      <c r="E769" s="2" t="s">
        <v>90</v>
      </c>
      <c r="F769" s="2" t="s">
        <v>156</v>
      </c>
      <c r="G769" s="2" t="s">
        <v>156</v>
      </c>
      <c r="H769" s="2" t="s">
        <v>156</v>
      </c>
      <c r="I769" s="2" t="s">
        <v>147</v>
      </c>
      <c r="J769" s="2" t="s">
        <v>46</v>
      </c>
      <c r="K769" s="2" t="s">
        <v>48</v>
      </c>
      <c r="L769" s="2" t="s">
        <v>87</v>
      </c>
      <c r="M769" s="8">
        <v>1</v>
      </c>
      <c r="N769" s="9" t="str">
        <f t="shared" si="33"/>
        <v>RSSS-993-4601 - Plan modernisation technologique - EIRI (CAP)</v>
      </c>
      <c r="O769" s="9" t="str">
        <f t="shared" si="34"/>
        <v>Investissement</v>
      </c>
      <c r="P769" s="9" t="str">
        <f t="shared" si="35"/>
        <v>Fonds général</v>
      </c>
    </row>
    <row r="770" spans="1:16" ht="12.75" customHeight="1" x14ac:dyDescent="0.25">
      <c r="A770" s="2" t="s">
        <v>823</v>
      </c>
      <c r="B770" s="2" t="s">
        <v>823</v>
      </c>
      <c r="C770" s="2" t="s">
        <v>819</v>
      </c>
      <c r="D770" s="2" t="s">
        <v>50</v>
      </c>
      <c r="E770" s="2" t="s">
        <v>90</v>
      </c>
      <c r="F770" s="2" t="s">
        <v>154</v>
      </c>
      <c r="G770" s="2" t="s">
        <v>154</v>
      </c>
      <c r="H770" s="2" t="s">
        <v>154</v>
      </c>
      <c r="I770" s="2" t="s">
        <v>147</v>
      </c>
      <c r="J770" s="2" t="s">
        <v>46</v>
      </c>
      <c r="K770" s="2" t="s">
        <v>48</v>
      </c>
      <c r="L770" s="2" t="s">
        <v>87</v>
      </c>
      <c r="M770" s="8">
        <v>1</v>
      </c>
      <c r="N770" s="9" t="str">
        <f t="shared" si="33"/>
        <v>RSSS-996-4601 - Enveloppe d'investissements en RI - Capitalisable</v>
      </c>
      <c r="O770" s="9" t="str">
        <f t="shared" si="34"/>
        <v>Investissement</v>
      </c>
      <c r="P770" s="9" t="str">
        <f t="shared" si="35"/>
        <v>Fonds général</v>
      </c>
    </row>
    <row r="771" spans="1:16" ht="12.75" customHeight="1" x14ac:dyDescent="0.25">
      <c r="A771" s="2" t="s">
        <v>822</v>
      </c>
      <c r="B771" s="2" t="s">
        <v>822</v>
      </c>
      <c r="C771" s="2" t="s">
        <v>819</v>
      </c>
      <c r="D771" s="2" t="s">
        <v>50</v>
      </c>
      <c r="E771" s="2" t="s">
        <v>115</v>
      </c>
      <c r="F771" s="2" t="s">
        <v>152</v>
      </c>
      <c r="G771" s="2" t="s">
        <v>152</v>
      </c>
      <c r="H771" s="2" t="s">
        <v>152</v>
      </c>
      <c r="I771" s="2" t="s">
        <v>147</v>
      </c>
      <c r="J771" s="2" t="s">
        <v>46</v>
      </c>
      <c r="K771" s="2" t="s">
        <v>48</v>
      </c>
      <c r="L771" s="2" t="s">
        <v>87</v>
      </c>
      <c r="M771" s="8">
        <v>1</v>
      </c>
      <c r="N771" s="9" t="str">
        <f t="shared" ref="N771:N834" si="36">_xlfn.CONCAT(B771," - ",G771)</f>
        <v>RSSS-997-4601 - Compte non provisionné - Capitalisable</v>
      </c>
      <c r="O771" s="9" t="str">
        <f t="shared" ref="O771:O834" si="37">J771</f>
        <v>Investissement</v>
      </c>
      <c r="P771" s="9" t="str">
        <f t="shared" ref="P771:P834" si="38">D771</f>
        <v>Fonds général</v>
      </c>
    </row>
    <row r="772" spans="1:16" ht="12.75" customHeight="1" x14ac:dyDescent="0.25">
      <c r="A772" s="2" t="s">
        <v>821</v>
      </c>
      <c r="B772" s="2" t="s">
        <v>821</v>
      </c>
      <c r="C772" s="2" t="s">
        <v>819</v>
      </c>
      <c r="D772" s="2" t="s">
        <v>50</v>
      </c>
      <c r="E772" s="2" t="s">
        <v>90</v>
      </c>
      <c r="F772" s="2" t="s">
        <v>89</v>
      </c>
      <c r="G772" s="2" t="s">
        <v>89</v>
      </c>
      <c r="H772" s="2" t="s">
        <v>89</v>
      </c>
      <c r="I772" s="2" t="s">
        <v>88</v>
      </c>
      <c r="J772" s="2" t="s">
        <v>47</v>
      </c>
      <c r="K772" s="2" t="s">
        <v>48</v>
      </c>
      <c r="L772" s="2" t="s">
        <v>87</v>
      </c>
      <c r="M772" s="8">
        <v>1</v>
      </c>
      <c r="N772" s="9" t="str">
        <f t="shared" si="36"/>
        <v>RSSS-998-4601 - COVID-19 - Non capitalisable</v>
      </c>
      <c r="O772" s="9" t="str">
        <f t="shared" si="37"/>
        <v>Dépense</v>
      </c>
      <c r="P772" s="9" t="str">
        <f t="shared" si="38"/>
        <v>Fonds général</v>
      </c>
    </row>
    <row r="773" spans="1:16" ht="12.75" customHeight="1" x14ac:dyDescent="0.25">
      <c r="A773" s="2" t="s">
        <v>820</v>
      </c>
      <c r="B773" s="2" t="s">
        <v>820</v>
      </c>
      <c r="C773" s="2" t="s">
        <v>819</v>
      </c>
      <c r="D773" s="2" t="s">
        <v>50</v>
      </c>
      <c r="E773" s="2" t="s">
        <v>90</v>
      </c>
      <c r="F773" s="2" t="s">
        <v>148</v>
      </c>
      <c r="G773" s="2" t="s">
        <v>148</v>
      </c>
      <c r="H773" s="2" t="s">
        <v>148</v>
      </c>
      <c r="I773" s="2" t="s">
        <v>147</v>
      </c>
      <c r="J773" s="2" t="s">
        <v>46</v>
      </c>
      <c r="K773" s="2" t="s">
        <v>48</v>
      </c>
      <c r="L773" s="2" t="s">
        <v>87</v>
      </c>
      <c r="M773" s="8">
        <v>1</v>
      </c>
      <c r="N773" s="9" t="str">
        <f t="shared" si="36"/>
        <v>RSSS-999-4601 - COVID-19 - Capitalisable</v>
      </c>
      <c r="O773" s="9" t="str">
        <f t="shared" si="37"/>
        <v>Investissement</v>
      </c>
      <c r="P773" s="9" t="str">
        <f t="shared" si="38"/>
        <v>Fonds général</v>
      </c>
    </row>
    <row r="774" spans="1:16" ht="12.75" customHeight="1" x14ac:dyDescent="0.25">
      <c r="A774" s="2" t="s">
        <v>818</v>
      </c>
      <c r="B774" s="2" t="s">
        <v>818</v>
      </c>
      <c r="C774" s="2" t="s">
        <v>786</v>
      </c>
      <c r="D774" s="2" t="s">
        <v>50</v>
      </c>
      <c r="E774" s="2" t="s">
        <v>90</v>
      </c>
      <c r="F774" s="2" t="s">
        <v>260</v>
      </c>
      <c r="G774" s="2" t="s">
        <v>259</v>
      </c>
      <c r="H774" s="2" t="s">
        <v>258</v>
      </c>
      <c r="I774" s="2" t="s">
        <v>88</v>
      </c>
      <c r="J774" s="2" t="s">
        <v>46</v>
      </c>
      <c r="K774" s="2" t="s">
        <v>48</v>
      </c>
      <c r="L774" s="2" t="s">
        <v>87</v>
      </c>
      <c r="M774" s="8">
        <v>1</v>
      </c>
      <c r="N774" s="9" t="str">
        <f t="shared" si="36"/>
        <v>RSSS-130-4602 - Fonds exploitation - Dépense de l'exercice - Cap</v>
      </c>
      <c r="O774" s="9" t="str">
        <f t="shared" si="37"/>
        <v>Investissement</v>
      </c>
      <c r="P774" s="9" t="str">
        <f t="shared" si="38"/>
        <v>Fonds général</v>
      </c>
    </row>
    <row r="775" spans="1:16" ht="12.75" customHeight="1" x14ac:dyDescent="0.25">
      <c r="A775" s="2" t="s">
        <v>817</v>
      </c>
      <c r="B775" s="2" t="s">
        <v>817</v>
      </c>
      <c r="C775" s="2" t="s">
        <v>786</v>
      </c>
      <c r="D775" s="2" t="s">
        <v>50</v>
      </c>
      <c r="E775" s="2" t="s">
        <v>90</v>
      </c>
      <c r="F775" s="2" t="s">
        <v>256</v>
      </c>
      <c r="G775" s="2" t="s">
        <v>255</v>
      </c>
      <c r="H775" s="2" t="s">
        <v>254</v>
      </c>
      <c r="I775" s="2" t="s">
        <v>88</v>
      </c>
      <c r="J775" s="2" t="s">
        <v>46</v>
      </c>
      <c r="K775" s="2" t="s">
        <v>48</v>
      </c>
      <c r="L775" s="2" t="s">
        <v>87</v>
      </c>
      <c r="M775" s="8">
        <v>1</v>
      </c>
      <c r="N775" s="9" t="str">
        <f t="shared" si="36"/>
        <v>RSSS-140-4602 - Fonds exploitation - Solde de fonds - Cap</v>
      </c>
      <c r="O775" s="9" t="str">
        <f t="shared" si="37"/>
        <v>Investissement</v>
      </c>
      <c r="P775" s="9" t="str">
        <f t="shared" si="38"/>
        <v>Fonds général</v>
      </c>
    </row>
    <row r="776" spans="1:16" ht="12.75" customHeight="1" x14ac:dyDescent="0.25">
      <c r="A776" s="2" t="s">
        <v>816</v>
      </c>
      <c r="B776" s="2" t="s">
        <v>816</v>
      </c>
      <c r="C776" s="2" t="s">
        <v>786</v>
      </c>
      <c r="D776" s="2" t="s">
        <v>50</v>
      </c>
      <c r="E776" s="2" t="s">
        <v>90</v>
      </c>
      <c r="F776" s="2" t="s">
        <v>252</v>
      </c>
      <c r="G776" s="2" t="s">
        <v>251</v>
      </c>
      <c r="H776" s="2" t="s">
        <v>250</v>
      </c>
      <c r="I776" s="2" t="s">
        <v>88</v>
      </c>
      <c r="J776" s="2" t="s">
        <v>46</v>
      </c>
      <c r="K776" s="2" t="s">
        <v>48</v>
      </c>
      <c r="L776" s="2" t="s">
        <v>87</v>
      </c>
      <c r="M776" s="8">
        <v>1</v>
      </c>
      <c r="N776" s="9" t="str">
        <f t="shared" si="36"/>
        <v>RSSS-150-4602 - Fonds exploitation - Crédits reportés - Cap</v>
      </c>
      <c r="O776" s="9" t="str">
        <f t="shared" si="37"/>
        <v>Investissement</v>
      </c>
      <c r="P776" s="9" t="str">
        <f t="shared" si="38"/>
        <v>Fonds général</v>
      </c>
    </row>
    <row r="777" spans="1:16" ht="12.75" customHeight="1" x14ac:dyDescent="0.25">
      <c r="A777" s="2" t="s">
        <v>815</v>
      </c>
      <c r="B777" s="2" t="s">
        <v>815</v>
      </c>
      <c r="C777" s="2" t="s">
        <v>786</v>
      </c>
      <c r="D777" s="2" t="s">
        <v>50</v>
      </c>
      <c r="E777" s="2" t="s">
        <v>90</v>
      </c>
      <c r="F777" s="2" t="s">
        <v>248</v>
      </c>
      <c r="G777" s="2" t="s">
        <v>247</v>
      </c>
      <c r="H777" s="2" t="s">
        <v>246</v>
      </c>
      <c r="I777" s="2" t="s">
        <v>88</v>
      </c>
      <c r="J777" s="2" t="s">
        <v>47</v>
      </c>
      <c r="K777" s="2" t="s">
        <v>48</v>
      </c>
      <c r="L777" s="2" t="s">
        <v>87</v>
      </c>
      <c r="M777" s="8">
        <v>1</v>
      </c>
      <c r="N777" s="9" t="str">
        <f t="shared" si="36"/>
        <v>RSSS-160-4602 - Fonds exploitation - Dépense de l'exercice - Non Cap</v>
      </c>
      <c r="O777" s="9" t="str">
        <f t="shared" si="37"/>
        <v>Dépense</v>
      </c>
      <c r="P777" s="9" t="str">
        <f t="shared" si="38"/>
        <v>Fonds général</v>
      </c>
    </row>
    <row r="778" spans="1:16" ht="12.75" customHeight="1" x14ac:dyDescent="0.25">
      <c r="A778" s="2" t="s">
        <v>814</v>
      </c>
      <c r="B778" s="2" t="s">
        <v>814</v>
      </c>
      <c r="C778" s="2" t="s">
        <v>786</v>
      </c>
      <c r="D778" s="2" t="s">
        <v>50</v>
      </c>
      <c r="E778" s="2" t="s">
        <v>90</v>
      </c>
      <c r="F778" s="2" t="s">
        <v>244</v>
      </c>
      <c r="G778" s="2" t="s">
        <v>243</v>
      </c>
      <c r="H778" s="2" t="s">
        <v>242</v>
      </c>
      <c r="I778" s="2" t="s">
        <v>88</v>
      </c>
      <c r="J778" s="2" t="s">
        <v>47</v>
      </c>
      <c r="K778" s="2" t="s">
        <v>48</v>
      </c>
      <c r="L778" s="2" t="s">
        <v>87</v>
      </c>
      <c r="M778" s="8">
        <v>1</v>
      </c>
      <c r="N778" s="9" t="str">
        <f t="shared" si="36"/>
        <v>RSSS-170-4602 - Fonds exploitation - Solde de fonds - Non Cap</v>
      </c>
      <c r="O778" s="9" t="str">
        <f t="shared" si="37"/>
        <v>Dépense</v>
      </c>
      <c r="P778" s="9" t="str">
        <f t="shared" si="38"/>
        <v>Fonds général</v>
      </c>
    </row>
    <row r="779" spans="1:16" ht="12.75" customHeight="1" x14ac:dyDescent="0.25">
      <c r="A779" s="2" t="s">
        <v>813</v>
      </c>
      <c r="B779" s="2" t="s">
        <v>813</v>
      </c>
      <c r="C779" s="2" t="s">
        <v>786</v>
      </c>
      <c r="D779" s="2" t="s">
        <v>50</v>
      </c>
      <c r="E779" s="2" t="s">
        <v>90</v>
      </c>
      <c r="F779" s="2" t="s">
        <v>240</v>
      </c>
      <c r="G779" s="2" t="s">
        <v>239</v>
      </c>
      <c r="H779" s="2" t="s">
        <v>238</v>
      </c>
      <c r="I779" s="2" t="s">
        <v>88</v>
      </c>
      <c r="J779" s="2" t="s">
        <v>47</v>
      </c>
      <c r="K779" s="2" t="s">
        <v>48</v>
      </c>
      <c r="L779" s="2" t="s">
        <v>87</v>
      </c>
      <c r="M779" s="8">
        <v>1</v>
      </c>
      <c r="N779" s="9" t="str">
        <f t="shared" si="36"/>
        <v>RSSS-180-4602 - Fonds exploitation - Crédits reportés - Non Cap</v>
      </c>
      <c r="O779" s="9" t="str">
        <f t="shared" si="37"/>
        <v>Dépense</v>
      </c>
      <c r="P779" s="9" t="str">
        <f t="shared" si="38"/>
        <v>Fonds général</v>
      </c>
    </row>
    <row r="780" spans="1:16" ht="12.75" customHeight="1" x14ac:dyDescent="0.25">
      <c r="A780" s="2" t="s">
        <v>812</v>
      </c>
      <c r="B780" s="2" t="s">
        <v>812</v>
      </c>
      <c r="C780" s="2" t="s">
        <v>786</v>
      </c>
      <c r="D780" s="2" t="s">
        <v>50</v>
      </c>
      <c r="E780" s="2" t="s">
        <v>90</v>
      </c>
      <c r="F780" s="2" t="s">
        <v>236</v>
      </c>
      <c r="G780" s="2" t="s">
        <v>235</v>
      </c>
      <c r="H780" s="2" t="s">
        <v>234</v>
      </c>
      <c r="I780" s="2" t="s">
        <v>88</v>
      </c>
      <c r="J780" s="2" t="s">
        <v>46</v>
      </c>
      <c r="K780" s="2" t="s">
        <v>48</v>
      </c>
      <c r="L780" s="2" t="s">
        <v>87</v>
      </c>
      <c r="M780" s="8">
        <v>1</v>
      </c>
      <c r="N780" s="9" t="str">
        <f t="shared" si="36"/>
        <v>RSSS-190-4602 - Fonds immo - Courant - Cap</v>
      </c>
      <c r="O780" s="9" t="str">
        <f t="shared" si="37"/>
        <v>Investissement</v>
      </c>
      <c r="P780" s="9" t="str">
        <f t="shared" si="38"/>
        <v>Fonds général</v>
      </c>
    </row>
    <row r="781" spans="1:16" ht="12.75" customHeight="1" x14ac:dyDescent="0.25">
      <c r="A781" s="2" t="s">
        <v>811</v>
      </c>
      <c r="B781" s="2" t="s">
        <v>811</v>
      </c>
      <c r="C781" s="2" t="s">
        <v>786</v>
      </c>
      <c r="D781" s="2" t="s">
        <v>50</v>
      </c>
      <c r="E781" s="2" t="s">
        <v>90</v>
      </c>
      <c r="F781" s="2" t="s">
        <v>232</v>
      </c>
      <c r="G781" s="2" t="s">
        <v>231</v>
      </c>
      <c r="H781" s="2" t="s">
        <v>230</v>
      </c>
      <c r="I781" s="2" t="s">
        <v>88</v>
      </c>
      <c r="J781" s="2" t="s">
        <v>46</v>
      </c>
      <c r="K781" s="2" t="s">
        <v>48</v>
      </c>
      <c r="L781" s="2" t="s">
        <v>87</v>
      </c>
      <c r="M781" s="8">
        <v>1</v>
      </c>
      <c r="N781" s="9" t="str">
        <f t="shared" si="36"/>
        <v>RSSS-200-4602 - Fonds immo - Solde de fonds - Cap</v>
      </c>
      <c r="O781" s="9" t="str">
        <f t="shared" si="37"/>
        <v>Investissement</v>
      </c>
      <c r="P781" s="9" t="str">
        <f t="shared" si="38"/>
        <v>Fonds général</v>
      </c>
    </row>
    <row r="782" spans="1:16" ht="12.75" customHeight="1" x14ac:dyDescent="0.25">
      <c r="A782" s="2" t="s">
        <v>810</v>
      </c>
      <c r="B782" s="2" t="s">
        <v>810</v>
      </c>
      <c r="C782" s="2" t="s">
        <v>786</v>
      </c>
      <c r="D782" s="2" t="s">
        <v>50</v>
      </c>
      <c r="E782" s="2" t="s">
        <v>90</v>
      </c>
      <c r="F782" s="2" t="s">
        <v>228</v>
      </c>
      <c r="G782" s="2" t="s">
        <v>227</v>
      </c>
      <c r="H782" s="2" t="s">
        <v>226</v>
      </c>
      <c r="I782" s="2" t="s">
        <v>88</v>
      </c>
      <c r="J782" s="2" t="s">
        <v>46</v>
      </c>
      <c r="K782" s="2" t="s">
        <v>48</v>
      </c>
      <c r="L782" s="2" t="s">
        <v>87</v>
      </c>
      <c r="M782" s="8">
        <v>1</v>
      </c>
      <c r="N782" s="9" t="str">
        <f t="shared" si="36"/>
        <v>RSSS-210-4602 - Fonds immo - Crédits reportés - Cap</v>
      </c>
      <c r="O782" s="9" t="str">
        <f t="shared" si="37"/>
        <v>Investissement</v>
      </c>
      <c r="P782" s="9" t="str">
        <f t="shared" si="38"/>
        <v>Fonds général</v>
      </c>
    </row>
    <row r="783" spans="1:16" ht="12.75" customHeight="1" x14ac:dyDescent="0.25">
      <c r="A783" s="2" t="s">
        <v>809</v>
      </c>
      <c r="B783" s="2" t="s">
        <v>809</v>
      </c>
      <c r="C783" s="2" t="s">
        <v>786</v>
      </c>
      <c r="D783" s="2" t="s">
        <v>50</v>
      </c>
      <c r="E783" s="2" t="s">
        <v>90</v>
      </c>
      <c r="F783" s="2" t="s">
        <v>224</v>
      </c>
      <c r="G783" s="2" t="s">
        <v>223</v>
      </c>
      <c r="H783" s="2" t="s">
        <v>222</v>
      </c>
      <c r="I783" s="2" t="s">
        <v>147</v>
      </c>
      <c r="J783" s="2" t="s">
        <v>46</v>
      </c>
      <c r="K783" s="2" t="s">
        <v>48</v>
      </c>
      <c r="L783" s="2" t="s">
        <v>87</v>
      </c>
      <c r="M783" s="8">
        <v>1</v>
      </c>
      <c r="N783" s="9" t="str">
        <f t="shared" si="36"/>
        <v>RSSS-220-4602 - Fonds immo - ADTI - Cap</v>
      </c>
      <c r="O783" s="9" t="str">
        <f t="shared" si="37"/>
        <v>Investissement</v>
      </c>
      <c r="P783" s="9" t="str">
        <f t="shared" si="38"/>
        <v>Fonds général</v>
      </c>
    </row>
    <row r="784" spans="1:16" ht="12.75" customHeight="1" x14ac:dyDescent="0.25">
      <c r="A784" s="2" t="s">
        <v>808</v>
      </c>
      <c r="B784" s="2" t="s">
        <v>808</v>
      </c>
      <c r="C784" s="2" t="s">
        <v>786</v>
      </c>
      <c r="D784" s="2" t="s">
        <v>50</v>
      </c>
      <c r="E784" s="2" t="s">
        <v>90</v>
      </c>
      <c r="F784" s="2" t="s">
        <v>220</v>
      </c>
      <c r="G784" s="2" t="s">
        <v>219</v>
      </c>
      <c r="H784" s="2" t="s">
        <v>218</v>
      </c>
      <c r="I784" s="2" t="s">
        <v>147</v>
      </c>
      <c r="J784" s="2" t="s">
        <v>46</v>
      </c>
      <c r="K784" s="2" t="s">
        <v>48</v>
      </c>
      <c r="L784" s="2" t="s">
        <v>87</v>
      </c>
      <c r="M784" s="8">
        <v>1</v>
      </c>
      <c r="N784" s="9" t="str">
        <f t="shared" si="36"/>
        <v>RSSS-230-4602 - Fonds immo - MAI - Cap</v>
      </c>
      <c r="O784" s="9" t="str">
        <f t="shared" si="37"/>
        <v>Investissement</v>
      </c>
      <c r="P784" s="9" t="str">
        <f t="shared" si="38"/>
        <v>Fonds général</v>
      </c>
    </row>
    <row r="785" spans="1:16" ht="12.75" customHeight="1" x14ac:dyDescent="0.25">
      <c r="A785" s="2" t="s">
        <v>807</v>
      </c>
      <c r="B785" s="2" t="s">
        <v>807</v>
      </c>
      <c r="C785" s="2" t="s">
        <v>786</v>
      </c>
      <c r="D785" s="2" t="s">
        <v>50</v>
      </c>
      <c r="E785" s="2" t="s">
        <v>90</v>
      </c>
      <c r="F785" s="2" t="s">
        <v>216</v>
      </c>
      <c r="G785" s="2" t="s">
        <v>215</v>
      </c>
      <c r="H785" s="2" t="s">
        <v>214</v>
      </c>
      <c r="I785" s="2" t="s">
        <v>147</v>
      </c>
      <c r="J785" s="2" t="s">
        <v>46</v>
      </c>
      <c r="K785" s="2" t="s">
        <v>48</v>
      </c>
      <c r="L785" s="2" t="s">
        <v>87</v>
      </c>
      <c r="M785" s="8">
        <v>1</v>
      </c>
      <c r="N785" s="9" t="str">
        <f t="shared" si="36"/>
        <v>RSSS-240-4602 - Fonds immo - AC - Cap</v>
      </c>
      <c r="O785" s="9" t="str">
        <f t="shared" si="37"/>
        <v>Investissement</v>
      </c>
      <c r="P785" s="9" t="str">
        <f t="shared" si="38"/>
        <v>Fonds général</v>
      </c>
    </row>
    <row r="786" spans="1:16" ht="12.75" customHeight="1" x14ac:dyDescent="0.25">
      <c r="A786" s="2" t="s">
        <v>806</v>
      </c>
      <c r="B786" s="2" t="s">
        <v>806</v>
      </c>
      <c r="C786" s="2" t="s">
        <v>786</v>
      </c>
      <c r="D786" s="2" t="s">
        <v>50</v>
      </c>
      <c r="E786" s="2" t="s">
        <v>90</v>
      </c>
      <c r="F786" s="2" t="s">
        <v>212</v>
      </c>
      <c r="G786" s="2" t="s">
        <v>211</v>
      </c>
      <c r="H786" s="2" t="s">
        <v>210</v>
      </c>
      <c r="I786" s="2" t="s">
        <v>147</v>
      </c>
      <c r="J786" s="2" t="s">
        <v>46</v>
      </c>
      <c r="K786" s="2" t="s">
        <v>48</v>
      </c>
      <c r="L786" s="2" t="s">
        <v>87</v>
      </c>
      <c r="M786" s="8">
        <v>1</v>
      </c>
      <c r="N786" s="9" t="str">
        <f t="shared" si="36"/>
        <v>RSSS-250-4602 - Fonds immo - PCEM - Cap</v>
      </c>
      <c r="O786" s="9" t="str">
        <f t="shared" si="37"/>
        <v>Investissement</v>
      </c>
      <c r="P786" s="9" t="str">
        <f t="shared" si="38"/>
        <v>Fonds général</v>
      </c>
    </row>
    <row r="787" spans="1:16" ht="12.75" customHeight="1" x14ac:dyDescent="0.25">
      <c r="A787" s="2" t="s">
        <v>805</v>
      </c>
      <c r="B787" s="2" t="s">
        <v>805</v>
      </c>
      <c r="C787" s="2" t="s">
        <v>786</v>
      </c>
      <c r="D787" s="2" t="s">
        <v>50</v>
      </c>
      <c r="E787" s="2" t="s">
        <v>90</v>
      </c>
      <c r="F787" s="2" t="s">
        <v>208</v>
      </c>
      <c r="G787" s="2" t="s">
        <v>207</v>
      </c>
      <c r="H787" s="2" t="s">
        <v>206</v>
      </c>
      <c r="I787" s="2" t="s">
        <v>147</v>
      </c>
      <c r="J787" s="2" t="s">
        <v>46</v>
      </c>
      <c r="K787" s="2" t="s">
        <v>48</v>
      </c>
      <c r="L787" s="2" t="s">
        <v>87</v>
      </c>
      <c r="M787" s="8">
        <v>1</v>
      </c>
      <c r="N787" s="9" t="str">
        <f t="shared" si="36"/>
        <v>RSSS-260-4602 - Fonds immo - PCFI - Cap</v>
      </c>
      <c r="O787" s="9" t="str">
        <f t="shared" si="37"/>
        <v>Investissement</v>
      </c>
      <c r="P787" s="9" t="str">
        <f t="shared" si="38"/>
        <v>Fonds général</v>
      </c>
    </row>
    <row r="788" spans="1:16" ht="12.75" customHeight="1" x14ac:dyDescent="0.25">
      <c r="A788" s="2" t="s">
        <v>804</v>
      </c>
      <c r="B788" s="2" t="s">
        <v>804</v>
      </c>
      <c r="C788" s="2" t="s">
        <v>786</v>
      </c>
      <c r="D788" s="2" t="s">
        <v>1725</v>
      </c>
      <c r="E788" s="2" t="s">
        <v>90</v>
      </c>
      <c r="F788" s="2" t="s">
        <v>204</v>
      </c>
      <c r="G788" s="2" t="s">
        <v>203</v>
      </c>
      <c r="H788" s="2" t="s">
        <v>202</v>
      </c>
      <c r="I788" s="2" t="s">
        <v>88</v>
      </c>
      <c r="J788" s="2" t="s">
        <v>46</v>
      </c>
      <c r="K788" s="2" t="s">
        <v>51</v>
      </c>
      <c r="L788" s="2" t="s">
        <v>87</v>
      </c>
      <c r="M788" s="8">
        <v>1</v>
      </c>
      <c r="N788" s="9" t="str">
        <f t="shared" si="36"/>
        <v>RSSS-270-4602 - Fondation - fonds d'exploitation - Cap</v>
      </c>
      <c r="O788" s="9" t="str">
        <f t="shared" si="37"/>
        <v>Investissement</v>
      </c>
      <c r="P788" s="9" t="str">
        <f t="shared" si="38"/>
        <v>Partenaires externes</v>
      </c>
    </row>
    <row r="789" spans="1:16" ht="12.75" customHeight="1" x14ac:dyDescent="0.25">
      <c r="A789" s="2" t="s">
        <v>803</v>
      </c>
      <c r="B789" s="2" t="s">
        <v>803</v>
      </c>
      <c r="C789" s="2" t="s">
        <v>786</v>
      </c>
      <c r="D789" s="2" t="s">
        <v>1725</v>
      </c>
      <c r="E789" s="2" t="s">
        <v>90</v>
      </c>
      <c r="F789" s="2" t="s">
        <v>200</v>
      </c>
      <c r="G789" s="2" t="s">
        <v>199</v>
      </c>
      <c r="H789" s="2" t="s">
        <v>198</v>
      </c>
      <c r="I789" s="2" t="s">
        <v>88</v>
      </c>
      <c r="J789" s="2" t="s">
        <v>47</v>
      </c>
      <c r="K789" s="2" t="s">
        <v>51</v>
      </c>
      <c r="L789" s="2" t="s">
        <v>87</v>
      </c>
      <c r="M789" s="8">
        <v>1</v>
      </c>
      <c r="N789" s="9" t="str">
        <f t="shared" si="36"/>
        <v>RSSS-280-4602 - Fondation - fonds d'exploitation - Non Cap</v>
      </c>
      <c r="O789" s="9" t="str">
        <f t="shared" si="37"/>
        <v>Dépense</v>
      </c>
      <c r="P789" s="9" t="str">
        <f t="shared" si="38"/>
        <v>Partenaires externes</v>
      </c>
    </row>
    <row r="790" spans="1:16" ht="12.75" customHeight="1" x14ac:dyDescent="0.25">
      <c r="A790" s="2" t="s">
        <v>802</v>
      </c>
      <c r="B790" s="2" t="s">
        <v>802</v>
      </c>
      <c r="C790" s="2" t="s">
        <v>786</v>
      </c>
      <c r="D790" s="2" t="s">
        <v>1725</v>
      </c>
      <c r="E790" s="2" t="s">
        <v>90</v>
      </c>
      <c r="F790" s="2" t="s">
        <v>196</v>
      </c>
      <c r="G790" s="2" t="s">
        <v>195</v>
      </c>
      <c r="H790" s="2" t="s">
        <v>194</v>
      </c>
      <c r="I790" s="2" t="s">
        <v>88</v>
      </c>
      <c r="J790" s="2" t="s">
        <v>46</v>
      </c>
      <c r="K790" s="2" t="s">
        <v>51</v>
      </c>
      <c r="L790" s="2" t="s">
        <v>87</v>
      </c>
      <c r="M790" s="8">
        <v>1</v>
      </c>
      <c r="N790" s="9" t="str">
        <f t="shared" si="36"/>
        <v>RSSS-290-4602 - Fondation - fonds d'immobilisation - Cap</v>
      </c>
      <c r="O790" s="9" t="str">
        <f t="shared" si="37"/>
        <v>Investissement</v>
      </c>
      <c r="P790" s="9" t="str">
        <f t="shared" si="38"/>
        <v>Partenaires externes</v>
      </c>
    </row>
    <row r="791" spans="1:16" ht="12.75" customHeight="1" x14ac:dyDescent="0.25">
      <c r="A791" s="2" t="s">
        <v>801</v>
      </c>
      <c r="B791" s="2" t="s">
        <v>801</v>
      </c>
      <c r="C791" s="2" t="s">
        <v>786</v>
      </c>
      <c r="D791" s="2" t="s">
        <v>50</v>
      </c>
      <c r="E791" s="2" t="s">
        <v>90</v>
      </c>
      <c r="F791" s="2" t="s">
        <v>192</v>
      </c>
      <c r="G791" s="2" t="s">
        <v>191</v>
      </c>
      <c r="H791" s="2" t="s">
        <v>190</v>
      </c>
      <c r="I791" s="2" t="s">
        <v>88</v>
      </c>
      <c r="J791" s="2" t="s">
        <v>47</v>
      </c>
      <c r="K791" s="2" t="s">
        <v>48</v>
      </c>
      <c r="L791" s="2" t="s">
        <v>87</v>
      </c>
      <c r="M791" s="8">
        <v>1</v>
      </c>
      <c r="N791" s="9" t="str">
        <f t="shared" si="36"/>
        <v>RSSS-300-4602 - CO/CDO - Transfert MSSS - Non Cap</v>
      </c>
      <c r="O791" s="9" t="str">
        <f t="shared" si="37"/>
        <v>Dépense</v>
      </c>
      <c r="P791" s="9" t="str">
        <f t="shared" si="38"/>
        <v>Fonds général</v>
      </c>
    </row>
    <row r="792" spans="1:16" ht="12.75" customHeight="1" x14ac:dyDescent="0.25">
      <c r="A792" s="2" t="s">
        <v>800</v>
      </c>
      <c r="B792" s="2" t="s">
        <v>800</v>
      </c>
      <c r="C792" s="2" t="s">
        <v>786</v>
      </c>
      <c r="D792" s="2" t="s">
        <v>50</v>
      </c>
      <c r="E792" s="2" t="s">
        <v>90</v>
      </c>
      <c r="F792" s="2" t="s">
        <v>188</v>
      </c>
      <c r="G792" s="2" t="s">
        <v>187</v>
      </c>
      <c r="H792" s="2" t="s">
        <v>186</v>
      </c>
      <c r="I792" s="2" t="s">
        <v>88</v>
      </c>
      <c r="J792" s="2" t="s">
        <v>46</v>
      </c>
      <c r="K792" s="2" t="s">
        <v>48</v>
      </c>
      <c r="L792" s="2" t="s">
        <v>87</v>
      </c>
      <c r="M792" s="8">
        <v>1</v>
      </c>
      <c r="N792" s="9" t="str">
        <f t="shared" si="36"/>
        <v>RSSS-310-4602 - CO/CDO - Transfert MSSS - Cap</v>
      </c>
      <c r="O792" s="9" t="str">
        <f t="shared" si="37"/>
        <v>Investissement</v>
      </c>
      <c r="P792" s="9" t="str">
        <f t="shared" si="38"/>
        <v>Fonds général</v>
      </c>
    </row>
    <row r="793" spans="1:16" ht="12.75" customHeight="1" x14ac:dyDescent="0.25">
      <c r="A793" s="2" t="s">
        <v>799</v>
      </c>
      <c r="B793" s="2" t="s">
        <v>799</v>
      </c>
      <c r="C793" s="2" t="s">
        <v>786</v>
      </c>
      <c r="D793" s="2" t="s">
        <v>50</v>
      </c>
      <c r="E793" s="2" t="s">
        <v>90</v>
      </c>
      <c r="F793" s="2" t="s">
        <v>184</v>
      </c>
      <c r="G793" s="2" t="s">
        <v>183</v>
      </c>
      <c r="H793" s="2" t="s">
        <v>182</v>
      </c>
      <c r="I793" s="2" t="s">
        <v>88</v>
      </c>
      <c r="J793" s="2" t="s">
        <v>47</v>
      </c>
      <c r="K793" s="2" t="s">
        <v>48</v>
      </c>
      <c r="L793" s="2" t="s">
        <v>87</v>
      </c>
      <c r="M793" s="8">
        <v>1</v>
      </c>
      <c r="N793" s="9" t="str">
        <f t="shared" si="36"/>
        <v>RSSS-320-4602 - Autres - Transfert MSSS - Non Cap</v>
      </c>
      <c r="O793" s="9" t="str">
        <f t="shared" si="37"/>
        <v>Dépense</v>
      </c>
      <c r="P793" s="9" t="str">
        <f t="shared" si="38"/>
        <v>Fonds général</v>
      </c>
    </row>
    <row r="794" spans="1:16" ht="12.75" customHeight="1" x14ac:dyDescent="0.25">
      <c r="A794" s="2" t="s">
        <v>798</v>
      </c>
      <c r="B794" s="2" t="s">
        <v>798</v>
      </c>
      <c r="C794" s="2" t="s">
        <v>786</v>
      </c>
      <c r="D794" s="2" t="s">
        <v>50</v>
      </c>
      <c r="E794" s="2" t="s">
        <v>90</v>
      </c>
      <c r="F794" s="2" t="s">
        <v>180</v>
      </c>
      <c r="G794" s="2" t="s">
        <v>179</v>
      </c>
      <c r="H794" s="2" t="s">
        <v>178</v>
      </c>
      <c r="I794" s="2" t="s">
        <v>88</v>
      </c>
      <c r="J794" s="2" t="s">
        <v>46</v>
      </c>
      <c r="K794" s="2" t="s">
        <v>48</v>
      </c>
      <c r="L794" s="2" t="s">
        <v>87</v>
      </c>
      <c r="M794" s="8">
        <v>1</v>
      </c>
      <c r="N794" s="9" t="str">
        <f t="shared" si="36"/>
        <v>RSSS-330-4602 - Autres - Transfert MSSS -Cap</v>
      </c>
      <c r="O794" s="9" t="str">
        <f t="shared" si="37"/>
        <v>Investissement</v>
      </c>
      <c r="P794" s="9" t="str">
        <f t="shared" si="38"/>
        <v>Fonds général</v>
      </c>
    </row>
    <row r="795" spans="1:16" ht="12.75" customHeight="1" x14ac:dyDescent="0.25">
      <c r="A795" s="2" t="s">
        <v>797</v>
      </c>
      <c r="B795" s="2" t="s">
        <v>797</v>
      </c>
      <c r="C795" s="2" t="s">
        <v>786</v>
      </c>
      <c r="D795" s="2" t="s">
        <v>1725</v>
      </c>
      <c r="E795" s="2" t="s">
        <v>90</v>
      </c>
      <c r="F795" s="2" t="s">
        <v>176</v>
      </c>
      <c r="G795" s="2" t="s">
        <v>175</v>
      </c>
      <c r="H795" s="2" t="s">
        <v>174</v>
      </c>
      <c r="I795" s="2" t="s">
        <v>88</v>
      </c>
      <c r="J795" s="2" t="s">
        <v>47</v>
      </c>
      <c r="K795" s="2" t="s">
        <v>169</v>
      </c>
      <c r="L795" s="2" t="s">
        <v>87</v>
      </c>
      <c r="M795" s="8">
        <v>1</v>
      </c>
      <c r="N795" s="9" t="str">
        <f t="shared" si="36"/>
        <v>RSSS-340-4602 - Autres - Gouvernement fédéral - Non Cap</v>
      </c>
      <c r="O795" s="9" t="str">
        <f t="shared" si="37"/>
        <v>Dépense</v>
      </c>
      <c r="P795" s="9" t="str">
        <f t="shared" si="38"/>
        <v>Partenaires externes</v>
      </c>
    </row>
    <row r="796" spans="1:16" ht="12.75" customHeight="1" x14ac:dyDescent="0.25">
      <c r="A796" s="2" t="s">
        <v>796</v>
      </c>
      <c r="B796" s="2" t="s">
        <v>796</v>
      </c>
      <c r="C796" s="2" t="s">
        <v>786</v>
      </c>
      <c r="D796" s="2" t="s">
        <v>1725</v>
      </c>
      <c r="E796" s="2" t="s">
        <v>90</v>
      </c>
      <c r="F796" s="2" t="s">
        <v>172</v>
      </c>
      <c r="G796" s="2" t="s">
        <v>171</v>
      </c>
      <c r="H796" s="2" t="s">
        <v>170</v>
      </c>
      <c r="I796" s="2" t="s">
        <v>88</v>
      </c>
      <c r="J796" s="2" t="s">
        <v>46</v>
      </c>
      <c r="K796" s="2" t="s">
        <v>169</v>
      </c>
      <c r="L796" s="2" t="s">
        <v>87</v>
      </c>
      <c r="M796" s="8">
        <v>1</v>
      </c>
      <c r="N796" s="9" t="str">
        <f t="shared" si="36"/>
        <v>RSSS-350-4602 - Autres - Gouvernement fédéral - Cap</v>
      </c>
      <c r="O796" s="9" t="str">
        <f t="shared" si="37"/>
        <v>Investissement</v>
      </c>
      <c r="P796" s="9" t="str">
        <f t="shared" si="38"/>
        <v>Partenaires externes</v>
      </c>
    </row>
    <row r="797" spans="1:16" ht="12.75" customHeight="1" x14ac:dyDescent="0.25">
      <c r="A797" s="2" t="s">
        <v>795</v>
      </c>
      <c r="B797" s="2" t="s">
        <v>795</v>
      </c>
      <c r="C797" s="2" t="s">
        <v>786</v>
      </c>
      <c r="D797" s="2" t="s">
        <v>50</v>
      </c>
      <c r="E797" s="2" t="s">
        <v>90</v>
      </c>
      <c r="F797" s="2" t="s">
        <v>167</v>
      </c>
      <c r="G797" s="2" t="s">
        <v>166</v>
      </c>
      <c r="H797" s="2" t="s">
        <v>165</v>
      </c>
      <c r="I797" s="2" t="s">
        <v>88</v>
      </c>
      <c r="J797" s="2" t="s">
        <v>47</v>
      </c>
      <c r="K797" s="2" t="s">
        <v>51</v>
      </c>
      <c r="L797" s="2" t="s">
        <v>87</v>
      </c>
      <c r="M797" s="8">
        <v>1</v>
      </c>
      <c r="N797" s="9" t="str">
        <f t="shared" si="36"/>
        <v>RSSS-360-4602 - Autres sources de financement - Non Cap</v>
      </c>
      <c r="O797" s="9" t="str">
        <f t="shared" si="37"/>
        <v>Dépense</v>
      </c>
      <c r="P797" s="9" t="str">
        <f t="shared" si="38"/>
        <v>Fonds général</v>
      </c>
    </row>
    <row r="798" spans="1:16" ht="12.75" customHeight="1" x14ac:dyDescent="0.25">
      <c r="A798" s="2" t="s">
        <v>794</v>
      </c>
      <c r="B798" s="2" t="s">
        <v>794</v>
      </c>
      <c r="C798" s="2" t="s">
        <v>786</v>
      </c>
      <c r="D798" s="2" t="s">
        <v>50</v>
      </c>
      <c r="E798" s="2" t="s">
        <v>90</v>
      </c>
      <c r="F798" s="2" t="s">
        <v>163</v>
      </c>
      <c r="G798" s="2" t="s">
        <v>162</v>
      </c>
      <c r="H798" s="2" t="s">
        <v>161</v>
      </c>
      <c r="I798" s="2" t="s">
        <v>88</v>
      </c>
      <c r="J798" s="2" t="s">
        <v>46</v>
      </c>
      <c r="K798" s="2" t="s">
        <v>51</v>
      </c>
      <c r="L798" s="2" t="s">
        <v>87</v>
      </c>
      <c r="M798" s="8">
        <v>1</v>
      </c>
      <c r="N798" s="9" t="str">
        <f t="shared" si="36"/>
        <v>RSSS-370-4602 - Autres sources de financement - Cap</v>
      </c>
      <c r="O798" s="9" t="str">
        <f t="shared" si="37"/>
        <v>Investissement</v>
      </c>
      <c r="P798" s="9" t="str">
        <f t="shared" si="38"/>
        <v>Fonds général</v>
      </c>
    </row>
    <row r="799" spans="1:16" ht="12.75" customHeight="1" x14ac:dyDescent="0.25">
      <c r="A799" s="2" t="s">
        <v>793</v>
      </c>
      <c r="B799" s="2" t="s">
        <v>793</v>
      </c>
      <c r="C799" s="2" t="s">
        <v>786</v>
      </c>
      <c r="D799" s="2" t="s">
        <v>50</v>
      </c>
      <c r="E799" s="2" t="s">
        <v>90</v>
      </c>
      <c r="F799" s="2" t="s">
        <v>93</v>
      </c>
      <c r="G799" s="2" t="s">
        <v>93</v>
      </c>
      <c r="H799" s="2" t="s">
        <v>93</v>
      </c>
      <c r="I799" s="2" t="s">
        <v>88</v>
      </c>
      <c r="J799" s="2" t="s">
        <v>47</v>
      </c>
      <c r="K799" s="2" t="s">
        <v>48</v>
      </c>
      <c r="L799" s="2" t="s">
        <v>87</v>
      </c>
      <c r="M799" s="8">
        <v>1</v>
      </c>
      <c r="N799" s="9" t="str">
        <f t="shared" si="36"/>
        <v>RSSS-400-4602 - Conversion - Dépenses réelles - 2018-2019</v>
      </c>
      <c r="O799" s="9" t="str">
        <f t="shared" si="37"/>
        <v>Dépense</v>
      </c>
      <c r="P799" s="9" t="str">
        <f t="shared" si="38"/>
        <v>Fonds général</v>
      </c>
    </row>
    <row r="800" spans="1:16" ht="12.75" customHeight="1" x14ac:dyDescent="0.25">
      <c r="A800" s="2" t="s">
        <v>792</v>
      </c>
      <c r="B800" s="2" t="s">
        <v>792</v>
      </c>
      <c r="C800" s="2" t="s">
        <v>786</v>
      </c>
      <c r="D800" s="2" t="s">
        <v>50</v>
      </c>
      <c r="E800" s="2" t="s">
        <v>90</v>
      </c>
      <c r="F800" s="2" t="s">
        <v>158</v>
      </c>
      <c r="G800" s="2" t="s">
        <v>158</v>
      </c>
      <c r="H800" s="2" t="s">
        <v>158</v>
      </c>
      <c r="I800" s="2" t="s">
        <v>88</v>
      </c>
      <c r="J800" s="2" t="s">
        <v>47</v>
      </c>
      <c r="K800" s="2" t="s">
        <v>48</v>
      </c>
      <c r="L800" s="2" t="s">
        <v>87</v>
      </c>
      <c r="M800" s="8">
        <v>1</v>
      </c>
      <c r="N800" s="9" t="str">
        <f t="shared" si="36"/>
        <v>RSSS-992-4602 - Plan modernisation technologique - Transfert MSSS (NON CAP)</v>
      </c>
      <c r="O800" s="9" t="str">
        <f t="shared" si="37"/>
        <v>Dépense</v>
      </c>
      <c r="P800" s="9" t="str">
        <f t="shared" si="38"/>
        <v>Fonds général</v>
      </c>
    </row>
    <row r="801" spans="1:16" ht="12.75" customHeight="1" x14ac:dyDescent="0.25">
      <c r="A801" s="2" t="s">
        <v>791</v>
      </c>
      <c r="B801" s="2" t="s">
        <v>791</v>
      </c>
      <c r="C801" s="2" t="s">
        <v>786</v>
      </c>
      <c r="D801" s="2" t="s">
        <v>50</v>
      </c>
      <c r="E801" s="2" t="s">
        <v>90</v>
      </c>
      <c r="F801" s="2" t="s">
        <v>156</v>
      </c>
      <c r="G801" s="2" t="s">
        <v>156</v>
      </c>
      <c r="H801" s="2" t="s">
        <v>156</v>
      </c>
      <c r="I801" s="2" t="s">
        <v>147</v>
      </c>
      <c r="J801" s="2" t="s">
        <v>46</v>
      </c>
      <c r="K801" s="2" t="s">
        <v>48</v>
      </c>
      <c r="L801" s="2" t="s">
        <v>87</v>
      </c>
      <c r="M801" s="8">
        <v>1</v>
      </c>
      <c r="N801" s="9" t="str">
        <f t="shared" si="36"/>
        <v>RSSS-993-4602 - Plan modernisation technologique - EIRI (CAP)</v>
      </c>
      <c r="O801" s="9" t="str">
        <f t="shared" si="37"/>
        <v>Investissement</v>
      </c>
      <c r="P801" s="9" t="str">
        <f t="shared" si="38"/>
        <v>Fonds général</v>
      </c>
    </row>
    <row r="802" spans="1:16" ht="12.75" customHeight="1" x14ac:dyDescent="0.25">
      <c r="A802" s="2" t="s">
        <v>790</v>
      </c>
      <c r="B802" s="2" t="s">
        <v>790</v>
      </c>
      <c r="C802" s="2" t="s">
        <v>786</v>
      </c>
      <c r="D802" s="2" t="s">
        <v>50</v>
      </c>
      <c r="E802" s="2" t="s">
        <v>90</v>
      </c>
      <c r="F802" s="2" t="s">
        <v>154</v>
      </c>
      <c r="G802" s="2" t="s">
        <v>154</v>
      </c>
      <c r="H802" s="2" t="s">
        <v>154</v>
      </c>
      <c r="I802" s="2" t="s">
        <v>147</v>
      </c>
      <c r="J802" s="2" t="s">
        <v>46</v>
      </c>
      <c r="K802" s="2" t="s">
        <v>48</v>
      </c>
      <c r="L802" s="2" t="s">
        <v>87</v>
      </c>
      <c r="M802" s="8">
        <v>1</v>
      </c>
      <c r="N802" s="9" t="str">
        <f t="shared" si="36"/>
        <v>RSSS-996-4602 - Enveloppe d'investissements en RI - Capitalisable</v>
      </c>
      <c r="O802" s="9" t="str">
        <f t="shared" si="37"/>
        <v>Investissement</v>
      </c>
      <c r="P802" s="9" t="str">
        <f t="shared" si="38"/>
        <v>Fonds général</v>
      </c>
    </row>
    <row r="803" spans="1:16" ht="12.75" customHeight="1" x14ac:dyDescent="0.25">
      <c r="A803" s="2" t="s">
        <v>789</v>
      </c>
      <c r="B803" s="2" t="s">
        <v>789</v>
      </c>
      <c r="C803" s="2" t="s">
        <v>786</v>
      </c>
      <c r="D803" s="2" t="s">
        <v>50</v>
      </c>
      <c r="E803" s="2" t="s">
        <v>115</v>
      </c>
      <c r="F803" s="2" t="s">
        <v>152</v>
      </c>
      <c r="G803" s="2" t="s">
        <v>152</v>
      </c>
      <c r="H803" s="2" t="s">
        <v>152</v>
      </c>
      <c r="I803" s="2" t="s">
        <v>147</v>
      </c>
      <c r="J803" s="2" t="s">
        <v>46</v>
      </c>
      <c r="K803" s="2" t="s">
        <v>48</v>
      </c>
      <c r="L803" s="2" t="s">
        <v>87</v>
      </c>
      <c r="M803" s="8">
        <v>1</v>
      </c>
      <c r="N803" s="9" t="str">
        <f t="shared" si="36"/>
        <v>RSSS-997-4602 - Compte non provisionné - Capitalisable</v>
      </c>
      <c r="O803" s="9" t="str">
        <f t="shared" si="37"/>
        <v>Investissement</v>
      </c>
      <c r="P803" s="9" t="str">
        <f t="shared" si="38"/>
        <v>Fonds général</v>
      </c>
    </row>
    <row r="804" spans="1:16" ht="12.75" customHeight="1" x14ac:dyDescent="0.25">
      <c r="A804" s="2" t="s">
        <v>788</v>
      </c>
      <c r="B804" s="2" t="s">
        <v>788</v>
      </c>
      <c r="C804" s="2" t="s">
        <v>786</v>
      </c>
      <c r="D804" s="2" t="s">
        <v>50</v>
      </c>
      <c r="E804" s="2" t="s">
        <v>90</v>
      </c>
      <c r="F804" s="2" t="s">
        <v>89</v>
      </c>
      <c r="G804" s="2" t="s">
        <v>89</v>
      </c>
      <c r="H804" s="2" t="s">
        <v>89</v>
      </c>
      <c r="I804" s="2" t="s">
        <v>88</v>
      </c>
      <c r="J804" s="2" t="s">
        <v>47</v>
      </c>
      <c r="K804" s="2" t="s">
        <v>48</v>
      </c>
      <c r="L804" s="2" t="s">
        <v>87</v>
      </c>
      <c r="M804" s="8">
        <v>1</v>
      </c>
      <c r="N804" s="9" t="str">
        <f t="shared" si="36"/>
        <v>RSSS-998-4602 - COVID-19 - Non capitalisable</v>
      </c>
      <c r="O804" s="9" t="str">
        <f t="shared" si="37"/>
        <v>Dépense</v>
      </c>
      <c r="P804" s="9" t="str">
        <f t="shared" si="38"/>
        <v>Fonds général</v>
      </c>
    </row>
    <row r="805" spans="1:16" ht="12.75" customHeight="1" x14ac:dyDescent="0.25">
      <c r="A805" s="2" t="s">
        <v>787</v>
      </c>
      <c r="B805" s="2" t="s">
        <v>787</v>
      </c>
      <c r="C805" s="2" t="s">
        <v>786</v>
      </c>
      <c r="D805" s="2" t="s">
        <v>50</v>
      </c>
      <c r="E805" s="2" t="s">
        <v>90</v>
      </c>
      <c r="F805" s="2" t="s">
        <v>148</v>
      </c>
      <c r="G805" s="2" t="s">
        <v>148</v>
      </c>
      <c r="H805" s="2" t="s">
        <v>148</v>
      </c>
      <c r="I805" s="2" t="s">
        <v>147</v>
      </c>
      <c r="J805" s="2" t="s">
        <v>46</v>
      </c>
      <c r="K805" s="2" t="s">
        <v>48</v>
      </c>
      <c r="L805" s="2" t="s">
        <v>87</v>
      </c>
      <c r="M805" s="8">
        <v>1</v>
      </c>
      <c r="N805" s="9" t="str">
        <f t="shared" si="36"/>
        <v>RSSS-999-4602 - COVID-19 - Capitalisable</v>
      </c>
      <c r="O805" s="9" t="str">
        <f t="shared" si="37"/>
        <v>Investissement</v>
      </c>
      <c r="P805" s="9" t="str">
        <f t="shared" si="38"/>
        <v>Fonds général</v>
      </c>
    </row>
    <row r="806" spans="1:16" ht="12.75" customHeight="1" x14ac:dyDescent="0.25">
      <c r="A806" s="2" t="s">
        <v>785</v>
      </c>
      <c r="B806" s="2" t="s">
        <v>785</v>
      </c>
      <c r="C806" s="2" t="s">
        <v>753</v>
      </c>
      <c r="D806" s="2" t="s">
        <v>50</v>
      </c>
      <c r="E806" s="2" t="s">
        <v>90</v>
      </c>
      <c r="F806" s="2" t="s">
        <v>260</v>
      </c>
      <c r="G806" s="2" t="s">
        <v>259</v>
      </c>
      <c r="H806" s="2" t="s">
        <v>258</v>
      </c>
      <c r="I806" s="2" t="s">
        <v>88</v>
      </c>
      <c r="J806" s="2" t="s">
        <v>46</v>
      </c>
      <c r="K806" s="2" t="s">
        <v>48</v>
      </c>
      <c r="L806" s="2" t="s">
        <v>87</v>
      </c>
      <c r="M806" s="8">
        <v>1</v>
      </c>
      <c r="N806" s="9" t="str">
        <f t="shared" si="36"/>
        <v>RSSS-130-4603 - Fonds exploitation - Dépense de l'exercice - Cap</v>
      </c>
      <c r="O806" s="9" t="str">
        <f t="shared" si="37"/>
        <v>Investissement</v>
      </c>
      <c r="P806" s="9" t="str">
        <f t="shared" si="38"/>
        <v>Fonds général</v>
      </c>
    </row>
    <row r="807" spans="1:16" ht="12.75" customHeight="1" x14ac:dyDescent="0.25">
      <c r="A807" s="2" t="s">
        <v>784</v>
      </c>
      <c r="B807" s="2" t="s">
        <v>784</v>
      </c>
      <c r="C807" s="2" t="s">
        <v>753</v>
      </c>
      <c r="D807" s="2" t="s">
        <v>50</v>
      </c>
      <c r="E807" s="2" t="s">
        <v>90</v>
      </c>
      <c r="F807" s="2" t="s">
        <v>256</v>
      </c>
      <c r="G807" s="2" t="s">
        <v>255</v>
      </c>
      <c r="H807" s="2" t="s">
        <v>254</v>
      </c>
      <c r="I807" s="2" t="s">
        <v>88</v>
      </c>
      <c r="J807" s="2" t="s">
        <v>46</v>
      </c>
      <c r="K807" s="2" t="s">
        <v>48</v>
      </c>
      <c r="L807" s="2" t="s">
        <v>87</v>
      </c>
      <c r="M807" s="8">
        <v>1</v>
      </c>
      <c r="N807" s="9" t="str">
        <f t="shared" si="36"/>
        <v>RSSS-140-4603 - Fonds exploitation - Solde de fonds - Cap</v>
      </c>
      <c r="O807" s="9" t="str">
        <f t="shared" si="37"/>
        <v>Investissement</v>
      </c>
      <c r="P807" s="9" t="str">
        <f t="shared" si="38"/>
        <v>Fonds général</v>
      </c>
    </row>
    <row r="808" spans="1:16" ht="12.75" customHeight="1" x14ac:dyDescent="0.25">
      <c r="A808" s="2" t="s">
        <v>783</v>
      </c>
      <c r="B808" s="2" t="s">
        <v>783</v>
      </c>
      <c r="C808" s="2" t="s">
        <v>753</v>
      </c>
      <c r="D808" s="2" t="s">
        <v>50</v>
      </c>
      <c r="E808" s="2" t="s">
        <v>90</v>
      </c>
      <c r="F808" s="2" t="s">
        <v>252</v>
      </c>
      <c r="G808" s="2" t="s">
        <v>251</v>
      </c>
      <c r="H808" s="2" t="s">
        <v>250</v>
      </c>
      <c r="I808" s="2" t="s">
        <v>88</v>
      </c>
      <c r="J808" s="2" t="s">
        <v>46</v>
      </c>
      <c r="K808" s="2" t="s">
        <v>48</v>
      </c>
      <c r="L808" s="2" t="s">
        <v>87</v>
      </c>
      <c r="M808" s="8">
        <v>1</v>
      </c>
      <c r="N808" s="9" t="str">
        <f t="shared" si="36"/>
        <v>RSSS-150-4603 - Fonds exploitation - Crédits reportés - Cap</v>
      </c>
      <c r="O808" s="9" t="str">
        <f t="shared" si="37"/>
        <v>Investissement</v>
      </c>
      <c r="P808" s="9" t="str">
        <f t="shared" si="38"/>
        <v>Fonds général</v>
      </c>
    </row>
    <row r="809" spans="1:16" ht="12.75" customHeight="1" x14ac:dyDescent="0.25">
      <c r="A809" s="2" t="s">
        <v>782</v>
      </c>
      <c r="B809" s="2" t="s">
        <v>782</v>
      </c>
      <c r="C809" s="2" t="s">
        <v>753</v>
      </c>
      <c r="D809" s="2" t="s">
        <v>50</v>
      </c>
      <c r="E809" s="2" t="s">
        <v>90</v>
      </c>
      <c r="F809" s="2" t="s">
        <v>248</v>
      </c>
      <c r="G809" s="2" t="s">
        <v>247</v>
      </c>
      <c r="H809" s="2" t="s">
        <v>246</v>
      </c>
      <c r="I809" s="2" t="s">
        <v>88</v>
      </c>
      <c r="J809" s="2" t="s">
        <v>47</v>
      </c>
      <c r="K809" s="2" t="s">
        <v>48</v>
      </c>
      <c r="L809" s="2" t="s">
        <v>87</v>
      </c>
      <c r="M809" s="8">
        <v>1</v>
      </c>
      <c r="N809" s="9" t="str">
        <f t="shared" si="36"/>
        <v>RSSS-160-4603 - Fonds exploitation - Dépense de l'exercice - Non Cap</v>
      </c>
      <c r="O809" s="9" t="str">
        <f t="shared" si="37"/>
        <v>Dépense</v>
      </c>
      <c r="P809" s="9" t="str">
        <f t="shared" si="38"/>
        <v>Fonds général</v>
      </c>
    </row>
    <row r="810" spans="1:16" ht="12.75" customHeight="1" x14ac:dyDescent="0.25">
      <c r="A810" s="2" t="s">
        <v>781</v>
      </c>
      <c r="B810" s="2" t="s">
        <v>781</v>
      </c>
      <c r="C810" s="2" t="s">
        <v>753</v>
      </c>
      <c r="D810" s="2" t="s">
        <v>50</v>
      </c>
      <c r="E810" s="2" t="s">
        <v>90</v>
      </c>
      <c r="F810" s="2" t="s">
        <v>244</v>
      </c>
      <c r="G810" s="2" t="s">
        <v>243</v>
      </c>
      <c r="H810" s="2" t="s">
        <v>242</v>
      </c>
      <c r="I810" s="2" t="s">
        <v>88</v>
      </c>
      <c r="J810" s="2" t="s">
        <v>47</v>
      </c>
      <c r="K810" s="2" t="s">
        <v>48</v>
      </c>
      <c r="L810" s="2" t="s">
        <v>87</v>
      </c>
      <c r="M810" s="8">
        <v>1</v>
      </c>
      <c r="N810" s="9" t="str">
        <f t="shared" si="36"/>
        <v>RSSS-170-4603 - Fonds exploitation - Solde de fonds - Non Cap</v>
      </c>
      <c r="O810" s="9" t="str">
        <f t="shared" si="37"/>
        <v>Dépense</v>
      </c>
      <c r="P810" s="9" t="str">
        <f t="shared" si="38"/>
        <v>Fonds général</v>
      </c>
    </row>
    <row r="811" spans="1:16" ht="12.75" customHeight="1" x14ac:dyDescent="0.25">
      <c r="A811" s="2" t="s">
        <v>780</v>
      </c>
      <c r="B811" s="2" t="s">
        <v>780</v>
      </c>
      <c r="C811" s="2" t="s">
        <v>753</v>
      </c>
      <c r="D811" s="2" t="s">
        <v>50</v>
      </c>
      <c r="E811" s="2" t="s">
        <v>90</v>
      </c>
      <c r="F811" s="2" t="s">
        <v>240</v>
      </c>
      <c r="G811" s="2" t="s">
        <v>239</v>
      </c>
      <c r="H811" s="2" t="s">
        <v>238</v>
      </c>
      <c r="I811" s="2" t="s">
        <v>88</v>
      </c>
      <c r="J811" s="2" t="s">
        <v>47</v>
      </c>
      <c r="K811" s="2" t="s">
        <v>48</v>
      </c>
      <c r="L811" s="2" t="s">
        <v>87</v>
      </c>
      <c r="M811" s="8">
        <v>1</v>
      </c>
      <c r="N811" s="9" t="str">
        <f t="shared" si="36"/>
        <v>RSSS-180-4603 - Fonds exploitation - Crédits reportés - Non Cap</v>
      </c>
      <c r="O811" s="9" t="str">
        <f t="shared" si="37"/>
        <v>Dépense</v>
      </c>
      <c r="P811" s="9" t="str">
        <f t="shared" si="38"/>
        <v>Fonds général</v>
      </c>
    </row>
    <row r="812" spans="1:16" ht="12.75" customHeight="1" x14ac:dyDescent="0.25">
      <c r="A812" s="2" t="s">
        <v>779</v>
      </c>
      <c r="B812" s="2" t="s">
        <v>779</v>
      </c>
      <c r="C812" s="2" t="s">
        <v>753</v>
      </c>
      <c r="D812" s="2" t="s">
        <v>50</v>
      </c>
      <c r="E812" s="2" t="s">
        <v>90</v>
      </c>
      <c r="F812" s="2" t="s">
        <v>236</v>
      </c>
      <c r="G812" s="2" t="s">
        <v>235</v>
      </c>
      <c r="H812" s="2" t="s">
        <v>234</v>
      </c>
      <c r="I812" s="2" t="s">
        <v>88</v>
      </c>
      <c r="J812" s="2" t="s">
        <v>46</v>
      </c>
      <c r="K812" s="2" t="s">
        <v>48</v>
      </c>
      <c r="L812" s="2" t="s">
        <v>87</v>
      </c>
      <c r="M812" s="8">
        <v>1</v>
      </c>
      <c r="N812" s="9" t="str">
        <f t="shared" si="36"/>
        <v>RSSS-190-4603 - Fonds immo - Courant - Cap</v>
      </c>
      <c r="O812" s="9" t="str">
        <f t="shared" si="37"/>
        <v>Investissement</v>
      </c>
      <c r="P812" s="9" t="str">
        <f t="shared" si="38"/>
        <v>Fonds général</v>
      </c>
    </row>
    <row r="813" spans="1:16" ht="12.75" customHeight="1" x14ac:dyDescent="0.25">
      <c r="A813" s="2" t="s">
        <v>778</v>
      </c>
      <c r="B813" s="2" t="s">
        <v>778</v>
      </c>
      <c r="C813" s="2" t="s">
        <v>753</v>
      </c>
      <c r="D813" s="2" t="s">
        <v>50</v>
      </c>
      <c r="E813" s="2" t="s">
        <v>90</v>
      </c>
      <c r="F813" s="2" t="s">
        <v>232</v>
      </c>
      <c r="G813" s="2" t="s">
        <v>231</v>
      </c>
      <c r="H813" s="2" t="s">
        <v>230</v>
      </c>
      <c r="I813" s="2" t="s">
        <v>88</v>
      </c>
      <c r="J813" s="2" t="s">
        <v>46</v>
      </c>
      <c r="K813" s="2" t="s">
        <v>48</v>
      </c>
      <c r="L813" s="2" t="s">
        <v>87</v>
      </c>
      <c r="M813" s="8">
        <v>1</v>
      </c>
      <c r="N813" s="9" t="str">
        <f t="shared" si="36"/>
        <v>RSSS-200-4603 - Fonds immo - Solde de fonds - Cap</v>
      </c>
      <c r="O813" s="9" t="str">
        <f t="shared" si="37"/>
        <v>Investissement</v>
      </c>
      <c r="P813" s="9" t="str">
        <f t="shared" si="38"/>
        <v>Fonds général</v>
      </c>
    </row>
    <row r="814" spans="1:16" ht="12.75" customHeight="1" x14ac:dyDescent="0.25">
      <c r="A814" s="2" t="s">
        <v>777</v>
      </c>
      <c r="B814" s="2" t="s">
        <v>777</v>
      </c>
      <c r="C814" s="2" t="s">
        <v>753</v>
      </c>
      <c r="D814" s="2" t="s">
        <v>50</v>
      </c>
      <c r="E814" s="2" t="s">
        <v>90</v>
      </c>
      <c r="F814" s="2" t="s">
        <v>228</v>
      </c>
      <c r="G814" s="2" t="s">
        <v>227</v>
      </c>
      <c r="H814" s="2" t="s">
        <v>226</v>
      </c>
      <c r="I814" s="2" t="s">
        <v>88</v>
      </c>
      <c r="J814" s="2" t="s">
        <v>46</v>
      </c>
      <c r="K814" s="2" t="s">
        <v>48</v>
      </c>
      <c r="L814" s="2" t="s">
        <v>87</v>
      </c>
      <c r="M814" s="8">
        <v>1</v>
      </c>
      <c r="N814" s="9" t="str">
        <f t="shared" si="36"/>
        <v>RSSS-210-4603 - Fonds immo - Crédits reportés - Cap</v>
      </c>
      <c r="O814" s="9" t="str">
        <f t="shared" si="37"/>
        <v>Investissement</v>
      </c>
      <c r="P814" s="9" t="str">
        <f t="shared" si="38"/>
        <v>Fonds général</v>
      </c>
    </row>
    <row r="815" spans="1:16" ht="12.75" customHeight="1" x14ac:dyDescent="0.25">
      <c r="A815" s="2" t="s">
        <v>776</v>
      </c>
      <c r="B815" s="2" t="s">
        <v>776</v>
      </c>
      <c r="C815" s="2" t="s">
        <v>753</v>
      </c>
      <c r="D815" s="2" t="s">
        <v>50</v>
      </c>
      <c r="E815" s="2" t="s">
        <v>90</v>
      </c>
      <c r="F815" s="2" t="s">
        <v>224</v>
      </c>
      <c r="G815" s="2" t="s">
        <v>223</v>
      </c>
      <c r="H815" s="2" t="s">
        <v>222</v>
      </c>
      <c r="I815" s="2" t="s">
        <v>147</v>
      </c>
      <c r="J815" s="2" t="s">
        <v>46</v>
      </c>
      <c r="K815" s="2" t="s">
        <v>48</v>
      </c>
      <c r="L815" s="2" t="s">
        <v>87</v>
      </c>
      <c r="M815" s="8">
        <v>1</v>
      </c>
      <c r="N815" s="9" t="str">
        <f t="shared" si="36"/>
        <v>RSSS-220-4603 - Fonds immo - ADTI - Cap</v>
      </c>
      <c r="O815" s="9" t="str">
        <f t="shared" si="37"/>
        <v>Investissement</v>
      </c>
      <c r="P815" s="9" t="str">
        <f t="shared" si="38"/>
        <v>Fonds général</v>
      </c>
    </row>
    <row r="816" spans="1:16" ht="12.75" customHeight="1" x14ac:dyDescent="0.25">
      <c r="A816" s="2" t="s">
        <v>775</v>
      </c>
      <c r="B816" s="2" t="s">
        <v>775</v>
      </c>
      <c r="C816" s="2" t="s">
        <v>753</v>
      </c>
      <c r="D816" s="2" t="s">
        <v>50</v>
      </c>
      <c r="E816" s="2" t="s">
        <v>90</v>
      </c>
      <c r="F816" s="2" t="s">
        <v>220</v>
      </c>
      <c r="G816" s="2" t="s">
        <v>219</v>
      </c>
      <c r="H816" s="2" t="s">
        <v>218</v>
      </c>
      <c r="I816" s="2" t="s">
        <v>147</v>
      </c>
      <c r="J816" s="2" t="s">
        <v>46</v>
      </c>
      <c r="K816" s="2" t="s">
        <v>48</v>
      </c>
      <c r="L816" s="2" t="s">
        <v>87</v>
      </c>
      <c r="M816" s="8">
        <v>1</v>
      </c>
      <c r="N816" s="9" t="str">
        <f t="shared" si="36"/>
        <v>RSSS-230-4603 - Fonds immo - MAI - Cap</v>
      </c>
      <c r="O816" s="9" t="str">
        <f t="shared" si="37"/>
        <v>Investissement</v>
      </c>
      <c r="P816" s="9" t="str">
        <f t="shared" si="38"/>
        <v>Fonds général</v>
      </c>
    </row>
    <row r="817" spans="1:16" ht="12.75" customHeight="1" x14ac:dyDescent="0.25">
      <c r="A817" s="2" t="s">
        <v>774</v>
      </c>
      <c r="B817" s="2" t="s">
        <v>774</v>
      </c>
      <c r="C817" s="2" t="s">
        <v>753</v>
      </c>
      <c r="D817" s="2" t="s">
        <v>50</v>
      </c>
      <c r="E817" s="2" t="s">
        <v>90</v>
      </c>
      <c r="F817" s="2" t="s">
        <v>216</v>
      </c>
      <c r="G817" s="2" t="s">
        <v>215</v>
      </c>
      <c r="H817" s="2" t="s">
        <v>214</v>
      </c>
      <c r="I817" s="2" t="s">
        <v>147</v>
      </c>
      <c r="J817" s="2" t="s">
        <v>46</v>
      </c>
      <c r="K817" s="2" t="s">
        <v>48</v>
      </c>
      <c r="L817" s="2" t="s">
        <v>87</v>
      </c>
      <c r="M817" s="8">
        <v>1</v>
      </c>
      <c r="N817" s="9" t="str">
        <f t="shared" si="36"/>
        <v>RSSS-240-4603 - Fonds immo - AC - Cap</v>
      </c>
      <c r="O817" s="9" t="str">
        <f t="shared" si="37"/>
        <v>Investissement</v>
      </c>
      <c r="P817" s="9" t="str">
        <f t="shared" si="38"/>
        <v>Fonds général</v>
      </c>
    </row>
    <row r="818" spans="1:16" ht="12.75" customHeight="1" x14ac:dyDescent="0.25">
      <c r="A818" s="2" t="s">
        <v>773</v>
      </c>
      <c r="B818" s="2" t="s">
        <v>773</v>
      </c>
      <c r="C818" s="2" t="s">
        <v>753</v>
      </c>
      <c r="D818" s="2" t="s">
        <v>50</v>
      </c>
      <c r="E818" s="2" t="s">
        <v>90</v>
      </c>
      <c r="F818" s="2" t="s">
        <v>212</v>
      </c>
      <c r="G818" s="2" t="s">
        <v>211</v>
      </c>
      <c r="H818" s="2" t="s">
        <v>210</v>
      </c>
      <c r="I818" s="2" t="s">
        <v>147</v>
      </c>
      <c r="J818" s="2" t="s">
        <v>46</v>
      </c>
      <c r="K818" s="2" t="s">
        <v>48</v>
      </c>
      <c r="L818" s="2" t="s">
        <v>87</v>
      </c>
      <c r="M818" s="8">
        <v>1</v>
      </c>
      <c r="N818" s="9" t="str">
        <f t="shared" si="36"/>
        <v>RSSS-250-4603 - Fonds immo - PCEM - Cap</v>
      </c>
      <c r="O818" s="9" t="str">
        <f t="shared" si="37"/>
        <v>Investissement</v>
      </c>
      <c r="P818" s="9" t="str">
        <f t="shared" si="38"/>
        <v>Fonds général</v>
      </c>
    </row>
    <row r="819" spans="1:16" ht="12.75" customHeight="1" x14ac:dyDescent="0.25">
      <c r="A819" s="2" t="s">
        <v>772</v>
      </c>
      <c r="B819" s="2" t="s">
        <v>772</v>
      </c>
      <c r="C819" s="2" t="s">
        <v>753</v>
      </c>
      <c r="D819" s="2" t="s">
        <v>50</v>
      </c>
      <c r="E819" s="2" t="s">
        <v>90</v>
      </c>
      <c r="F819" s="2" t="s">
        <v>208</v>
      </c>
      <c r="G819" s="2" t="s">
        <v>207</v>
      </c>
      <c r="H819" s="2" t="s">
        <v>206</v>
      </c>
      <c r="I819" s="2" t="s">
        <v>147</v>
      </c>
      <c r="J819" s="2" t="s">
        <v>46</v>
      </c>
      <c r="K819" s="2" t="s">
        <v>48</v>
      </c>
      <c r="L819" s="2" t="s">
        <v>87</v>
      </c>
      <c r="M819" s="8">
        <v>1</v>
      </c>
      <c r="N819" s="9" t="str">
        <f t="shared" si="36"/>
        <v>RSSS-260-4603 - Fonds immo - PCFI - Cap</v>
      </c>
      <c r="O819" s="9" t="str">
        <f t="shared" si="37"/>
        <v>Investissement</v>
      </c>
      <c r="P819" s="9" t="str">
        <f t="shared" si="38"/>
        <v>Fonds général</v>
      </c>
    </row>
    <row r="820" spans="1:16" ht="12.75" customHeight="1" x14ac:dyDescent="0.25">
      <c r="A820" s="2" t="s">
        <v>771</v>
      </c>
      <c r="B820" s="2" t="s">
        <v>771</v>
      </c>
      <c r="C820" s="2" t="s">
        <v>753</v>
      </c>
      <c r="D820" s="2" t="s">
        <v>1725</v>
      </c>
      <c r="E820" s="2" t="s">
        <v>90</v>
      </c>
      <c r="F820" s="2" t="s">
        <v>204</v>
      </c>
      <c r="G820" s="2" t="s">
        <v>203</v>
      </c>
      <c r="H820" s="2" t="s">
        <v>202</v>
      </c>
      <c r="I820" s="2" t="s">
        <v>88</v>
      </c>
      <c r="J820" s="2" t="s">
        <v>46</v>
      </c>
      <c r="K820" s="2" t="s">
        <v>51</v>
      </c>
      <c r="L820" s="2" t="s">
        <v>87</v>
      </c>
      <c r="M820" s="8">
        <v>1</v>
      </c>
      <c r="N820" s="9" t="str">
        <f t="shared" si="36"/>
        <v>RSSS-270-4603 - Fondation - fonds d'exploitation - Cap</v>
      </c>
      <c r="O820" s="9" t="str">
        <f t="shared" si="37"/>
        <v>Investissement</v>
      </c>
      <c r="P820" s="9" t="str">
        <f t="shared" si="38"/>
        <v>Partenaires externes</v>
      </c>
    </row>
    <row r="821" spans="1:16" ht="12.75" customHeight="1" x14ac:dyDescent="0.25">
      <c r="A821" s="2" t="s">
        <v>770</v>
      </c>
      <c r="B821" s="2" t="s">
        <v>770</v>
      </c>
      <c r="C821" s="2" t="s">
        <v>753</v>
      </c>
      <c r="D821" s="2" t="s">
        <v>1725</v>
      </c>
      <c r="E821" s="2" t="s">
        <v>90</v>
      </c>
      <c r="F821" s="2" t="s">
        <v>200</v>
      </c>
      <c r="G821" s="2" t="s">
        <v>199</v>
      </c>
      <c r="H821" s="2" t="s">
        <v>198</v>
      </c>
      <c r="I821" s="2" t="s">
        <v>88</v>
      </c>
      <c r="J821" s="2" t="s">
        <v>47</v>
      </c>
      <c r="K821" s="2" t="s">
        <v>51</v>
      </c>
      <c r="L821" s="2" t="s">
        <v>87</v>
      </c>
      <c r="M821" s="8">
        <v>1</v>
      </c>
      <c r="N821" s="9" t="str">
        <f t="shared" si="36"/>
        <v>RSSS-280-4603 - Fondation - fonds d'exploitation - Non Cap</v>
      </c>
      <c r="O821" s="9" t="str">
        <f t="shared" si="37"/>
        <v>Dépense</v>
      </c>
      <c r="P821" s="9" t="str">
        <f t="shared" si="38"/>
        <v>Partenaires externes</v>
      </c>
    </row>
    <row r="822" spans="1:16" ht="12.75" customHeight="1" x14ac:dyDescent="0.25">
      <c r="A822" s="2" t="s">
        <v>769</v>
      </c>
      <c r="B822" s="2" t="s">
        <v>769</v>
      </c>
      <c r="C822" s="2" t="s">
        <v>753</v>
      </c>
      <c r="D822" s="2" t="s">
        <v>1725</v>
      </c>
      <c r="E822" s="2" t="s">
        <v>90</v>
      </c>
      <c r="F822" s="2" t="s">
        <v>196</v>
      </c>
      <c r="G822" s="2" t="s">
        <v>195</v>
      </c>
      <c r="H822" s="2" t="s">
        <v>194</v>
      </c>
      <c r="I822" s="2" t="s">
        <v>88</v>
      </c>
      <c r="J822" s="2" t="s">
        <v>46</v>
      </c>
      <c r="K822" s="2" t="s">
        <v>51</v>
      </c>
      <c r="L822" s="2" t="s">
        <v>87</v>
      </c>
      <c r="M822" s="8">
        <v>1</v>
      </c>
      <c r="N822" s="9" t="str">
        <f t="shared" si="36"/>
        <v>RSSS-290-4603 - Fondation - fonds d'immobilisation - Cap</v>
      </c>
      <c r="O822" s="9" t="str">
        <f t="shared" si="37"/>
        <v>Investissement</v>
      </c>
      <c r="P822" s="9" t="str">
        <f t="shared" si="38"/>
        <v>Partenaires externes</v>
      </c>
    </row>
    <row r="823" spans="1:16" ht="12.75" customHeight="1" x14ac:dyDescent="0.25">
      <c r="A823" s="2" t="s">
        <v>768</v>
      </c>
      <c r="B823" s="2" t="s">
        <v>768</v>
      </c>
      <c r="C823" s="2" t="s">
        <v>753</v>
      </c>
      <c r="D823" s="2" t="s">
        <v>50</v>
      </c>
      <c r="E823" s="2" t="s">
        <v>90</v>
      </c>
      <c r="F823" s="2" t="s">
        <v>192</v>
      </c>
      <c r="G823" s="2" t="s">
        <v>191</v>
      </c>
      <c r="H823" s="2" t="s">
        <v>190</v>
      </c>
      <c r="I823" s="2" t="s">
        <v>88</v>
      </c>
      <c r="J823" s="2" t="s">
        <v>47</v>
      </c>
      <c r="K823" s="2" t="s">
        <v>48</v>
      </c>
      <c r="L823" s="2" t="s">
        <v>87</v>
      </c>
      <c r="M823" s="8">
        <v>1</v>
      </c>
      <c r="N823" s="9" t="str">
        <f t="shared" si="36"/>
        <v>RSSS-300-4603 - CO/CDO - Transfert MSSS - Non Cap</v>
      </c>
      <c r="O823" s="9" t="str">
        <f t="shared" si="37"/>
        <v>Dépense</v>
      </c>
      <c r="P823" s="9" t="str">
        <f t="shared" si="38"/>
        <v>Fonds général</v>
      </c>
    </row>
    <row r="824" spans="1:16" ht="12.75" customHeight="1" x14ac:dyDescent="0.25">
      <c r="A824" s="2" t="s">
        <v>767</v>
      </c>
      <c r="B824" s="2" t="s">
        <v>767</v>
      </c>
      <c r="C824" s="2" t="s">
        <v>753</v>
      </c>
      <c r="D824" s="2" t="s">
        <v>50</v>
      </c>
      <c r="E824" s="2" t="s">
        <v>90</v>
      </c>
      <c r="F824" s="2" t="s">
        <v>188</v>
      </c>
      <c r="G824" s="2" t="s">
        <v>187</v>
      </c>
      <c r="H824" s="2" t="s">
        <v>186</v>
      </c>
      <c r="I824" s="2" t="s">
        <v>88</v>
      </c>
      <c r="J824" s="2" t="s">
        <v>46</v>
      </c>
      <c r="K824" s="2" t="s">
        <v>48</v>
      </c>
      <c r="L824" s="2" t="s">
        <v>87</v>
      </c>
      <c r="M824" s="8">
        <v>1</v>
      </c>
      <c r="N824" s="9" t="str">
        <f t="shared" si="36"/>
        <v>RSSS-310-4603 - CO/CDO - Transfert MSSS - Cap</v>
      </c>
      <c r="O824" s="9" t="str">
        <f t="shared" si="37"/>
        <v>Investissement</v>
      </c>
      <c r="P824" s="9" t="str">
        <f t="shared" si="38"/>
        <v>Fonds général</v>
      </c>
    </row>
    <row r="825" spans="1:16" ht="12.75" customHeight="1" x14ac:dyDescent="0.25">
      <c r="A825" s="2" t="s">
        <v>766</v>
      </c>
      <c r="B825" s="2" t="s">
        <v>766</v>
      </c>
      <c r="C825" s="2" t="s">
        <v>753</v>
      </c>
      <c r="D825" s="2" t="s">
        <v>50</v>
      </c>
      <c r="E825" s="2" t="s">
        <v>90</v>
      </c>
      <c r="F825" s="2" t="s">
        <v>184</v>
      </c>
      <c r="G825" s="2" t="s">
        <v>183</v>
      </c>
      <c r="H825" s="2" t="s">
        <v>182</v>
      </c>
      <c r="I825" s="2" t="s">
        <v>88</v>
      </c>
      <c r="J825" s="2" t="s">
        <v>47</v>
      </c>
      <c r="K825" s="2" t="s">
        <v>48</v>
      </c>
      <c r="L825" s="2" t="s">
        <v>87</v>
      </c>
      <c r="M825" s="8">
        <v>1</v>
      </c>
      <c r="N825" s="9" t="str">
        <f t="shared" si="36"/>
        <v>RSSS-320-4603 - Autres - Transfert MSSS - Non Cap</v>
      </c>
      <c r="O825" s="9" t="str">
        <f t="shared" si="37"/>
        <v>Dépense</v>
      </c>
      <c r="P825" s="9" t="str">
        <f t="shared" si="38"/>
        <v>Fonds général</v>
      </c>
    </row>
    <row r="826" spans="1:16" ht="12.75" customHeight="1" x14ac:dyDescent="0.25">
      <c r="A826" s="2" t="s">
        <v>765</v>
      </c>
      <c r="B826" s="2" t="s">
        <v>765</v>
      </c>
      <c r="C826" s="2" t="s">
        <v>753</v>
      </c>
      <c r="D826" s="2" t="s">
        <v>50</v>
      </c>
      <c r="E826" s="2" t="s">
        <v>90</v>
      </c>
      <c r="F826" s="2" t="s">
        <v>180</v>
      </c>
      <c r="G826" s="2" t="s">
        <v>179</v>
      </c>
      <c r="H826" s="2" t="s">
        <v>178</v>
      </c>
      <c r="I826" s="2" t="s">
        <v>88</v>
      </c>
      <c r="J826" s="2" t="s">
        <v>46</v>
      </c>
      <c r="K826" s="2" t="s">
        <v>48</v>
      </c>
      <c r="L826" s="2" t="s">
        <v>87</v>
      </c>
      <c r="M826" s="8">
        <v>1</v>
      </c>
      <c r="N826" s="9" t="str">
        <f t="shared" si="36"/>
        <v>RSSS-330-4603 - Autres - Transfert MSSS -Cap</v>
      </c>
      <c r="O826" s="9" t="str">
        <f t="shared" si="37"/>
        <v>Investissement</v>
      </c>
      <c r="P826" s="9" t="str">
        <f t="shared" si="38"/>
        <v>Fonds général</v>
      </c>
    </row>
    <row r="827" spans="1:16" ht="12.75" customHeight="1" x14ac:dyDescent="0.25">
      <c r="A827" s="2" t="s">
        <v>764</v>
      </c>
      <c r="B827" s="2" t="s">
        <v>764</v>
      </c>
      <c r="C827" s="2" t="s">
        <v>753</v>
      </c>
      <c r="D827" s="2" t="s">
        <v>1725</v>
      </c>
      <c r="E827" s="2" t="s">
        <v>90</v>
      </c>
      <c r="F827" s="2" t="s">
        <v>176</v>
      </c>
      <c r="G827" s="2" t="s">
        <v>175</v>
      </c>
      <c r="H827" s="2" t="s">
        <v>174</v>
      </c>
      <c r="I827" s="2" t="s">
        <v>88</v>
      </c>
      <c r="J827" s="2" t="s">
        <v>47</v>
      </c>
      <c r="K827" s="2" t="s">
        <v>169</v>
      </c>
      <c r="L827" s="2" t="s">
        <v>87</v>
      </c>
      <c r="M827" s="8">
        <v>1</v>
      </c>
      <c r="N827" s="9" t="str">
        <f t="shared" si="36"/>
        <v>RSSS-340-4603 - Autres - Gouvernement fédéral - Non Cap</v>
      </c>
      <c r="O827" s="9" t="str">
        <f t="shared" si="37"/>
        <v>Dépense</v>
      </c>
      <c r="P827" s="9" t="str">
        <f t="shared" si="38"/>
        <v>Partenaires externes</v>
      </c>
    </row>
    <row r="828" spans="1:16" ht="12.75" customHeight="1" x14ac:dyDescent="0.25">
      <c r="A828" s="2" t="s">
        <v>763</v>
      </c>
      <c r="B828" s="2" t="s">
        <v>763</v>
      </c>
      <c r="C828" s="2" t="s">
        <v>753</v>
      </c>
      <c r="D828" s="2" t="s">
        <v>1725</v>
      </c>
      <c r="E828" s="2" t="s">
        <v>90</v>
      </c>
      <c r="F828" s="2" t="s">
        <v>172</v>
      </c>
      <c r="G828" s="2" t="s">
        <v>171</v>
      </c>
      <c r="H828" s="2" t="s">
        <v>170</v>
      </c>
      <c r="I828" s="2" t="s">
        <v>88</v>
      </c>
      <c r="J828" s="2" t="s">
        <v>46</v>
      </c>
      <c r="K828" s="2" t="s">
        <v>169</v>
      </c>
      <c r="L828" s="2" t="s">
        <v>87</v>
      </c>
      <c r="M828" s="8">
        <v>1</v>
      </c>
      <c r="N828" s="9" t="str">
        <f t="shared" si="36"/>
        <v>RSSS-350-4603 - Autres - Gouvernement fédéral - Cap</v>
      </c>
      <c r="O828" s="9" t="str">
        <f t="shared" si="37"/>
        <v>Investissement</v>
      </c>
      <c r="P828" s="9" t="str">
        <f t="shared" si="38"/>
        <v>Partenaires externes</v>
      </c>
    </row>
    <row r="829" spans="1:16" ht="12.75" customHeight="1" x14ac:dyDescent="0.25">
      <c r="A829" s="2" t="s">
        <v>762</v>
      </c>
      <c r="B829" s="2" t="s">
        <v>762</v>
      </c>
      <c r="C829" s="2" t="s">
        <v>753</v>
      </c>
      <c r="D829" s="2" t="s">
        <v>50</v>
      </c>
      <c r="E829" s="2" t="s">
        <v>90</v>
      </c>
      <c r="F829" s="2" t="s">
        <v>167</v>
      </c>
      <c r="G829" s="2" t="s">
        <v>166</v>
      </c>
      <c r="H829" s="2" t="s">
        <v>165</v>
      </c>
      <c r="I829" s="2" t="s">
        <v>88</v>
      </c>
      <c r="J829" s="2" t="s">
        <v>47</v>
      </c>
      <c r="K829" s="2" t="s">
        <v>51</v>
      </c>
      <c r="L829" s="2" t="s">
        <v>87</v>
      </c>
      <c r="M829" s="8">
        <v>1</v>
      </c>
      <c r="N829" s="9" t="str">
        <f t="shared" si="36"/>
        <v>RSSS-360-4603 - Autres sources de financement - Non Cap</v>
      </c>
      <c r="O829" s="9" t="str">
        <f t="shared" si="37"/>
        <v>Dépense</v>
      </c>
      <c r="P829" s="9" t="str">
        <f t="shared" si="38"/>
        <v>Fonds général</v>
      </c>
    </row>
    <row r="830" spans="1:16" ht="12.75" customHeight="1" x14ac:dyDescent="0.25">
      <c r="A830" s="2" t="s">
        <v>761</v>
      </c>
      <c r="B830" s="2" t="s">
        <v>761</v>
      </c>
      <c r="C830" s="2" t="s">
        <v>753</v>
      </c>
      <c r="D830" s="2" t="s">
        <v>50</v>
      </c>
      <c r="E830" s="2" t="s">
        <v>90</v>
      </c>
      <c r="F830" s="2" t="s">
        <v>163</v>
      </c>
      <c r="G830" s="2" t="s">
        <v>162</v>
      </c>
      <c r="H830" s="2" t="s">
        <v>161</v>
      </c>
      <c r="I830" s="2" t="s">
        <v>88</v>
      </c>
      <c r="J830" s="2" t="s">
        <v>46</v>
      </c>
      <c r="K830" s="2" t="s">
        <v>51</v>
      </c>
      <c r="L830" s="2" t="s">
        <v>87</v>
      </c>
      <c r="M830" s="8">
        <v>1</v>
      </c>
      <c r="N830" s="9" t="str">
        <f t="shared" si="36"/>
        <v>RSSS-370-4603 - Autres sources de financement - Cap</v>
      </c>
      <c r="O830" s="9" t="str">
        <f t="shared" si="37"/>
        <v>Investissement</v>
      </c>
      <c r="P830" s="9" t="str">
        <f t="shared" si="38"/>
        <v>Fonds général</v>
      </c>
    </row>
    <row r="831" spans="1:16" ht="12.75" customHeight="1" x14ac:dyDescent="0.25">
      <c r="A831" s="2" t="s">
        <v>760</v>
      </c>
      <c r="B831" s="2" t="s">
        <v>760</v>
      </c>
      <c r="C831" s="2" t="s">
        <v>753</v>
      </c>
      <c r="D831" s="2" t="s">
        <v>50</v>
      </c>
      <c r="E831" s="2" t="s">
        <v>90</v>
      </c>
      <c r="F831" s="2" t="s">
        <v>93</v>
      </c>
      <c r="G831" s="2" t="s">
        <v>93</v>
      </c>
      <c r="H831" s="2" t="s">
        <v>93</v>
      </c>
      <c r="I831" s="2" t="s">
        <v>88</v>
      </c>
      <c r="J831" s="2" t="s">
        <v>47</v>
      </c>
      <c r="K831" s="2" t="s">
        <v>48</v>
      </c>
      <c r="L831" s="2" t="s">
        <v>87</v>
      </c>
      <c r="M831" s="8">
        <v>1</v>
      </c>
      <c r="N831" s="9" t="str">
        <f t="shared" si="36"/>
        <v>RSSS-400-4603 - Conversion - Dépenses réelles - 2018-2019</v>
      </c>
      <c r="O831" s="9" t="str">
        <f t="shared" si="37"/>
        <v>Dépense</v>
      </c>
      <c r="P831" s="9" t="str">
        <f t="shared" si="38"/>
        <v>Fonds général</v>
      </c>
    </row>
    <row r="832" spans="1:16" ht="12.75" customHeight="1" x14ac:dyDescent="0.25">
      <c r="A832" s="2" t="s">
        <v>759</v>
      </c>
      <c r="B832" s="2" t="s">
        <v>759</v>
      </c>
      <c r="C832" s="2" t="s">
        <v>753</v>
      </c>
      <c r="D832" s="2" t="s">
        <v>50</v>
      </c>
      <c r="E832" s="2" t="s">
        <v>90</v>
      </c>
      <c r="F832" s="2" t="s">
        <v>158</v>
      </c>
      <c r="G832" s="2" t="s">
        <v>158</v>
      </c>
      <c r="H832" s="2" t="s">
        <v>158</v>
      </c>
      <c r="I832" s="2" t="s">
        <v>88</v>
      </c>
      <c r="J832" s="2" t="s">
        <v>47</v>
      </c>
      <c r="K832" s="2" t="s">
        <v>48</v>
      </c>
      <c r="L832" s="2" t="s">
        <v>87</v>
      </c>
      <c r="M832" s="8">
        <v>1</v>
      </c>
      <c r="N832" s="9" t="str">
        <f t="shared" si="36"/>
        <v>RSSS-992-4603 - Plan modernisation technologique - Transfert MSSS (NON CAP)</v>
      </c>
      <c r="O832" s="9" t="str">
        <f t="shared" si="37"/>
        <v>Dépense</v>
      </c>
      <c r="P832" s="9" t="str">
        <f t="shared" si="38"/>
        <v>Fonds général</v>
      </c>
    </row>
    <row r="833" spans="1:16" ht="12.75" customHeight="1" x14ac:dyDescent="0.25">
      <c r="A833" s="2" t="s">
        <v>758</v>
      </c>
      <c r="B833" s="2" t="s">
        <v>758</v>
      </c>
      <c r="C833" s="2" t="s">
        <v>753</v>
      </c>
      <c r="D833" s="2" t="s">
        <v>50</v>
      </c>
      <c r="E833" s="2" t="s">
        <v>90</v>
      </c>
      <c r="F833" s="2" t="s">
        <v>156</v>
      </c>
      <c r="G833" s="2" t="s">
        <v>156</v>
      </c>
      <c r="H833" s="2" t="s">
        <v>156</v>
      </c>
      <c r="I833" s="2" t="s">
        <v>147</v>
      </c>
      <c r="J833" s="2" t="s">
        <v>46</v>
      </c>
      <c r="K833" s="2" t="s">
        <v>48</v>
      </c>
      <c r="L833" s="2" t="s">
        <v>87</v>
      </c>
      <c r="M833" s="8">
        <v>1</v>
      </c>
      <c r="N833" s="9" t="str">
        <f t="shared" si="36"/>
        <v>RSSS-993-4603 - Plan modernisation technologique - EIRI (CAP)</v>
      </c>
      <c r="O833" s="9" t="str">
        <f t="shared" si="37"/>
        <v>Investissement</v>
      </c>
      <c r="P833" s="9" t="str">
        <f t="shared" si="38"/>
        <v>Fonds général</v>
      </c>
    </row>
    <row r="834" spans="1:16" ht="12.75" customHeight="1" x14ac:dyDescent="0.25">
      <c r="A834" s="2" t="s">
        <v>757</v>
      </c>
      <c r="B834" s="2" t="s">
        <v>757</v>
      </c>
      <c r="C834" s="2" t="s">
        <v>753</v>
      </c>
      <c r="D834" s="2" t="s">
        <v>50</v>
      </c>
      <c r="E834" s="2" t="s">
        <v>90</v>
      </c>
      <c r="F834" s="2" t="s">
        <v>154</v>
      </c>
      <c r="G834" s="2" t="s">
        <v>154</v>
      </c>
      <c r="H834" s="2" t="s">
        <v>154</v>
      </c>
      <c r="I834" s="2" t="s">
        <v>147</v>
      </c>
      <c r="J834" s="2" t="s">
        <v>46</v>
      </c>
      <c r="K834" s="2" t="s">
        <v>48</v>
      </c>
      <c r="L834" s="2" t="s">
        <v>87</v>
      </c>
      <c r="M834" s="8">
        <v>1</v>
      </c>
      <c r="N834" s="9" t="str">
        <f t="shared" si="36"/>
        <v>RSSS-996-4603 - Enveloppe d'investissements en RI - Capitalisable</v>
      </c>
      <c r="O834" s="9" t="str">
        <f t="shared" si="37"/>
        <v>Investissement</v>
      </c>
      <c r="P834" s="9" t="str">
        <f t="shared" si="38"/>
        <v>Fonds général</v>
      </c>
    </row>
    <row r="835" spans="1:16" ht="12.75" customHeight="1" x14ac:dyDescent="0.25">
      <c r="A835" s="2" t="s">
        <v>756</v>
      </c>
      <c r="B835" s="2" t="s">
        <v>756</v>
      </c>
      <c r="C835" s="2" t="s">
        <v>753</v>
      </c>
      <c r="D835" s="2" t="s">
        <v>50</v>
      </c>
      <c r="E835" s="2" t="s">
        <v>115</v>
      </c>
      <c r="F835" s="2" t="s">
        <v>152</v>
      </c>
      <c r="G835" s="2" t="s">
        <v>152</v>
      </c>
      <c r="H835" s="2" t="s">
        <v>152</v>
      </c>
      <c r="I835" s="2" t="s">
        <v>147</v>
      </c>
      <c r="J835" s="2" t="s">
        <v>46</v>
      </c>
      <c r="K835" s="2" t="s">
        <v>48</v>
      </c>
      <c r="L835" s="2" t="s">
        <v>87</v>
      </c>
      <c r="M835" s="8">
        <v>1</v>
      </c>
      <c r="N835" s="9" t="str">
        <f t="shared" ref="N835:N898" si="39">_xlfn.CONCAT(B835," - ",G835)</f>
        <v>RSSS-997-4603 - Compte non provisionné - Capitalisable</v>
      </c>
      <c r="O835" s="9" t="str">
        <f t="shared" ref="O835:O898" si="40">J835</f>
        <v>Investissement</v>
      </c>
      <c r="P835" s="9" t="str">
        <f t="shared" ref="P835:P898" si="41">D835</f>
        <v>Fonds général</v>
      </c>
    </row>
    <row r="836" spans="1:16" ht="12.75" customHeight="1" x14ac:dyDescent="0.25">
      <c r="A836" s="2" t="s">
        <v>755</v>
      </c>
      <c r="B836" s="2" t="s">
        <v>755</v>
      </c>
      <c r="C836" s="2" t="s">
        <v>753</v>
      </c>
      <c r="D836" s="2" t="s">
        <v>50</v>
      </c>
      <c r="E836" s="2" t="s">
        <v>90</v>
      </c>
      <c r="F836" s="2" t="s">
        <v>89</v>
      </c>
      <c r="G836" s="2" t="s">
        <v>89</v>
      </c>
      <c r="H836" s="2" t="s">
        <v>89</v>
      </c>
      <c r="I836" s="2" t="s">
        <v>88</v>
      </c>
      <c r="J836" s="2" t="s">
        <v>47</v>
      </c>
      <c r="K836" s="2" t="s">
        <v>48</v>
      </c>
      <c r="L836" s="2" t="s">
        <v>87</v>
      </c>
      <c r="M836" s="8">
        <v>1</v>
      </c>
      <c r="N836" s="9" t="str">
        <f t="shared" si="39"/>
        <v>RSSS-998-4603 - COVID-19 - Non capitalisable</v>
      </c>
      <c r="O836" s="9" t="str">
        <f t="shared" si="40"/>
        <v>Dépense</v>
      </c>
      <c r="P836" s="9" t="str">
        <f t="shared" si="41"/>
        <v>Fonds général</v>
      </c>
    </row>
    <row r="837" spans="1:16" ht="12.75" customHeight="1" x14ac:dyDescent="0.25">
      <c r="A837" s="2" t="s">
        <v>754</v>
      </c>
      <c r="B837" s="2" t="s">
        <v>754</v>
      </c>
      <c r="C837" s="2" t="s">
        <v>753</v>
      </c>
      <c r="D837" s="2" t="s">
        <v>50</v>
      </c>
      <c r="E837" s="2" t="s">
        <v>90</v>
      </c>
      <c r="F837" s="2" t="s">
        <v>148</v>
      </c>
      <c r="G837" s="2" t="s">
        <v>148</v>
      </c>
      <c r="H837" s="2" t="s">
        <v>148</v>
      </c>
      <c r="I837" s="2" t="s">
        <v>147</v>
      </c>
      <c r="J837" s="2" t="s">
        <v>46</v>
      </c>
      <c r="K837" s="2" t="s">
        <v>48</v>
      </c>
      <c r="L837" s="2" t="s">
        <v>87</v>
      </c>
      <c r="M837" s="8">
        <v>1</v>
      </c>
      <c r="N837" s="9" t="str">
        <f t="shared" si="39"/>
        <v>RSSS-999-4603 - COVID-19 - Capitalisable</v>
      </c>
      <c r="O837" s="9" t="str">
        <f t="shared" si="40"/>
        <v>Investissement</v>
      </c>
      <c r="P837" s="9" t="str">
        <f t="shared" si="41"/>
        <v>Fonds général</v>
      </c>
    </row>
    <row r="838" spans="1:16" ht="12.75" customHeight="1" x14ac:dyDescent="0.25">
      <c r="A838" s="2" t="s">
        <v>1214</v>
      </c>
      <c r="B838" s="2" t="s">
        <v>1214</v>
      </c>
      <c r="C838" s="2" t="s">
        <v>1182</v>
      </c>
      <c r="D838" s="2" t="s">
        <v>50</v>
      </c>
      <c r="E838" s="2" t="s">
        <v>90</v>
      </c>
      <c r="F838" s="2" t="s">
        <v>260</v>
      </c>
      <c r="G838" s="2" t="s">
        <v>259</v>
      </c>
      <c r="H838" s="2" t="s">
        <v>258</v>
      </c>
      <c r="I838" s="2" t="s">
        <v>88</v>
      </c>
      <c r="J838" s="2" t="s">
        <v>46</v>
      </c>
      <c r="K838" s="2" t="s">
        <v>48</v>
      </c>
      <c r="L838" s="2" t="s">
        <v>87</v>
      </c>
      <c r="M838" s="8">
        <v>1</v>
      </c>
      <c r="N838" s="9" t="str">
        <f t="shared" si="39"/>
        <v>RSSS-130-4200 - Fonds exploitation - Dépense de l'exercice - Cap</v>
      </c>
      <c r="O838" s="9" t="str">
        <f t="shared" si="40"/>
        <v>Investissement</v>
      </c>
      <c r="P838" s="9" t="str">
        <f t="shared" si="41"/>
        <v>Fonds général</v>
      </c>
    </row>
    <row r="839" spans="1:16" ht="12.75" customHeight="1" x14ac:dyDescent="0.25">
      <c r="A839" s="2" t="s">
        <v>1213</v>
      </c>
      <c r="B839" s="2" t="s">
        <v>1213</v>
      </c>
      <c r="C839" s="2" t="s">
        <v>1182</v>
      </c>
      <c r="D839" s="2" t="s">
        <v>50</v>
      </c>
      <c r="E839" s="2" t="s">
        <v>90</v>
      </c>
      <c r="F839" s="2" t="s">
        <v>256</v>
      </c>
      <c r="G839" s="2" t="s">
        <v>255</v>
      </c>
      <c r="H839" s="2" t="s">
        <v>254</v>
      </c>
      <c r="I839" s="2" t="s">
        <v>88</v>
      </c>
      <c r="J839" s="2" t="s">
        <v>46</v>
      </c>
      <c r="K839" s="2" t="s">
        <v>48</v>
      </c>
      <c r="L839" s="2" t="s">
        <v>87</v>
      </c>
      <c r="M839" s="8">
        <v>1</v>
      </c>
      <c r="N839" s="9" t="str">
        <f t="shared" si="39"/>
        <v>RSSS-140-4200 - Fonds exploitation - Solde de fonds - Cap</v>
      </c>
      <c r="O839" s="9" t="str">
        <f t="shared" si="40"/>
        <v>Investissement</v>
      </c>
      <c r="P839" s="9" t="str">
        <f t="shared" si="41"/>
        <v>Fonds général</v>
      </c>
    </row>
    <row r="840" spans="1:16" ht="12.75" customHeight="1" x14ac:dyDescent="0.25">
      <c r="A840" s="2" t="s">
        <v>1212</v>
      </c>
      <c r="B840" s="2" t="s">
        <v>1212</v>
      </c>
      <c r="C840" s="2" t="s">
        <v>1182</v>
      </c>
      <c r="D840" s="2" t="s">
        <v>50</v>
      </c>
      <c r="E840" s="2" t="s">
        <v>90</v>
      </c>
      <c r="F840" s="2" t="s">
        <v>252</v>
      </c>
      <c r="G840" s="2" t="s">
        <v>251</v>
      </c>
      <c r="H840" s="2" t="s">
        <v>250</v>
      </c>
      <c r="I840" s="2" t="s">
        <v>88</v>
      </c>
      <c r="J840" s="2" t="s">
        <v>46</v>
      </c>
      <c r="K840" s="2" t="s">
        <v>48</v>
      </c>
      <c r="L840" s="2" t="s">
        <v>87</v>
      </c>
      <c r="M840" s="8">
        <v>1</v>
      </c>
      <c r="N840" s="9" t="str">
        <f t="shared" si="39"/>
        <v>RSSS-150-4200 - Fonds exploitation - Crédits reportés - Cap</v>
      </c>
      <c r="O840" s="9" t="str">
        <f t="shared" si="40"/>
        <v>Investissement</v>
      </c>
      <c r="P840" s="9" t="str">
        <f t="shared" si="41"/>
        <v>Fonds général</v>
      </c>
    </row>
    <row r="841" spans="1:16" ht="12.75" customHeight="1" x14ac:dyDescent="0.25">
      <c r="A841" s="2" t="s">
        <v>1211</v>
      </c>
      <c r="B841" s="2" t="s">
        <v>1211</v>
      </c>
      <c r="C841" s="2" t="s">
        <v>1182</v>
      </c>
      <c r="D841" s="2" t="s">
        <v>50</v>
      </c>
      <c r="E841" s="2" t="s">
        <v>90</v>
      </c>
      <c r="F841" s="2" t="s">
        <v>248</v>
      </c>
      <c r="G841" s="2" t="s">
        <v>247</v>
      </c>
      <c r="H841" s="2" t="s">
        <v>246</v>
      </c>
      <c r="I841" s="2" t="s">
        <v>88</v>
      </c>
      <c r="J841" s="2" t="s">
        <v>47</v>
      </c>
      <c r="K841" s="2" t="s">
        <v>48</v>
      </c>
      <c r="L841" s="2" t="s">
        <v>87</v>
      </c>
      <c r="M841" s="8">
        <v>1</v>
      </c>
      <c r="N841" s="9" t="str">
        <f t="shared" si="39"/>
        <v>RSSS-160-4200 - Fonds exploitation - Dépense de l'exercice - Non Cap</v>
      </c>
      <c r="O841" s="9" t="str">
        <f t="shared" si="40"/>
        <v>Dépense</v>
      </c>
      <c r="P841" s="9" t="str">
        <f t="shared" si="41"/>
        <v>Fonds général</v>
      </c>
    </row>
    <row r="842" spans="1:16" ht="12.75" customHeight="1" x14ac:dyDescent="0.25">
      <c r="A842" s="2" t="s">
        <v>1210</v>
      </c>
      <c r="B842" s="2" t="s">
        <v>1210</v>
      </c>
      <c r="C842" s="2" t="s">
        <v>1182</v>
      </c>
      <c r="D842" s="2" t="s">
        <v>50</v>
      </c>
      <c r="E842" s="2" t="s">
        <v>90</v>
      </c>
      <c r="F842" s="2" t="s">
        <v>244</v>
      </c>
      <c r="G842" s="2" t="s">
        <v>243</v>
      </c>
      <c r="H842" s="2" t="s">
        <v>242</v>
      </c>
      <c r="I842" s="2" t="s">
        <v>88</v>
      </c>
      <c r="J842" s="2" t="s">
        <v>47</v>
      </c>
      <c r="K842" s="2" t="s">
        <v>48</v>
      </c>
      <c r="L842" s="2" t="s">
        <v>87</v>
      </c>
      <c r="M842" s="8">
        <v>1</v>
      </c>
      <c r="N842" s="9" t="str">
        <f t="shared" si="39"/>
        <v>RSSS-170-4200 - Fonds exploitation - Solde de fonds - Non Cap</v>
      </c>
      <c r="O842" s="9" t="str">
        <f t="shared" si="40"/>
        <v>Dépense</v>
      </c>
      <c r="P842" s="9" t="str">
        <f t="shared" si="41"/>
        <v>Fonds général</v>
      </c>
    </row>
    <row r="843" spans="1:16" ht="12.75" customHeight="1" x14ac:dyDescent="0.25">
      <c r="A843" s="2" t="s">
        <v>1209</v>
      </c>
      <c r="B843" s="2" t="s">
        <v>1209</v>
      </c>
      <c r="C843" s="2" t="s">
        <v>1182</v>
      </c>
      <c r="D843" s="2" t="s">
        <v>50</v>
      </c>
      <c r="E843" s="2" t="s">
        <v>90</v>
      </c>
      <c r="F843" s="2" t="s">
        <v>240</v>
      </c>
      <c r="G843" s="2" t="s">
        <v>239</v>
      </c>
      <c r="H843" s="2" t="s">
        <v>238</v>
      </c>
      <c r="I843" s="2" t="s">
        <v>88</v>
      </c>
      <c r="J843" s="2" t="s">
        <v>47</v>
      </c>
      <c r="K843" s="2" t="s">
        <v>48</v>
      </c>
      <c r="L843" s="2" t="s">
        <v>87</v>
      </c>
      <c r="M843" s="8">
        <v>1</v>
      </c>
      <c r="N843" s="9" t="str">
        <f t="shared" si="39"/>
        <v>RSSS-180-4200 - Fonds exploitation - Crédits reportés - Non Cap</v>
      </c>
      <c r="O843" s="9" t="str">
        <f t="shared" si="40"/>
        <v>Dépense</v>
      </c>
      <c r="P843" s="9" t="str">
        <f t="shared" si="41"/>
        <v>Fonds général</v>
      </c>
    </row>
    <row r="844" spans="1:16" ht="12.75" customHeight="1" x14ac:dyDescent="0.25">
      <c r="A844" s="2" t="s">
        <v>1208</v>
      </c>
      <c r="B844" s="2" t="s">
        <v>1208</v>
      </c>
      <c r="C844" s="2" t="s">
        <v>1182</v>
      </c>
      <c r="D844" s="2" t="s">
        <v>50</v>
      </c>
      <c r="E844" s="2" t="s">
        <v>90</v>
      </c>
      <c r="F844" s="2" t="s">
        <v>236</v>
      </c>
      <c r="G844" s="2" t="s">
        <v>235</v>
      </c>
      <c r="H844" s="2" t="s">
        <v>234</v>
      </c>
      <c r="I844" s="2" t="s">
        <v>88</v>
      </c>
      <c r="J844" s="2" t="s">
        <v>46</v>
      </c>
      <c r="K844" s="2" t="s">
        <v>48</v>
      </c>
      <c r="L844" s="2" t="s">
        <v>87</v>
      </c>
      <c r="M844" s="8">
        <v>1</v>
      </c>
      <c r="N844" s="9" t="str">
        <f t="shared" si="39"/>
        <v>RSSS-190-4200 - Fonds immo - Courant - Cap</v>
      </c>
      <c r="O844" s="9" t="str">
        <f t="shared" si="40"/>
        <v>Investissement</v>
      </c>
      <c r="P844" s="9" t="str">
        <f t="shared" si="41"/>
        <v>Fonds général</v>
      </c>
    </row>
    <row r="845" spans="1:16" ht="12.75" customHeight="1" x14ac:dyDescent="0.25">
      <c r="A845" s="2" t="s">
        <v>1207</v>
      </c>
      <c r="B845" s="2" t="s">
        <v>1207</v>
      </c>
      <c r="C845" s="2" t="s">
        <v>1182</v>
      </c>
      <c r="D845" s="2" t="s">
        <v>50</v>
      </c>
      <c r="E845" s="2" t="s">
        <v>90</v>
      </c>
      <c r="F845" s="2" t="s">
        <v>232</v>
      </c>
      <c r="G845" s="2" t="s">
        <v>231</v>
      </c>
      <c r="H845" s="2" t="s">
        <v>230</v>
      </c>
      <c r="I845" s="2" t="s">
        <v>88</v>
      </c>
      <c r="J845" s="2" t="s">
        <v>46</v>
      </c>
      <c r="K845" s="2" t="s">
        <v>48</v>
      </c>
      <c r="L845" s="2" t="s">
        <v>87</v>
      </c>
      <c r="M845" s="8">
        <v>1</v>
      </c>
      <c r="N845" s="9" t="str">
        <f t="shared" si="39"/>
        <v>RSSS-200-4200 - Fonds immo - Solde de fonds - Cap</v>
      </c>
      <c r="O845" s="9" t="str">
        <f t="shared" si="40"/>
        <v>Investissement</v>
      </c>
      <c r="P845" s="9" t="str">
        <f t="shared" si="41"/>
        <v>Fonds général</v>
      </c>
    </row>
    <row r="846" spans="1:16" ht="12.75" customHeight="1" x14ac:dyDescent="0.25">
      <c r="A846" s="2" t="s">
        <v>1206</v>
      </c>
      <c r="B846" s="2" t="s">
        <v>1206</v>
      </c>
      <c r="C846" s="2" t="s">
        <v>1182</v>
      </c>
      <c r="D846" s="2" t="s">
        <v>50</v>
      </c>
      <c r="E846" s="2" t="s">
        <v>90</v>
      </c>
      <c r="F846" s="2" t="s">
        <v>228</v>
      </c>
      <c r="G846" s="2" t="s">
        <v>227</v>
      </c>
      <c r="H846" s="2" t="s">
        <v>226</v>
      </c>
      <c r="I846" s="2" t="s">
        <v>88</v>
      </c>
      <c r="J846" s="2" t="s">
        <v>46</v>
      </c>
      <c r="K846" s="2" t="s">
        <v>48</v>
      </c>
      <c r="L846" s="2" t="s">
        <v>87</v>
      </c>
      <c r="M846" s="8">
        <v>1</v>
      </c>
      <c r="N846" s="9" t="str">
        <f t="shared" si="39"/>
        <v>RSSS-210-4200 - Fonds immo - Crédits reportés - Cap</v>
      </c>
      <c r="O846" s="9" t="str">
        <f t="shared" si="40"/>
        <v>Investissement</v>
      </c>
      <c r="P846" s="9" t="str">
        <f t="shared" si="41"/>
        <v>Fonds général</v>
      </c>
    </row>
    <row r="847" spans="1:16" ht="12.75" customHeight="1" x14ac:dyDescent="0.25">
      <c r="A847" s="2" t="s">
        <v>1205</v>
      </c>
      <c r="B847" s="2" t="s">
        <v>1205</v>
      </c>
      <c r="C847" s="2" t="s">
        <v>1182</v>
      </c>
      <c r="D847" s="2" t="s">
        <v>50</v>
      </c>
      <c r="E847" s="2" t="s">
        <v>90</v>
      </c>
      <c r="F847" s="2" t="s">
        <v>224</v>
      </c>
      <c r="G847" s="2" t="s">
        <v>223</v>
      </c>
      <c r="H847" s="2" t="s">
        <v>222</v>
      </c>
      <c r="I847" s="2" t="s">
        <v>147</v>
      </c>
      <c r="J847" s="2" t="s">
        <v>46</v>
      </c>
      <c r="K847" s="2" t="s">
        <v>48</v>
      </c>
      <c r="L847" s="2" t="s">
        <v>87</v>
      </c>
      <c r="M847" s="8">
        <v>1</v>
      </c>
      <c r="N847" s="9" t="str">
        <f t="shared" si="39"/>
        <v>RSSS-220-4200 - Fonds immo - ADTI - Cap</v>
      </c>
      <c r="O847" s="9" t="str">
        <f t="shared" si="40"/>
        <v>Investissement</v>
      </c>
      <c r="P847" s="9" t="str">
        <f t="shared" si="41"/>
        <v>Fonds général</v>
      </c>
    </row>
    <row r="848" spans="1:16" ht="12.75" customHeight="1" x14ac:dyDescent="0.25">
      <c r="A848" s="2" t="s">
        <v>1204</v>
      </c>
      <c r="B848" s="2" t="s">
        <v>1204</v>
      </c>
      <c r="C848" s="2" t="s">
        <v>1182</v>
      </c>
      <c r="D848" s="2" t="s">
        <v>50</v>
      </c>
      <c r="E848" s="2" t="s">
        <v>90</v>
      </c>
      <c r="F848" s="2" t="s">
        <v>220</v>
      </c>
      <c r="G848" s="2" t="s">
        <v>219</v>
      </c>
      <c r="H848" s="2" t="s">
        <v>218</v>
      </c>
      <c r="I848" s="2" t="s">
        <v>147</v>
      </c>
      <c r="J848" s="2" t="s">
        <v>46</v>
      </c>
      <c r="K848" s="2" t="s">
        <v>48</v>
      </c>
      <c r="L848" s="2" t="s">
        <v>87</v>
      </c>
      <c r="M848" s="8">
        <v>1</v>
      </c>
      <c r="N848" s="9" t="str">
        <f t="shared" si="39"/>
        <v>RSSS-230-4200 - Fonds immo - MAI - Cap</v>
      </c>
      <c r="O848" s="9" t="str">
        <f t="shared" si="40"/>
        <v>Investissement</v>
      </c>
      <c r="P848" s="9" t="str">
        <f t="shared" si="41"/>
        <v>Fonds général</v>
      </c>
    </row>
    <row r="849" spans="1:16" ht="12.75" customHeight="1" x14ac:dyDescent="0.25">
      <c r="A849" s="2" t="s">
        <v>1203</v>
      </c>
      <c r="B849" s="2" t="s">
        <v>1203</v>
      </c>
      <c r="C849" s="2" t="s">
        <v>1182</v>
      </c>
      <c r="D849" s="2" t="s">
        <v>50</v>
      </c>
      <c r="E849" s="2" t="s">
        <v>90</v>
      </c>
      <c r="F849" s="2" t="s">
        <v>216</v>
      </c>
      <c r="G849" s="2" t="s">
        <v>215</v>
      </c>
      <c r="H849" s="2" t="s">
        <v>214</v>
      </c>
      <c r="I849" s="2" t="s">
        <v>147</v>
      </c>
      <c r="J849" s="2" t="s">
        <v>46</v>
      </c>
      <c r="K849" s="2" t="s">
        <v>48</v>
      </c>
      <c r="L849" s="2" t="s">
        <v>87</v>
      </c>
      <c r="M849" s="8">
        <v>1</v>
      </c>
      <c r="N849" s="9" t="str">
        <f t="shared" si="39"/>
        <v>RSSS-240-4200 - Fonds immo - AC - Cap</v>
      </c>
      <c r="O849" s="9" t="str">
        <f t="shared" si="40"/>
        <v>Investissement</v>
      </c>
      <c r="P849" s="9" t="str">
        <f t="shared" si="41"/>
        <v>Fonds général</v>
      </c>
    </row>
    <row r="850" spans="1:16" ht="12.75" customHeight="1" x14ac:dyDescent="0.25">
      <c r="A850" s="2" t="s">
        <v>1202</v>
      </c>
      <c r="B850" s="2" t="s">
        <v>1202</v>
      </c>
      <c r="C850" s="2" t="s">
        <v>1182</v>
      </c>
      <c r="D850" s="2" t="s">
        <v>50</v>
      </c>
      <c r="E850" s="2" t="s">
        <v>90</v>
      </c>
      <c r="F850" s="2" t="s">
        <v>212</v>
      </c>
      <c r="G850" s="2" t="s">
        <v>211</v>
      </c>
      <c r="H850" s="2" t="s">
        <v>210</v>
      </c>
      <c r="I850" s="2" t="s">
        <v>147</v>
      </c>
      <c r="J850" s="2" t="s">
        <v>46</v>
      </c>
      <c r="K850" s="2" t="s">
        <v>48</v>
      </c>
      <c r="L850" s="2" t="s">
        <v>87</v>
      </c>
      <c r="M850" s="8">
        <v>1</v>
      </c>
      <c r="N850" s="9" t="str">
        <f t="shared" si="39"/>
        <v>RSSS-250-4200 - Fonds immo - PCEM - Cap</v>
      </c>
      <c r="O850" s="9" t="str">
        <f t="shared" si="40"/>
        <v>Investissement</v>
      </c>
      <c r="P850" s="9" t="str">
        <f t="shared" si="41"/>
        <v>Fonds général</v>
      </c>
    </row>
    <row r="851" spans="1:16" ht="12.75" customHeight="1" x14ac:dyDescent="0.25">
      <c r="A851" s="2" t="s">
        <v>1201</v>
      </c>
      <c r="B851" s="2" t="s">
        <v>1201</v>
      </c>
      <c r="C851" s="2" t="s">
        <v>1182</v>
      </c>
      <c r="D851" s="2" t="s">
        <v>50</v>
      </c>
      <c r="E851" s="2" t="s">
        <v>90</v>
      </c>
      <c r="F851" s="2" t="s">
        <v>208</v>
      </c>
      <c r="G851" s="2" t="s">
        <v>207</v>
      </c>
      <c r="H851" s="2" t="s">
        <v>206</v>
      </c>
      <c r="I851" s="2" t="s">
        <v>147</v>
      </c>
      <c r="J851" s="2" t="s">
        <v>46</v>
      </c>
      <c r="K851" s="2" t="s">
        <v>48</v>
      </c>
      <c r="L851" s="2" t="s">
        <v>87</v>
      </c>
      <c r="M851" s="8">
        <v>1</v>
      </c>
      <c r="N851" s="9" t="str">
        <f t="shared" si="39"/>
        <v>RSSS-260-4200 - Fonds immo - PCFI - Cap</v>
      </c>
      <c r="O851" s="9" t="str">
        <f t="shared" si="40"/>
        <v>Investissement</v>
      </c>
      <c r="P851" s="9" t="str">
        <f t="shared" si="41"/>
        <v>Fonds général</v>
      </c>
    </row>
    <row r="852" spans="1:16" ht="12.75" customHeight="1" x14ac:dyDescent="0.25">
      <c r="A852" s="2" t="s">
        <v>1200</v>
      </c>
      <c r="B852" s="2" t="s">
        <v>1200</v>
      </c>
      <c r="C852" s="2" t="s">
        <v>1182</v>
      </c>
      <c r="D852" s="2" t="s">
        <v>1725</v>
      </c>
      <c r="E852" s="2" t="s">
        <v>90</v>
      </c>
      <c r="F852" s="2" t="s">
        <v>204</v>
      </c>
      <c r="G852" s="2" t="s">
        <v>203</v>
      </c>
      <c r="H852" s="2" t="s">
        <v>202</v>
      </c>
      <c r="I852" s="2" t="s">
        <v>88</v>
      </c>
      <c r="J852" s="2" t="s">
        <v>46</v>
      </c>
      <c r="K852" s="2" t="s">
        <v>51</v>
      </c>
      <c r="L852" s="2" t="s">
        <v>87</v>
      </c>
      <c r="M852" s="8">
        <v>1</v>
      </c>
      <c r="N852" s="9" t="str">
        <f t="shared" si="39"/>
        <v>RSSS-270-4200 - Fondation - fonds d'exploitation - Cap</v>
      </c>
      <c r="O852" s="9" t="str">
        <f t="shared" si="40"/>
        <v>Investissement</v>
      </c>
      <c r="P852" s="9" t="str">
        <f t="shared" si="41"/>
        <v>Partenaires externes</v>
      </c>
    </row>
    <row r="853" spans="1:16" ht="12.75" customHeight="1" x14ac:dyDescent="0.25">
      <c r="A853" s="2" t="s">
        <v>1199</v>
      </c>
      <c r="B853" s="2" t="s">
        <v>1199</v>
      </c>
      <c r="C853" s="2" t="s">
        <v>1182</v>
      </c>
      <c r="D853" s="2" t="s">
        <v>1725</v>
      </c>
      <c r="E853" s="2" t="s">
        <v>90</v>
      </c>
      <c r="F853" s="2" t="s">
        <v>200</v>
      </c>
      <c r="G853" s="2" t="s">
        <v>199</v>
      </c>
      <c r="H853" s="2" t="s">
        <v>198</v>
      </c>
      <c r="I853" s="2" t="s">
        <v>88</v>
      </c>
      <c r="J853" s="2" t="s">
        <v>47</v>
      </c>
      <c r="K853" s="2" t="s">
        <v>51</v>
      </c>
      <c r="L853" s="2" t="s">
        <v>87</v>
      </c>
      <c r="M853" s="8">
        <v>1</v>
      </c>
      <c r="N853" s="9" t="str">
        <f t="shared" si="39"/>
        <v>RSSS-280-4200 - Fondation - fonds d'exploitation - Non Cap</v>
      </c>
      <c r="O853" s="9" t="str">
        <f t="shared" si="40"/>
        <v>Dépense</v>
      </c>
      <c r="P853" s="9" t="str">
        <f t="shared" si="41"/>
        <v>Partenaires externes</v>
      </c>
    </row>
    <row r="854" spans="1:16" ht="12.75" customHeight="1" x14ac:dyDescent="0.25">
      <c r="A854" s="2" t="s">
        <v>1198</v>
      </c>
      <c r="B854" s="2" t="s">
        <v>1198</v>
      </c>
      <c r="C854" s="2" t="s">
        <v>1182</v>
      </c>
      <c r="D854" s="2" t="s">
        <v>1725</v>
      </c>
      <c r="E854" s="2" t="s">
        <v>90</v>
      </c>
      <c r="F854" s="2" t="s">
        <v>196</v>
      </c>
      <c r="G854" s="2" t="s">
        <v>195</v>
      </c>
      <c r="H854" s="2" t="s">
        <v>194</v>
      </c>
      <c r="I854" s="2" t="s">
        <v>88</v>
      </c>
      <c r="J854" s="2" t="s">
        <v>46</v>
      </c>
      <c r="K854" s="2" t="s">
        <v>51</v>
      </c>
      <c r="L854" s="2" t="s">
        <v>87</v>
      </c>
      <c r="M854" s="8">
        <v>1</v>
      </c>
      <c r="N854" s="9" t="str">
        <f t="shared" si="39"/>
        <v>RSSS-290-4200 - Fondation - fonds d'immobilisation - Cap</v>
      </c>
      <c r="O854" s="9" t="str">
        <f t="shared" si="40"/>
        <v>Investissement</v>
      </c>
      <c r="P854" s="9" t="str">
        <f t="shared" si="41"/>
        <v>Partenaires externes</v>
      </c>
    </row>
    <row r="855" spans="1:16" ht="12.75" customHeight="1" x14ac:dyDescent="0.25">
      <c r="A855" s="2" t="s">
        <v>1197</v>
      </c>
      <c r="B855" s="2" t="s">
        <v>1197</v>
      </c>
      <c r="C855" s="2" t="s">
        <v>1182</v>
      </c>
      <c r="D855" s="2" t="s">
        <v>50</v>
      </c>
      <c r="E855" s="2" t="s">
        <v>90</v>
      </c>
      <c r="F855" s="2" t="s">
        <v>192</v>
      </c>
      <c r="G855" s="2" t="s">
        <v>191</v>
      </c>
      <c r="H855" s="2" t="s">
        <v>190</v>
      </c>
      <c r="I855" s="2" t="s">
        <v>88</v>
      </c>
      <c r="J855" s="2" t="s">
        <v>47</v>
      </c>
      <c r="K855" s="2" t="s">
        <v>48</v>
      </c>
      <c r="L855" s="2" t="s">
        <v>87</v>
      </c>
      <c r="M855" s="8">
        <v>1</v>
      </c>
      <c r="N855" s="9" t="str">
        <f t="shared" si="39"/>
        <v>RSSS-300-4200 - CO/CDO - Transfert MSSS - Non Cap</v>
      </c>
      <c r="O855" s="9" t="str">
        <f t="shared" si="40"/>
        <v>Dépense</v>
      </c>
      <c r="P855" s="9" t="str">
        <f t="shared" si="41"/>
        <v>Fonds général</v>
      </c>
    </row>
    <row r="856" spans="1:16" ht="12.75" customHeight="1" x14ac:dyDescent="0.25">
      <c r="A856" s="2" t="s">
        <v>1196</v>
      </c>
      <c r="B856" s="2" t="s">
        <v>1196</v>
      </c>
      <c r="C856" s="2" t="s">
        <v>1182</v>
      </c>
      <c r="D856" s="2" t="s">
        <v>50</v>
      </c>
      <c r="E856" s="2" t="s">
        <v>90</v>
      </c>
      <c r="F856" s="2" t="s">
        <v>188</v>
      </c>
      <c r="G856" s="2" t="s">
        <v>187</v>
      </c>
      <c r="H856" s="2" t="s">
        <v>186</v>
      </c>
      <c r="I856" s="2" t="s">
        <v>88</v>
      </c>
      <c r="J856" s="2" t="s">
        <v>46</v>
      </c>
      <c r="K856" s="2" t="s">
        <v>48</v>
      </c>
      <c r="L856" s="2" t="s">
        <v>87</v>
      </c>
      <c r="M856" s="8">
        <v>1</v>
      </c>
      <c r="N856" s="9" t="str">
        <f t="shared" si="39"/>
        <v>RSSS-310-4200 - CO/CDO - Transfert MSSS - Cap</v>
      </c>
      <c r="O856" s="9" t="str">
        <f t="shared" si="40"/>
        <v>Investissement</v>
      </c>
      <c r="P856" s="9" t="str">
        <f t="shared" si="41"/>
        <v>Fonds général</v>
      </c>
    </row>
    <row r="857" spans="1:16" ht="12.75" customHeight="1" x14ac:dyDescent="0.25">
      <c r="A857" s="2" t="s">
        <v>1195</v>
      </c>
      <c r="B857" s="2" t="s">
        <v>1195</v>
      </c>
      <c r="C857" s="2" t="s">
        <v>1182</v>
      </c>
      <c r="D857" s="2" t="s">
        <v>50</v>
      </c>
      <c r="E857" s="2" t="s">
        <v>90</v>
      </c>
      <c r="F857" s="2" t="s">
        <v>184</v>
      </c>
      <c r="G857" s="2" t="s">
        <v>183</v>
      </c>
      <c r="H857" s="2" t="s">
        <v>182</v>
      </c>
      <c r="I857" s="2" t="s">
        <v>88</v>
      </c>
      <c r="J857" s="2" t="s">
        <v>47</v>
      </c>
      <c r="K857" s="2" t="s">
        <v>48</v>
      </c>
      <c r="L857" s="2" t="s">
        <v>87</v>
      </c>
      <c r="M857" s="8">
        <v>1</v>
      </c>
      <c r="N857" s="9" t="str">
        <f t="shared" si="39"/>
        <v>RSSS-320-4200 - Autres - Transfert MSSS - Non Cap</v>
      </c>
      <c r="O857" s="9" t="str">
        <f t="shared" si="40"/>
        <v>Dépense</v>
      </c>
      <c r="P857" s="9" t="str">
        <f t="shared" si="41"/>
        <v>Fonds général</v>
      </c>
    </row>
    <row r="858" spans="1:16" ht="12.75" customHeight="1" x14ac:dyDescent="0.25">
      <c r="A858" s="2" t="s">
        <v>1194</v>
      </c>
      <c r="B858" s="2" t="s">
        <v>1194</v>
      </c>
      <c r="C858" s="2" t="s">
        <v>1182</v>
      </c>
      <c r="D858" s="2" t="s">
        <v>50</v>
      </c>
      <c r="E858" s="2" t="s">
        <v>90</v>
      </c>
      <c r="F858" s="2" t="s">
        <v>180</v>
      </c>
      <c r="G858" s="2" t="s">
        <v>179</v>
      </c>
      <c r="H858" s="2" t="s">
        <v>178</v>
      </c>
      <c r="I858" s="2" t="s">
        <v>88</v>
      </c>
      <c r="J858" s="2" t="s">
        <v>46</v>
      </c>
      <c r="K858" s="2" t="s">
        <v>48</v>
      </c>
      <c r="L858" s="2" t="s">
        <v>87</v>
      </c>
      <c r="M858" s="8">
        <v>1</v>
      </c>
      <c r="N858" s="9" t="str">
        <f t="shared" si="39"/>
        <v>RSSS-330-4200 - Autres - Transfert MSSS -Cap</v>
      </c>
      <c r="O858" s="9" t="str">
        <f t="shared" si="40"/>
        <v>Investissement</v>
      </c>
      <c r="P858" s="9" t="str">
        <f t="shared" si="41"/>
        <v>Fonds général</v>
      </c>
    </row>
    <row r="859" spans="1:16" ht="12.75" customHeight="1" x14ac:dyDescent="0.25">
      <c r="A859" s="2" t="s">
        <v>1193</v>
      </c>
      <c r="B859" s="2" t="s">
        <v>1193</v>
      </c>
      <c r="C859" s="2" t="s">
        <v>1182</v>
      </c>
      <c r="D859" s="2" t="s">
        <v>1725</v>
      </c>
      <c r="E859" s="2" t="s">
        <v>90</v>
      </c>
      <c r="F859" s="2" t="s">
        <v>176</v>
      </c>
      <c r="G859" s="2" t="s">
        <v>175</v>
      </c>
      <c r="H859" s="2" t="s">
        <v>174</v>
      </c>
      <c r="I859" s="2" t="s">
        <v>88</v>
      </c>
      <c r="J859" s="2" t="s">
        <v>47</v>
      </c>
      <c r="K859" s="2" t="s">
        <v>169</v>
      </c>
      <c r="L859" s="2" t="s">
        <v>87</v>
      </c>
      <c r="M859" s="8">
        <v>1</v>
      </c>
      <c r="N859" s="9" t="str">
        <f t="shared" si="39"/>
        <v>RSSS-340-4200 - Autres - Gouvernement fédéral - Non Cap</v>
      </c>
      <c r="O859" s="9" t="str">
        <f t="shared" si="40"/>
        <v>Dépense</v>
      </c>
      <c r="P859" s="9" t="str">
        <f t="shared" si="41"/>
        <v>Partenaires externes</v>
      </c>
    </row>
    <row r="860" spans="1:16" ht="12.75" customHeight="1" x14ac:dyDescent="0.25">
      <c r="A860" s="2" t="s">
        <v>1192</v>
      </c>
      <c r="B860" s="2" t="s">
        <v>1192</v>
      </c>
      <c r="C860" s="2" t="s">
        <v>1182</v>
      </c>
      <c r="D860" s="2" t="s">
        <v>1725</v>
      </c>
      <c r="E860" s="2" t="s">
        <v>90</v>
      </c>
      <c r="F860" s="2" t="s">
        <v>172</v>
      </c>
      <c r="G860" s="2" t="s">
        <v>171</v>
      </c>
      <c r="H860" s="2" t="s">
        <v>170</v>
      </c>
      <c r="I860" s="2" t="s">
        <v>88</v>
      </c>
      <c r="J860" s="2" t="s">
        <v>46</v>
      </c>
      <c r="K860" s="2" t="s">
        <v>169</v>
      </c>
      <c r="L860" s="2" t="s">
        <v>87</v>
      </c>
      <c r="M860" s="8">
        <v>1</v>
      </c>
      <c r="N860" s="9" t="str">
        <f t="shared" si="39"/>
        <v>RSSS-350-4200 - Autres - Gouvernement fédéral - Cap</v>
      </c>
      <c r="O860" s="9" t="str">
        <f t="shared" si="40"/>
        <v>Investissement</v>
      </c>
      <c r="P860" s="9" t="str">
        <f t="shared" si="41"/>
        <v>Partenaires externes</v>
      </c>
    </row>
    <row r="861" spans="1:16" ht="12.75" customHeight="1" x14ac:dyDescent="0.25">
      <c r="A861" s="2" t="s">
        <v>1191</v>
      </c>
      <c r="B861" s="2" t="s">
        <v>1191</v>
      </c>
      <c r="C861" s="2" t="s">
        <v>1182</v>
      </c>
      <c r="D861" s="2" t="s">
        <v>50</v>
      </c>
      <c r="E861" s="2" t="s">
        <v>90</v>
      </c>
      <c r="F861" s="2" t="s">
        <v>167</v>
      </c>
      <c r="G861" s="2" t="s">
        <v>166</v>
      </c>
      <c r="H861" s="2" t="s">
        <v>165</v>
      </c>
      <c r="I861" s="2" t="s">
        <v>88</v>
      </c>
      <c r="J861" s="2" t="s">
        <v>47</v>
      </c>
      <c r="K861" s="2" t="s">
        <v>51</v>
      </c>
      <c r="L861" s="2" t="s">
        <v>87</v>
      </c>
      <c r="M861" s="8">
        <v>1</v>
      </c>
      <c r="N861" s="9" t="str">
        <f t="shared" si="39"/>
        <v>RSSS-360-4200 - Autres sources de financement - Non Cap</v>
      </c>
      <c r="O861" s="9" t="str">
        <f t="shared" si="40"/>
        <v>Dépense</v>
      </c>
      <c r="P861" s="9" t="str">
        <f t="shared" si="41"/>
        <v>Fonds général</v>
      </c>
    </row>
    <row r="862" spans="1:16" ht="12.75" customHeight="1" x14ac:dyDescent="0.25">
      <c r="A862" s="2" t="s">
        <v>1190</v>
      </c>
      <c r="B862" s="2" t="s">
        <v>1190</v>
      </c>
      <c r="C862" s="2" t="s">
        <v>1182</v>
      </c>
      <c r="D862" s="2" t="s">
        <v>50</v>
      </c>
      <c r="E862" s="2" t="s">
        <v>90</v>
      </c>
      <c r="F862" s="2" t="s">
        <v>163</v>
      </c>
      <c r="G862" s="2" t="s">
        <v>162</v>
      </c>
      <c r="H862" s="2" t="s">
        <v>161</v>
      </c>
      <c r="I862" s="2" t="s">
        <v>88</v>
      </c>
      <c r="J862" s="2" t="s">
        <v>46</v>
      </c>
      <c r="K862" s="2" t="s">
        <v>51</v>
      </c>
      <c r="L862" s="2" t="s">
        <v>87</v>
      </c>
      <c r="M862" s="8">
        <v>1</v>
      </c>
      <c r="N862" s="9" t="str">
        <f t="shared" si="39"/>
        <v>RSSS-370-4200 - Autres sources de financement - Cap</v>
      </c>
      <c r="O862" s="9" t="str">
        <f t="shared" si="40"/>
        <v>Investissement</v>
      </c>
      <c r="P862" s="9" t="str">
        <f t="shared" si="41"/>
        <v>Fonds général</v>
      </c>
    </row>
    <row r="863" spans="1:16" ht="12.75" customHeight="1" x14ac:dyDescent="0.25">
      <c r="A863" s="2" t="s">
        <v>1189</v>
      </c>
      <c r="B863" s="2" t="s">
        <v>1189</v>
      </c>
      <c r="C863" s="2" t="s">
        <v>1182</v>
      </c>
      <c r="D863" s="2" t="s">
        <v>50</v>
      </c>
      <c r="E863" s="2" t="s">
        <v>90</v>
      </c>
      <c r="F863" s="2" t="s">
        <v>93</v>
      </c>
      <c r="G863" s="2" t="s">
        <v>93</v>
      </c>
      <c r="H863" s="2" t="s">
        <v>93</v>
      </c>
      <c r="I863" s="2" t="s">
        <v>88</v>
      </c>
      <c r="J863" s="2" t="s">
        <v>47</v>
      </c>
      <c r="K863" s="2" t="s">
        <v>48</v>
      </c>
      <c r="L863" s="2" t="s">
        <v>87</v>
      </c>
      <c r="M863" s="8">
        <v>1</v>
      </c>
      <c r="N863" s="9" t="str">
        <f t="shared" si="39"/>
        <v>RSSS-400-4200 - Conversion - Dépenses réelles - 2018-2019</v>
      </c>
      <c r="O863" s="9" t="str">
        <f t="shared" si="40"/>
        <v>Dépense</v>
      </c>
      <c r="P863" s="9" t="str">
        <f t="shared" si="41"/>
        <v>Fonds général</v>
      </c>
    </row>
    <row r="864" spans="1:16" ht="12.75" customHeight="1" x14ac:dyDescent="0.25">
      <c r="A864" s="2" t="s">
        <v>1188</v>
      </c>
      <c r="B864" s="2" t="s">
        <v>1188</v>
      </c>
      <c r="C864" s="2" t="s">
        <v>1182</v>
      </c>
      <c r="D864" s="2" t="s">
        <v>50</v>
      </c>
      <c r="E864" s="2" t="s">
        <v>90</v>
      </c>
      <c r="F864" s="2" t="s">
        <v>158</v>
      </c>
      <c r="G864" s="2" t="s">
        <v>158</v>
      </c>
      <c r="H864" s="2" t="s">
        <v>158</v>
      </c>
      <c r="I864" s="2" t="s">
        <v>88</v>
      </c>
      <c r="J864" s="2" t="s">
        <v>47</v>
      </c>
      <c r="K864" s="2" t="s">
        <v>48</v>
      </c>
      <c r="L864" s="2" t="s">
        <v>87</v>
      </c>
      <c r="M864" s="8">
        <v>1</v>
      </c>
      <c r="N864" s="9" t="str">
        <f t="shared" si="39"/>
        <v>RSSS-992-4200 - Plan modernisation technologique - Transfert MSSS (NON CAP)</v>
      </c>
      <c r="O864" s="9" t="str">
        <f t="shared" si="40"/>
        <v>Dépense</v>
      </c>
      <c r="P864" s="9" t="str">
        <f t="shared" si="41"/>
        <v>Fonds général</v>
      </c>
    </row>
    <row r="865" spans="1:16" ht="12.75" customHeight="1" x14ac:dyDescent="0.25">
      <c r="A865" s="2" t="s">
        <v>1187</v>
      </c>
      <c r="B865" s="2" t="s">
        <v>1187</v>
      </c>
      <c r="C865" s="2" t="s">
        <v>1182</v>
      </c>
      <c r="D865" s="2" t="s">
        <v>50</v>
      </c>
      <c r="E865" s="2" t="s">
        <v>90</v>
      </c>
      <c r="F865" s="2" t="s">
        <v>156</v>
      </c>
      <c r="G865" s="2" t="s">
        <v>156</v>
      </c>
      <c r="H865" s="2" t="s">
        <v>156</v>
      </c>
      <c r="I865" s="2" t="s">
        <v>147</v>
      </c>
      <c r="J865" s="2" t="s">
        <v>46</v>
      </c>
      <c r="K865" s="2" t="s">
        <v>48</v>
      </c>
      <c r="L865" s="2" t="s">
        <v>87</v>
      </c>
      <c r="M865" s="8">
        <v>1</v>
      </c>
      <c r="N865" s="9" t="str">
        <f t="shared" si="39"/>
        <v>RSSS-993-4200 - Plan modernisation technologique - EIRI (CAP)</v>
      </c>
      <c r="O865" s="9" t="str">
        <f t="shared" si="40"/>
        <v>Investissement</v>
      </c>
      <c r="P865" s="9" t="str">
        <f t="shared" si="41"/>
        <v>Fonds général</v>
      </c>
    </row>
    <row r="866" spans="1:16" ht="12.75" customHeight="1" x14ac:dyDescent="0.25">
      <c r="A866" s="2" t="s">
        <v>1186</v>
      </c>
      <c r="B866" s="2" t="s">
        <v>1186</v>
      </c>
      <c r="C866" s="2" t="s">
        <v>1182</v>
      </c>
      <c r="D866" s="2" t="s">
        <v>50</v>
      </c>
      <c r="E866" s="2" t="s">
        <v>90</v>
      </c>
      <c r="F866" s="2" t="s">
        <v>154</v>
      </c>
      <c r="G866" s="2" t="s">
        <v>154</v>
      </c>
      <c r="H866" s="2" t="s">
        <v>154</v>
      </c>
      <c r="I866" s="2" t="s">
        <v>147</v>
      </c>
      <c r="J866" s="2" t="s">
        <v>46</v>
      </c>
      <c r="K866" s="2" t="s">
        <v>48</v>
      </c>
      <c r="L866" s="2" t="s">
        <v>87</v>
      </c>
      <c r="M866" s="8">
        <v>1</v>
      </c>
      <c r="N866" s="9" t="str">
        <f t="shared" si="39"/>
        <v>RSSS-996-4200 - Enveloppe d'investissements en RI - Capitalisable</v>
      </c>
      <c r="O866" s="9" t="str">
        <f t="shared" si="40"/>
        <v>Investissement</v>
      </c>
      <c r="P866" s="9" t="str">
        <f t="shared" si="41"/>
        <v>Fonds général</v>
      </c>
    </row>
    <row r="867" spans="1:16" ht="12.75" customHeight="1" x14ac:dyDescent="0.25">
      <c r="A867" s="2" t="s">
        <v>1185</v>
      </c>
      <c r="B867" s="2" t="s">
        <v>1185</v>
      </c>
      <c r="C867" s="2" t="s">
        <v>1182</v>
      </c>
      <c r="D867" s="2" t="s">
        <v>50</v>
      </c>
      <c r="E867" s="2" t="s">
        <v>115</v>
      </c>
      <c r="F867" s="2" t="s">
        <v>152</v>
      </c>
      <c r="G867" s="2" t="s">
        <v>152</v>
      </c>
      <c r="H867" s="2" t="s">
        <v>152</v>
      </c>
      <c r="I867" s="2" t="s">
        <v>147</v>
      </c>
      <c r="J867" s="2" t="s">
        <v>46</v>
      </c>
      <c r="K867" s="2" t="s">
        <v>48</v>
      </c>
      <c r="L867" s="2" t="s">
        <v>87</v>
      </c>
      <c r="M867" s="8">
        <v>1</v>
      </c>
      <c r="N867" s="9" t="str">
        <f t="shared" si="39"/>
        <v>RSSS-997-4200 - Compte non provisionné - Capitalisable</v>
      </c>
      <c r="O867" s="9" t="str">
        <f t="shared" si="40"/>
        <v>Investissement</v>
      </c>
      <c r="P867" s="9" t="str">
        <f t="shared" si="41"/>
        <v>Fonds général</v>
      </c>
    </row>
    <row r="868" spans="1:16" ht="12.75" customHeight="1" x14ac:dyDescent="0.25">
      <c r="A868" s="2" t="s">
        <v>1184</v>
      </c>
      <c r="B868" s="2" t="s">
        <v>1184</v>
      </c>
      <c r="C868" s="2" t="s">
        <v>1182</v>
      </c>
      <c r="D868" s="2" t="s">
        <v>50</v>
      </c>
      <c r="E868" s="2" t="s">
        <v>90</v>
      </c>
      <c r="F868" s="2" t="s">
        <v>89</v>
      </c>
      <c r="G868" s="2" t="s">
        <v>89</v>
      </c>
      <c r="H868" s="2" t="s">
        <v>89</v>
      </c>
      <c r="I868" s="2" t="s">
        <v>88</v>
      </c>
      <c r="J868" s="2" t="s">
        <v>47</v>
      </c>
      <c r="K868" s="2" t="s">
        <v>48</v>
      </c>
      <c r="L868" s="2" t="s">
        <v>87</v>
      </c>
      <c r="M868" s="8">
        <v>1</v>
      </c>
      <c r="N868" s="9" t="str">
        <f t="shared" si="39"/>
        <v>RSSS-998-4200 - COVID-19 - Non capitalisable</v>
      </c>
      <c r="O868" s="9" t="str">
        <f t="shared" si="40"/>
        <v>Dépense</v>
      </c>
      <c r="P868" s="9" t="str">
        <f t="shared" si="41"/>
        <v>Fonds général</v>
      </c>
    </row>
    <row r="869" spans="1:16" ht="12.75" customHeight="1" x14ac:dyDescent="0.25">
      <c r="A869" s="2" t="s">
        <v>1183</v>
      </c>
      <c r="B869" s="2" t="s">
        <v>1183</v>
      </c>
      <c r="C869" s="2" t="s">
        <v>1182</v>
      </c>
      <c r="D869" s="2" t="s">
        <v>50</v>
      </c>
      <c r="E869" s="2" t="s">
        <v>90</v>
      </c>
      <c r="F869" s="2" t="s">
        <v>148</v>
      </c>
      <c r="G869" s="2" t="s">
        <v>148</v>
      </c>
      <c r="H869" s="2" t="s">
        <v>148</v>
      </c>
      <c r="I869" s="2" t="s">
        <v>147</v>
      </c>
      <c r="J869" s="2" t="s">
        <v>46</v>
      </c>
      <c r="K869" s="2" t="s">
        <v>48</v>
      </c>
      <c r="L869" s="2" t="s">
        <v>87</v>
      </c>
      <c r="M869" s="8">
        <v>1</v>
      </c>
      <c r="N869" s="9" t="str">
        <f t="shared" si="39"/>
        <v>RSSS-999-4200 - COVID-19 - Capitalisable</v>
      </c>
      <c r="O869" s="9" t="str">
        <f t="shared" si="40"/>
        <v>Investissement</v>
      </c>
      <c r="P869" s="9" t="str">
        <f t="shared" si="41"/>
        <v>Fonds général</v>
      </c>
    </row>
    <row r="870" spans="1:16" ht="12.75" customHeight="1" x14ac:dyDescent="0.25">
      <c r="A870" s="2" t="s">
        <v>365</v>
      </c>
      <c r="B870" s="2" t="s">
        <v>365</v>
      </c>
      <c r="C870" s="2" t="s">
        <v>333</v>
      </c>
      <c r="D870" s="2" t="s">
        <v>50</v>
      </c>
      <c r="E870" s="2" t="s">
        <v>90</v>
      </c>
      <c r="F870" s="2" t="s">
        <v>260</v>
      </c>
      <c r="G870" s="2" t="s">
        <v>259</v>
      </c>
      <c r="H870" s="2" t="s">
        <v>258</v>
      </c>
      <c r="I870" s="2" t="s">
        <v>88</v>
      </c>
      <c r="J870" s="2" t="s">
        <v>46</v>
      </c>
      <c r="K870" s="2" t="s">
        <v>48</v>
      </c>
      <c r="L870" s="2" t="s">
        <v>87</v>
      </c>
      <c r="M870" s="8">
        <v>1</v>
      </c>
      <c r="N870" s="9" t="str">
        <f t="shared" si="39"/>
        <v>RSSS-130-4903 - Fonds exploitation - Dépense de l'exercice - Cap</v>
      </c>
      <c r="O870" s="9" t="str">
        <f t="shared" si="40"/>
        <v>Investissement</v>
      </c>
      <c r="P870" s="9" t="str">
        <f t="shared" si="41"/>
        <v>Fonds général</v>
      </c>
    </row>
    <row r="871" spans="1:16" ht="12.75" customHeight="1" x14ac:dyDescent="0.25">
      <c r="A871" s="2" t="s">
        <v>364</v>
      </c>
      <c r="B871" s="2" t="s">
        <v>364</v>
      </c>
      <c r="C871" s="2" t="s">
        <v>333</v>
      </c>
      <c r="D871" s="2" t="s">
        <v>50</v>
      </c>
      <c r="E871" s="2" t="s">
        <v>90</v>
      </c>
      <c r="F871" s="2" t="s">
        <v>256</v>
      </c>
      <c r="G871" s="2" t="s">
        <v>255</v>
      </c>
      <c r="H871" s="2" t="s">
        <v>254</v>
      </c>
      <c r="I871" s="2" t="s">
        <v>88</v>
      </c>
      <c r="J871" s="2" t="s">
        <v>46</v>
      </c>
      <c r="K871" s="2" t="s">
        <v>48</v>
      </c>
      <c r="L871" s="2" t="s">
        <v>87</v>
      </c>
      <c r="M871" s="8">
        <v>1</v>
      </c>
      <c r="N871" s="9" t="str">
        <f t="shared" si="39"/>
        <v>RSSS-140-4903 - Fonds exploitation - Solde de fonds - Cap</v>
      </c>
      <c r="O871" s="9" t="str">
        <f t="shared" si="40"/>
        <v>Investissement</v>
      </c>
      <c r="P871" s="9" t="str">
        <f t="shared" si="41"/>
        <v>Fonds général</v>
      </c>
    </row>
    <row r="872" spans="1:16" ht="12.75" customHeight="1" x14ac:dyDescent="0.25">
      <c r="A872" s="2" t="s">
        <v>363</v>
      </c>
      <c r="B872" s="2" t="s">
        <v>363</v>
      </c>
      <c r="C872" s="2" t="s">
        <v>333</v>
      </c>
      <c r="D872" s="2" t="s">
        <v>50</v>
      </c>
      <c r="E872" s="2" t="s">
        <v>90</v>
      </c>
      <c r="F872" s="2" t="s">
        <v>252</v>
      </c>
      <c r="G872" s="2" t="s">
        <v>251</v>
      </c>
      <c r="H872" s="2" t="s">
        <v>250</v>
      </c>
      <c r="I872" s="2" t="s">
        <v>88</v>
      </c>
      <c r="J872" s="2" t="s">
        <v>46</v>
      </c>
      <c r="K872" s="2" t="s">
        <v>48</v>
      </c>
      <c r="L872" s="2" t="s">
        <v>87</v>
      </c>
      <c r="M872" s="8">
        <v>1</v>
      </c>
      <c r="N872" s="9" t="str">
        <f t="shared" si="39"/>
        <v>RSSS-150-4903 - Fonds exploitation - Crédits reportés - Cap</v>
      </c>
      <c r="O872" s="9" t="str">
        <f t="shared" si="40"/>
        <v>Investissement</v>
      </c>
      <c r="P872" s="9" t="str">
        <f t="shared" si="41"/>
        <v>Fonds général</v>
      </c>
    </row>
    <row r="873" spans="1:16" ht="12.75" customHeight="1" x14ac:dyDescent="0.25">
      <c r="A873" s="2" t="s">
        <v>362</v>
      </c>
      <c r="B873" s="2" t="s">
        <v>362</v>
      </c>
      <c r="C873" s="2" t="s">
        <v>333</v>
      </c>
      <c r="D873" s="2" t="s">
        <v>50</v>
      </c>
      <c r="E873" s="2" t="s">
        <v>90</v>
      </c>
      <c r="F873" s="2" t="s">
        <v>248</v>
      </c>
      <c r="G873" s="2" t="s">
        <v>247</v>
      </c>
      <c r="H873" s="2" t="s">
        <v>246</v>
      </c>
      <c r="I873" s="2" t="s">
        <v>88</v>
      </c>
      <c r="J873" s="2" t="s">
        <v>47</v>
      </c>
      <c r="K873" s="2" t="s">
        <v>48</v>
      </c>
      <c r="L873" s="2" t="s">
        <v>87</v>
      </c>
      <c r="M873" s="8">
        <v>1</v>
      </c>
      <c r="N873" s="9" t="str">
        <f t="shared" si="39"/>
        <v>RSSS-160-4903 - Fonds exploitation - Dépense de l'exercice - Non Cap</v>
      </c>
      <c r="O873" s="9" t="str">
        <f t="shared" si="40"/>
        <v>Dépense</v>
      </c>
      <c r="P873" s="9" t="str">
        <f t="shared" si="41"/>
        <v>Fonds général</v>
      </c>
    </row>
    <row r="874" spans="1:16" ht="12.75" customHeight="1" x14ac:dyDescent="0.25">
      <c r="A874" s="2" t="s">
        <v>361</v>
      </c>
      <c r="B874" s="2" t="s">
        <v>361</v>
      </c>
      <c r="C874" s="2" t="s">
        <v>333</v>
      </c>
      <c r="D874" s="2" t="s">
        <v>50</v>
      </c>
      <c r="E874" s="2" t="s">
        <v>90</v>
      </c>
      <c r="F874" s="2" t="s">
        <v>244</v>
      </c>
      <c r="G874" s="2" t="s">
        <v>243</v>
      </c>
      <c r="H874" s="2" t="s">
        <v>242</v>
      </c>
      <c r="I874" s="2" t="s">
        <v>88</v>
      </c>
      <c r="J874" s="2" t="s">
        <v>47</v>
      </c>
      <c r="K874" s="2" t="s">
        <v>48</v>
      </c>
      <c r="L874" s="2" t="s">
        <v>87</v>
      </c>
      <c r="M874" s="8">
        <v>1</v>
      </c>
      <c r="N874" s="9" t="str">
        <f t="shared" si="39"/>
        <v>RSSS-170-4903 - Fonds exploitation - Solde de fonds - Non Cap</v>
      </c>
      <c r="O874" s="9" t="str">
        <f t="shared" si="40"/>
        <v>Dépense</v>
      </c>
      <c r="P874" s="9" t="str">
        <f t="shared" si="41"/>
        <v>Fonds général</v>
      </c>
    </row>
    <row r="875" spans="1:16" ht="12.75" customHeight="1" x14ac:dyDescent="0.25">
      <c r="A875" s="2" t="s">
        <v>360</v>
      </c>
      <c r="B875" s="2" t="s">
        <v>360</v>
      </c>
      <c r="C875" s="2" t="s">
        <v>333</v>
      </c>
      <c r="D875" s="2" t="s">
        <v>50</v>
      </c>
      <c r="E875" s="2" t="s">
        <v>90</v>
      </c>
      <c r="F875" s="2" t="s">
        <v>240</v>
      </c>
      <c r="G875" s="2" t="s">
        <v>239</v>
      </c>
      <c r="H875" s="2" t="s">
        <v>238</v>
      </c>
      <c r="I875" s="2" t="s">
        <v>88</v>
      </c>
      <c r="J875" s="2" t="s">
        <v>47</v>
      </c>
      <c r="K875" s="2" t="s">
        <v>48</v>
      </c>
      <c r="L875" s="2" t="s">
        <v>87</v>
      </c>
      <c r="M875" s="8">
        <v>1</v>
      </c>
      <c r="N875" s="9" t="str">
        <f t="shared" si="39"/>
        <v>RSSS-180-4903 - Fonds exploitation - Crédits reportés - Non Cap</v>
      </c>
      <c r="O875" s="9" t="str">
        <f t="shared" si="40"/>
        <v>Dépense</v>
      </c>
      <c r="P875" s="9" t="str">
        <f t="shared" si="41"/>
        <v>Fonds général</v>
      </c>
    </row>
    <row r="876" spans="1:16" ht="12.75" customHeight="1" x14ac:dyDescent="0.25">
      <c r="A876" s="2" t="s">
        <v>359</v>
      </c>
      <c r="B876" s="2" t="s">
        <v>359</v>
      </c>
      <c r="C876" s="2" t="s">
        <v>333</v>
      </c>
      <c r="D876" s="2" t="s">
        <v>50</v>
      </c>
      <c r="E876" s="2" t="s">
        <v>90</v>
      </c>
      <c r="F876" s="2" t="s">
        <v>236</v>
      </c>
      <c r="G876" s="2" t="s">
        <v>235</v>
      </c>
      <c r="H876" s="2" t="s">
        <v>234</v>
      </c>
      <c r="I876" s="2" t="s">
        <v>88</v>
      </c>
      <c r="J876" s="2" t="s">
        <v>46</v>
      </c>
      <c r="K876" s="2" t="s">
        <v>48</v>
      </c>
      <c r="L876" s="2" t="s">
        <v>87</v>
      </c>
      <c r="M876" s="8">
        <v>1</v>
      </c>
      <c r="N876" s="9" t="str">
        <f t="shared" si="39"/>
        <v>RSSS-190-4903 - Fonds immo - Courant - Cap</v>
      </c>
      <c r="O876" s="9" t="str">
        <f t="shared" si="40"/>
        <v>Investissement</v>
      </c>
      <c r="P876" s="9" t="str">
        <f t="shared" si="41"/>
        <v>Fonds général</v>
      </c>
    </row>
    <row r="877" spans="1:16" ht="12.75" customHeight="1" x14ac:dyDescent="0.25">
      <c r="A877" s="2" t="s">
        <v>358</v>
      </c>
      <c r="B877" s="2" t="s">
        <v>358</v>
      </c>
      <c r="C877" s="2" t="s">
        <v>333</v>
      </c>
      <c r="D877" s="2" t="s">
        <v>50</v>
      </c>
      <c r="E877" s="2" t="s">
        <v>90</v>
      </c>
      <c r="F877" s="2" t="s">
        <v>232</v>
      </c>
      <c r="G877" s="2" t="s">
        <v>231</v>
      </c>
      <c r="H877" s="2" t="s">
        <v>230</v>
      </c>
      <c r="I877" s="2" t="s">
        <v>88</v>
      </c>
      <c r="J877" s="2" t="s">
        <v>46</v>
      </c>
      <c r="K877" s="2" t="s">
        <v>48</v>
      </c>
      <c r="L877" s="2" t="s">
        <v>87</v>
      </c>
      <c r="M877" s="8">
        <v>1</v>
      </c>
      <c r="N877" s="9" t="str">
        <f t="shared" si="39"/>
        <v>RSSS-200-4903 - Fonds immo - Solde de fonds - Cap</v>
      </c>
      <c r="O877" s="9" t="str">
        <f t="shared" si="40"/>
        <v>Investissement</v>
      </c>
      <c r="P877" s="9" t="str">
        <f t="shared" si="41"/>
        <v>Fonds général</v>
      </c>
    </row>
    <row r="878" spans="1:16" ht="12.75" customHeight="1" x14ac:dyDescent="0.25">
      <c r="A878" s="2" t="s">
        <v>357</v>
      </c>
      <c r="B878" s="2" t="s">
        <v>357</v>
      </c>
      <c r="C878" s="2" t="s">
        <v>333</v>
      </c>
      <c r="D878" s="2" t="s">
        <v>50</v>
      </c>
      <c r="E878" s="2" t="s">
        <v>90</v>
      </c>
      <c r="F878" s="2" t="s">
        <v>228</v>
      </c>
      <c r="G878" s="2" t="s">
        <v>227</v>
      </c>
      <c r="H878" s="2" t="s">
        <v>226</v>
      </c>
      <c r="I878" s="2" t="s">
        <v>88</v>
      </c>
      <c r="J878" s="2" t="s">
        <v>46</v>
      </c>
      <c r="K878" s="2" t="s">
        <v>48</v>
      </c>
      <c r="L878" s="2" t="s">
        <v>87</v>
      </c>
      <c r="M878" s="8">
        <v>1</v>
      </c>
      <c r="N878" s="9" t="str">
        <f t="shared" si="39"/>
        <v>RSSS-210-4903 - Fonds immo - Crédits reportés - Cap</v>
      </c>
      <c r="O878" s="9" t="str">
        <f t="shared" si="40"/>
        <v>Investissement</v>
      </c>
      <c r="P878" s="9" t="str">
        <f t="shared" si="41"/>
        <v>Fonds général</v>
      </c>
    </row>
    <row r="879" spans="1:16" ht="12.75" customHeight="1" x14ac:dyDescent="0.25">
      <c r="A879" s="2" t="s">
        <v>356</v>
      </c>
      <c r="B879" s="2" t="s">
        <v>356</v>
      </c>
      <c r="C879" s="2" t="s">
        <v>333</v>
      </c>
      <c r="D879" s="2" t="s">
        <v>50</v>
      </c>
      <c r="E879" s="2" t="s">
        <v>90</v>
      </c>
      <c r="F879" s="2" t="s">
        <v>224</v>
      </c>
      <c r="G879" s="2" t="s">
        <v>223</v>
      </c>
      <c r="H879" s="2" t="s">
        <v>222</v>
      </c>
      <c r="I879" s="2" t="s">
        <v>147</v>
      </c>
      <c r="J879" s="2" t="s">
        <v>46</v>
      </c>
      <c r="K879" s="2" t="s">
        <v>48</v>
      </c>
      <c r="L879" s="2" t="s">
        <v>87</v>
      </c>
      <c r="M879" s="8">
        <v>1</v>
      </c>
      <c r="N879" s="9" t="str">
        <f t="shared" si="39"/>
        <v>RSSS-220-4903 - Fonds immo - ADTI - Cap</v>
      </c>
      <c r="O879" s="9" t="str">
        <f t="shared" si="40"/>
        <v>Investissement</v>
      </c>
      <c r="P879" s="9" t="str">
        <f t="shared" si="41"/>
        <v>Fonds général</v>
      </c>
    </row>
    <row r="880" spans="1:16" ht="12.75" customHeight="1" x14ac:dyDescent="0.25">
      <c r="A880" s="2" t="s">
        <v>355</v>
      </c>
      <c r="B880" s="2" t="s">
        <v>355</v>
      </c>
      <c r="C880" s="2" t="s">
        <v>333</v>
      </c>
      <c r="D880" s="2" t="s">
        <v>50</v>
      </c>
      <c r="E880" s="2" t="s">
        <v>90</v>
      </c>
      <c r="F880" s="2" t="s">
        <v>220</v>
      </c>
      <c r="G880" s="2" t="s">
        <v>219</v>
      </c>
      <c r="H880" s="2" t="s">
        <v>218</v>
      </c>
      <c r="I880" s="2" t="s">
        <v>147</v>
      </c>
      <c r="J880" s="2" t="s">
        <v>46</v>
      </c>
      <c r="K880" s="2" t="s">
        <v>48</v>
      </c>
      <c r="L880" s="2" t="s">
        <v>87</v>
      </c>
      <c r="M880" s="8">
        <v>1</v>
      </c>
      <c r="N880" s="9" t="str">
        <f t="shared" si="39"/>
        <v>RSSS-230-4903 - Fonds immo - MAI - Cap</v>
      </c>
      <c r="O880" s="9" t="str">
        <f t="shared" si="40"/>
        <v>Investissement</v>
      </c>
      <c r="P880" s="9" t="str">
        <f t="shared" si="41"/>
        <v>Fonds général</v>
      </c>
    </row>
    <row r="881" spans="1:16" ht="12.75" customHeight="1" x14ac:dyDescent="0.25">
      <c r="A881" s="2" t="s">
        <v>354</v>
      </c>
      <c r="B881" s="2" t="s">
        <v>354</v>
      </c>
      <c r="C881" s="2" t="s">
        <v>333</v>
      </c>
      <c r="D881" s="2" t="s">
        <v>50</v>
      </c>
      <c r="E881" s="2" t="s">
        <v>90</v>
      </c>
      <c r="F881" s="2" t="s">
        <v>216</v>
      </c>
      <c r="G881" s="2" t="s">
        <v>215</v>
      </c>
      <c r="H881" s="2" t="s">
        <v>214</v>
      </c>
      <c r="I881" s="2" t="s">
        <v>147</v>
      </c>
      <c r="J881" s="2" t="s">
        <v>46</v>
      </c>
      <c r="K881" s="2" t="s">
        <v>48</v>
      </c>
      <c r="L881" s="2" t="s">
        <v>87</v>
      </c>
      <c r="M881" s="8">
        <v>1</v>
      </c>
      <c r="N881" s="9" t="str">
        <f t="shared" si="39"/>
        <v>RSSS-240-4903 - Fonds immo - AC - Cap</v>
      </c>
      <c r="O881" s="9" t="str">
        <f t="shared" si="40"/>
        <v>Investissement</v>
      </c>
      <c r="P881" s="9" t="str">
        <f t="shared" si="41"/>
        <v>Fonds général</v>
      </c>
    </row>
    <row r="882" spans="1:16" ht="12.75" customHeight="1" x14ac:dyDescent="0.25">
      <c r="A882" s="2" t="s">
        <v>353</v>
      </c>
      <c r="B882" s="2" t="s">
        <v>353</v>
      </c>
      <c r="C882" s="2" t="s">
        <v>333</v>
      </c>
      <c r="D882" s="2" t="s">
        <v>50</v>
      </c>
      <c r="E882" s="2" t="s">
        <v>90</v>
      </c>
      <c r="F882" s="2" t="s">
        <v>212</v>
      </c>
      <c r="G882" s="2" t="s">
        <v>211</v>
      </c>
      <c r="H882" s="2" t="s">
        <v>210</v>
      </c>
      <c r="I882" s="2" t="s">
        <v>147</v>
      </c>
      <c r="J882" s="2" t="s">
        <v>46</v>
      </c>
      <c r="K882" s="2" t="s">
        <v>48</v>
      </c>
      <c r="L882" s="2" t="s">
        <v>87</v>
      </c>
      <c r="M882" s="8">
        <v>1</v>
      </c>
      <c r="N882" s="9" t="str">
        <f t="shared" si="39"/>
        <v>RSSS-250-4903 - Fonds immo - PCEM - Cap</v>
      </c>
      <c r="O882" s="9" t="str">
        <f t="shared" si="40"/>
        <v>Investissement</v>
      </c>
      <c r="P882" s="9" t="str">
        <f t="shared" si="41"/>
        <v>Fonds général</v>
      </c>
    </row>
    <row r="883" spans="1:16" ht="12.75" customHeight="1" x14ac:dyDescent="0.25">
      <c r="A883" s="2" t="s">
        <v>352</v>
      </c>
      <c r="B883" s="2" t="s">
        <v>352</v>
      </c>
      <c r="C883" s="2" t="s">
        <v>333</v>
      </c>
      <c r="D883" s="2" t="s">
        <v>50</v>
      </c>
      <c r="E883" s="2" t="s">
        <v>90</v>
      </c>
      <c r="F883" s="2" t="s">
        <v>208</v>
      </c>
      <c r="G883" s="2" t="s">
        <v>207</v>
      </c>
      <c r="H883" s="2" t="s">
        <v>206</v>
      </c>
      <c r="I883" s="2" t="s">
        <v>147</v>
      </c>
      <c r="J883" s="2" t="s">
        <v>46</v>
      </c>
      <c r="K883" s="2" t="s">
        <v>48</v>
      </c>
      <c r="L883" s="2" t="s">
        <v>87</v>
      </c>
      <c r="M883" s="8">
        <v>1</v>
      </c>
      <c r="N883" s="9" t="str">
        <f t="shared" si="39"/>
        <v>RSSS-260-4903 - Fonds immo - PCFI - Cap</v>
      </c>
      <c r="O883" s="9" t="str">
        <f t="shared" si="40"/>
        <v>Investissement</v>
      </c>
      <c r="P883" s="9" t="str">
        <f t="shared" si="41"/>
        <v>Fonds général</v>
      </c>
    </row>
    <row r="884" spans="1:16" ht="12.75" customHeight="1" x14ac:dyDescent="0.25">
      <c r="A884" s="2" t="s">
        <v>351</v>
      </c>
      <c r="B884" s="2" t="s">
        <v>351</v>
      </c>
      <c r="C884" s="2" t="s">
        <v>333</v>
      </c>
      <c r="D884" s="2" t="s">
        <v>1725</v>
      </c>
      <c r="E884" s="2" t="s">
        <v>90</v>
      </c>
      <c r="F884" s="2" t="s">
        <v>204</v>
      </c>
      <c r="G884" s="2" t="s">
        <v>203</v>
      </c>
      <c r="H884" s="2" t="s">
        <v>202</v>
      </c>
      <c r="I884" s="2" t="s">
        <v>88</v>
      </c>
      <c r="J884" s="2" t="s">
        <v>46</v>
      </c>
      <c r="K884" s="2" t="s">
        <v>51</v>
      </c>
      <c r="L884" s="2" t="s">
        <v>87</v>
      </c>
      <c r="M884" s="8">
        <v>1</v>
      </c>
      <c r="N884" s="9" t="str">
        <f t="shared" si="39"/>
        <v>RSSS-270-4903 - Fondation - fonds d'exploitation - Cap</v>
      </c>
      <c r="O884" s="9" t="str">
        <f t="shared" si="40"/>
        <v>Investissement</v>
      </c>
      <c r="P884" s="9" t="str">
        <f t="shared" si="41"/>
        <v>Partenaires externes</v>
      </c>
    </row>
    <row r="885" spans="1:16" ht="12.75" customHeight="1" x14ac:dyDescent="0.25">
      <c r="A885" s="2" t="s">
        <v>350</v>
      </c>
      <c r="B885" s="2" t="s">
        <v>350</v>
      </c>
      <c r="C885" s="2" t="s">
        <v>333</v>
      </c>
      <c r="D885" s="2" t="s">
        <v>1725</v>
      </c>
      <c r="E885" s="2" t="s">
        <v>90</v>
      </c>
      <c r="F885" s="2" t="s">
        <v>200</v>
      </c>
      <c r="G885" s="2" t="s">
        <v>199</v>
      </c>
      <c r="H885" s="2" t="s">
        <v>198</v>
      </c>
      <c r="I885" s="2" t="s">
        <v>88</v>
      </c>
      <c r="J885" s="2" t="s">
        <v>47</v>
      </c>
      <c r="K885" s="2" t="s">
        <v>51</v>
      </c>
      <c r="L885" s="2" t="s">
        <v>87</v>
      </c>
      <c r="M885" s="8">
        <v>1</v>
      </c>
      <c r="N885" s="9" t="str">
        <f t="shared" si="39"/>
        <v>RSSS-280-4903 - Fondation - fonds d'exploitation - Non Cap</v>
      </c>
      <c r="O885" s="9" t="str">
        <f t="shared" si="40"/>
        <v>Dépense</v>
      </c>
      <c r="P885" s="9" t="str">
        <f t="shared" si="41"/>
        <v>Partenaires externes</v>
      </c>
    </row>
    <row r="886" spans="1:16" ht="12.75" customHeight="1" x14ac:dyDescent="0.25">
      <c r="A886" s="2" t="s">
        <v>349</v>
      </c>
      <c r="B886" s="2" t="s">
        <v>349</v>
      </c>
      <c r="C886" s="2" t="s">
        <v>333</v>
      </c>
      <c r="D886" s="2" t="s">
        <v>1725</v>
      </c>
      <c r="E886" s="2" t="s">
        <v>90</v>
      </c>
      <c r="F886" s="2" t="s">
        <v>196</v>
      </c>
      <c r="G886" s="2" t="s">
        <v>195</v>
      </c>
      <c r="H886" s="2" t="s">
        <v>194</v>
      </c>
      <c r="I886" s="2" t="s">
        <v>88</v>
      </c>
      <c r="J886" s="2" t="s">
        <v>46</v>
      </c>
      <c r="K886" s="2" t="s">
        <v>51</v>
      </c>
      <c r="L886" s="2" t="s">
        <v>87</v>
      </c>
      <c r="M886" s="8">
        <v>1</v>
      </c>
      <c r="N886" s="9" t="str">
        <f t="shared" si="39"/>
        <v>RSSS-290-4903 - Fondation - fonds d'immobilisation - Cap</v>
      </c>
      <c r="O886" s="9" t="str">
        <f t="shared" si="40"/>
        <v>Investissement</v>
      </c>
      <c r="P886" s="9" t="str">
        <f t="shared" si="41"/>
        <v>Partenaires externes</v>
      </c>
    </row>
    <row r="887" spans="1:16" ht="12.75" customHeight="1" x14ac:dyDescent="0.25">
      <c r="A887" s="2" t="s">
        <v>348</v>
      </c>
      <c r="B887" s="2" t="s">
        <v>348</v>
      </c>
      <c r="C887" s="2" t="s">
        <v>333</v>
      </c>
      <c r="D887" s="2" t="s">
        <v>50</v>
      </c>
      <c r="E887" s="2" t="s">
        <v>90</v>
      </c>
      <c r="F887" s="2" t="s">
        <v>192</v>
      </c>
      <c r="G887" s="2" t="s">
        <v>191</v>
      </c>
      <c r="H887" s="2" t="s">
        <v>190</v>
      </c>
      <c r="I887" s="2" t="s">
        <v>88</v>
      </c>
      <c r="J887" s="2" t="s">
        <v>47</v>
      </c>
      <c r="K887" s="2" t="s">
        <v>48</v>
      </c>
      <c r="L887" s="2" t="s">
        <v>87</v>
      </c>
      <c r="M887" s="8">
        <v>1</v>
      </c>
      <c r="N887" s="9" t="str">
        <f t="shared" si="39"/>
        <v>RSSS-300-4903 - CO/CDO - Transfert MSSS - Non Cap</v>
      </c>
      <c r="O887" s="9" t="str">
        <f t="shared" si="40"/>
        <v>Dépense</v>
      </c>
      <c r="P887" s="9" t="str">
        <f t="shared" si="41"/>
        <v>Fonds général</v>
      </c>
    </row>
    <row r="888" spans="1:16" ht="12.75" customHeight="1" x14ac:dyDescent="0.25">
      <c r="A888" s="2" t="s">
        <v>347</v>
      </c>
      <c r="B888" s="2" t="s">
        <v>347</v>
      </c>
      <c r="C888" s="2" t="s">
        <v>333</v>
      </c>
      <c r="D888" s="2" t="s">
        <v>50</v>
      </c>
      <c r="E888" s="2" t="s">
        <v>90</v>
      </c>
      <c r="F888" s="2" t="s">
        <v>188</v>
      </c>
      <c r="G888" s="2" t="s">
        <v>187</v>
      </c>
      <c r="H888" s="2" t="s">
        <v>186</v>
      </c>
      <c r="I888" s="2" t="s">
        <v>88</v>
      </c>
      <c r="J888" s="2" t="s">
        <v>46</v>
      </c>
      <c r="K888" s="2" t="s">
        <v>48</v>
      </c>
      <c r="L888" s="2" t="s">
        <v>87</v>
      </c>
      <c r="M888" s="8">
        <v>1</v>
      </c>
      <c r="N888" s="9" t="str">
        <f t="shared" si="39"/>
        <v>RSSS-310-4903 - CO/CDO - Transfert MSSS - Cap</v>
      </c>
      <c r="O888" s="9" t="str">
        <f t="shared" si="40"/>
        <v>Investissement</v>
      </c>
      <c r="P888" s="9" t="str">
        <f t="shared" si="41"/>
        <v>Fonds général</v>
      </c>
    </row>
    <row r="889" spans="1:16" ht="12.75" customHeight="1" x14ac:dyDescent="0.25">
      <c r="A889" s="2" t="s">
        <v>346</v>
      </c>
      <c r="B889" s="2" t="s">
        <v>346</v>
      </c>
      <c r="C889" s="2" t="s">
        <v>333</v>
      </c>
      <c r="D889" s="2" t="s">
        <v>50</v>
      </c>
      <c r="E889" s="2" t="s">
        <v>90</v>
      </c>
      <c r="F889" s="2" t="s">
        <v>184</v>
      </c>
      <c r="G889" s="2" t="s">
        <v>183</v>
      </c>
      <c r="H889" s="2" t="s">
        <v>182</v>
      </c>
      <c r="I889" s="2" t="s">
        <v>88</v>
      </c>
      <c r="J889" s="2" t="s">
        <v>47</v>
      </c>
      <c r="K889" s="2" t="s">
        <v>48</v>
      </c>
      <c r="L889" s="2" t="s">
        <v>87</v>
      </c>
      <c r="M889" s="8">
        <v>1</v>
      </c>
      <c r="N889" s="9" t="str">
        <f t="shared" si="39"/>
        <v>RSSS-320-4903 - Autres - Transfert MSSS - Non Cap</v>
      </c>
      <c r="O889" s="9" t="str">
        <f t="shared" si="40"/>
        <v>Dépense</v>
      </c>
      <c r="P889" s="9" t="str">
        <f t="shared" si="41"/>
        <v>Fonds général</v>
      </c>
    </row>
    <row r="890" spans="1:16" ht="12.75" customHeight="1" x14ac:dyDescent="0.25">
      <c r="A890" s="2" t="s">
        <v>345</v>
      </c>
      <c r="B890" s="2" t="s">
        <v>345</v>
      </c>
      <c r="C890" s="2" t="s">
        <v>333</v>
      </c>
      <c r="D890" s="2" t="s">
        <v>50</v>
      </c>
      <c r="E890" s="2" t="s">
        <v>90</v>
      </c>
      <c r="F890" s="2" t="s">
        <v>180</v>
      </c>
      <c r="G890" s="2" t="s">
        <v>179</v>
      </c>
      <c r="H890" s="2" t="s">
        <v>178</v>
      </c>
      <c r="I890" s="2" t="s">
        <v>88</v>
      </c>
      <c r="J890" s="2" t="s">
        <v>46</v>
      </c>
      <c r="K890" s="2" t="s">
        <v>48</v>
      </c>
      <c r="L890" s="2" t="s">
        <v>87</v>
      </c>
      <c r="M890" s="8">
        <v>1</v>
      </c>
      <c r="N890" s="9" t="str">
        <f t="shared" si="39"/>
        <v>RSSS-330-4903 - Autres - Transfert MSSS -Cap</v>
      </c>
      <c r="O890" s="9" t="str">
        <f t="shared" si="40"/>
        <v>Investissement</v>
      </c>
      <c r="P890" s="9" t="str">
        <f t="shared" si="41"/>
        <v>Fonds général</v>
      </c>
    </row>
    <row r="891" spans="1:16" ht="12.75" customHeight="1" x14ac:dyDescent="0.25">
      <c r="A891" s="2" t="s">
        <v>344</v>
      </c>
      <c r="B891" s="2" t="s">
        <v>344</v>
      </c>
      <c r="C891" s="2" t="s">
        <v>333</v>
      </c>
      <c r="D891" s="2" t="s">
        <v>1725</v>
      </c>
      <c r="E891" s="2" t="s">
        <v>90</v>
      </c>
      <c r="F891" s="2" t="s">
        <v>176</v>
      </c>
      <c r="G891" s="2" t="s">
        <v>175</v>
      </c>
      <c r="H891" s="2" t="s">
        <v>174</v>
      </c>
      <c r="I891" s="2" t="s">
        <v>88</v>
      </c>
      <c r="J891" s="2" t="s">
        <v>47</v>
      </c>
      <c r="K891" s="2" t="s">
        <v>169</v>
      </c>
      <c r="L891" s="2" t="s">
        <v>87</v>
      </c>
      <c r="M891" s="8">
        <v>1</v>
      </c>
      <c r="N891" s="9" t="str">
        <f t="shared" si="39"/>
        <v>RSSS-340-4903 - Autres - Gouvernement fédéral - Non Cap</v>
      </c>
      <c r="O891" s="9" t="str">
        <f t="shared" si="40"/>
        <v>Dépense</v>
      </c>
      <c r="P891" s="9" t="str">
        <f t="shared" si="41"/>
        <v>Partenaires externes</v>
      </c>
    </row>
    <row r="892" spans="1:16" ht="12.75" customHeight="1" x14ac:dyDescent="0.25">
      <c r="A892" s="2" t="s">
        <v>343</v>
      </c>
      <c r="B892" s="2" t="s">
        <v>343</v>
      </c>
      <c r="C892" s="2" t="s">
        <v>333</v>
      </c>
      <c r="D892" s="2" t="s">
        <v>1725</v>
      </c>
      <c r="E892" s="2" t="s">
        <v>90</v>
      </c>
      <c r="F892" s="2" t="s">
        <v>172</v>
      </c>
      <c r="G892" s="2" t="s">
        <v>171</v>
      </c>
      <c r="H892" s="2" t="s">
        <v>170</v>
      </c>
      <c r="I892" s="2" t="s">
        <v>88</v>
      </c>
      <c r="J892" s="2" t="s">
        <v>46</v>
      </c>
      <c r="K892" s="2" t="s">
        <v>169</v>
      </c>
      <c r="L892" s="2" t="s">
        <v>87</v>
      </c>
      <c r="M892" s="8">
        <v>1</v>
      </c>
      <c r="N892" s="9" t="str">
        <f t="shared" si="39"/>
        <v>RSSS-350-4903 - Autres - Gouvernement fédéral - Cap</v>
      </c>
      <c r="O892" s="9" t="str">
        <f t="shared" si="40"/>
        <v>Investissement</v>
      </c>
      <c r="P892" s="9" t="str">
        <f t="shared" si="41"/>
        <v>Partenaires externes</v>
      </c>
    </row>
    <row r="893" spans="1:16" ht="12.75" customHeight="1" x14ac:dyDescent="0.25">
      <c r="A893" s="2" t="s">
        <v>342</v>
      </c>
      <c r="B893" s="2" t="s">
        <v>342</v>
      </c>
      <c r="C893" s="2" t="s">
        <v>333</v>
      </c>
      <c r="D893" s="2" t="s">
        <v>50</v>
      </c>
      <c r="E893" s="2" t="s">
        <v>90</v>
      </c>
      <c r="F893" s="2" t="s">
        <v>167</v>
      </c>
      <c r="G893" s="2" t="s">
        <v>166</v>
      </c>
      <c r="H893" s="2" t="s">
        <v>165</v>
      </c>
      <c r="I893" s="2" t="s">
        <v>88</v>
      </c>
      <c r="J893" s="2" t="s">
        <v>47</v>
      </c>
      <c r="K893" s="2" t="s">
        <v>51</v>
      </c>
      <c r="L893" s="2" t="s">
        <v>87</v>
      </c>
      <c r="M893" s="8">
        <v>1</v>
      </c>
      <c r="N893" s="9" t="str">
        <f t="shared" si="39"/>
        <v>RSSS-360-4903 - Autres sources de financement - Non Cap</v>
      </c>
      <c r="O893" s="9" t="str">
        <f t="shared" si="40"/>
        <v>Dépense</v>
      </c>
      <c r="P893" s="9" t="str">
        <f t="shared" si="41"/>
        <v>Fonds général</v>
      </c>
    </row>
    <row r="894" spans="1:16" ht="12.75" customHeight="1" x14ac:dyDescent="0.25">
      <c r="A894" s="2" t="s">
        <v>341</v>
      </c>
      <c r="B894" s="2" t="s">
        <v>341</v>
      </c>
      <c r="C894" s="2" t="s">
        <v>333</v>
      </c>
      <c r="D894" s="2" t="s">
        <v>50</v>
      </c>
      <c r="E894" s="2" t="s">
        <v>90</v>
      </c>
      <c r="F894" s="2" t="s">
        <v>163</v>
      </c>
      <c r="G894" s="2" t="s">
        <v>162</v>
      </c>
      <c r="H894" s="2" t="s">
        <v>161</v>
      </c>
      <c r="I894" s="2" t="s">
        <v>88</v>
      </c>
      <c r="J894" s="2" t="s">
        <v>46</v>
      </c>
      <c r="K894" s="2" t="s">
        <v>51</v>
      </c>
      <c r="L894" s="2" t="s">
        <v>87</v>
      </c>
      <c r="M894" s="8">
        <v>1</v>
      </c>
      <c r="N894" s="9" t="str">
        <f t="shared" si="39"/>
        <v>RSSS-370-4903 - Autres sources de financement - Cap</v>
      </c>
      <c r="O894" s="9" t="str">
        <f t="shared" si="40"/>
        <v>Investissement</v>
      </c>
      <c r="P894" s="9" t="str">
        <f t="shared" si="41"/>
        <v>Fonds général</v>
      </c>
    </row>
    <row r="895" spans="1:16" ht="12.75" customHeight="1" x14ac:dyDescent="0.25">
      <c r="A895" s="2" t="s">
        <v>340</v>
      </c>
      <c r="B895" s="2" t="s">
        <v>340</v>
      </c>
      <c r="C895" s="2" t="s">
        <v>333</v>
      </c>
      <c r="D895" s="2" t="s">
        <v>50</v>
      </c>
      <c r="E895" s="2" t="s">
        <v>90</v>
      </c>
      <c r="F895" s="2" t="s">
        <v>93</v>
      </c>
      <c r="G895" s="2" t="s">
        <v>93</v>
      </c>
      <c r="H895" s="2" t="s">
        <v>93</v>
      </c>
      <c r="I895" s="2" t="s">
        <v>88</v>
      </c>
      <c r="J895" s="2" t="s">
        <v>47</v>
      </c>
      <c r="K895" s="2" t="s">
        <v>48</v>
      </c>
      <c r="L895" s="2" t="s">
        <v>87</v>
      </c>
      <c r="M895" s="8">
        <v>1</v>
      </c>
      <c r="N895" s="9" t="str">
        <f t="shared" si="39"/>
        <v>RSSS-400-4903 - Conversion - Dépenses réelles - 2018-2019</v>
      </c>
      <c r="O895" s="9" t="str">
        <f t="shared" si="40"/>
        <v>Dépense</v>
      </c>
      <c r="P895" s="9" t="str">
        <f t="shared" si="41"/>
        <v>Fonds général</v>
      </c>
    </row>
    <row r="896" spans="1:16" ht="12.75" customHeight="1" x14ac:dyDescent="0.25">
      <c r="A896" s="2" t="s">
        <v>339</v>
      </c>
      <c r="B896" s="2" t="s">
        <v>339</v>
      </c>
      <c r="C896" s="2" t="s">
        <v>333</v>
      </c>
      <c r="D896" s="2" t="s">
        <v>50</v>
      </c>
      <c r="E896" s="2" t="s">
        <v>90</v>
      </c>
      <c r="F896" s="2" t="s">
        <v>158</v>
      </c>
      <c r="G896" s="2" t="s">
        <v>158</v>
      </c>
      <c r="H896" s="2" t="s">
        <v>158</v>
      </c>
      <c r="I896" s="2" t="s">
        <v>88</v>
      </c>
      <c r="J896" s="2" t="s">
        <v>47</v>
      </c>
      <c r="K896" s="2" t="s">
        <v>48</v>
      </c>
      <c r="L896" s="2" t="s">
        <v>87</v>
      </c>
      <c r="M896" s="8">
        <v>1</v>
      </c>
      <c r="N896" s="9" t="str">
        <f t="shared" si="39"/>
        <v>RSSS-992-4903 - Plan modernisation technologique - Transfert MSSS (NON CAP)</v>
      </c>
      <c r="O896" s="9" t="str">
        <f t="shared" si="40"/>
        <v>Dépense</v>
      </c>
      <c r="P896" s="9" t="str">
        <f t="shared" si="41"/>
        <v>Fonds général</v>
      </c>
    </row>
    <row r="897" spans="1:16" ht="12.75" customHeight="1" x14ac:dyDescent="0.25">
      <c r="A897" s="2" t="s">
        <v>338</v>
      </c>
      <c r="B897" s="2" t="s">
        <v>338</v>
      </c>
      <c r="C897" s="2" t="s">
        <v>333</v>
      </c>
      <c r="D897" s="2" t="s">
        <v>50</v>
      </c>
      <c r="E897" s="2" t="s">
        <v>90</v>
      </c>
      <c r="F897" s="2" t="s">
        <v>156</v>
      </c>
      <c r="G897" s="2" t="s">
        <v>156</v>
      </c>
      <c r="H897" s="2" t="s">
        <v>156</v>
      </c>
      <c r="I897" s="2" t="s">
        <v>147</v>
      </c>
      <c r="J897" s="2" t="s">
        <v>46</v>
      </c>
      <c r="K897" s="2" t="s">
        <v>48</v>
      </c>
      <c r="L897" s="2" t="s">
        <v>87</v>
      </c>
      <c r="M897" s="8">
        <v>1</v>
      </c>
      <c r="N897" s="9" t="str">
        <f t="shared" si="39"/>
        <v>RSSS-993-4903 - Plan modernisation technologique - EIRI (CAP)</v>
      </c>
      <c r="O897" s="9" t="str">
        <f t="shared" si="40"/>
        <v>Investissement</v>
      </c>
      <c r="P897" s="9" t="str">
        <f t="shared" si="41"/>
        <v>Fonds général</v>
      </c>
    </row>
    <row r="898" spans="1:16" ht="12.75" customHeight="1" x14ac:dyDescent="0.25">
      <c r="A898" s="2" t="s">
        <v>337</v>
      </c>
      <c r="B898" s="2" t="s">
        <v>337</v>
      </c>
      <c r="C898" s="2" t="s">
        <v>333</v>
      </c>
      <c r="D898" s="2" t="s">
        <v>50</v>
      </c>
      <c r="E898" s="2" t="s">
        <v>90</v>
      </c>
      <c r="F898" s="2" t="s">
        <v>154</v>
      </c>
      <c r="G898" s="2" t="s">
        <v>154</v>
      </c>
      <c r="H898" s="2" t="s">
        <v>154</v>
      </c>
      <c r="I898" s="2" t="s">
        <v>147</v>
      </c>
      <c r="J898" s="2" t="s">
        <v>46</v>
      </c>
      <c r="K898" s="2" t="s">
        <v>48</v>
      </c>
      <c r="L898" s="2" t="s">
        <v>87</v>
      </c>
      <c r="M898" s="8">
        <v>1</v>
      </c>
      <c r="N898" s="9" t="str">
        <f t="shared" si="39"/>
        <v>RSSS-996-4903 - Enveloppe d'investissements en RI - Capitalisable</v>
      </c>
      <c r="O898" s="9" t="str">
        <f t="shared" si="40"/>
        <v>Investissement</v>
      </c>
      <c r="P898" s="9" t="str">
        <f t="shared" si="41"/>
        <v>Fonds général</v>
      </c>
    </row>
    <row r="899" spans="1:16" ht="12.75" customHeight="1" x14ac:dyDescent="0.25">
      <c r="A899" s="2" t="s">
        <v>336</v>
      </c>
      <c r="B899" s="2" t="s">
        <v>336</v>
      </c>
      <c r="C899" s="2" t="s">
        <v>333</v>
      </c>
      <c r="D899" s="2" t="s">
        <v>50</v>
      </c>
      <c r="E899" s="2" t="s">
        <v>115</v>
      </c>
      <c r="F899" s="2" t="s">
        <v>152</v>
      </c>
      <c r="G899" s="2" t="s">
        <v>152</v>
      </c>
      <c r="H899" s="2" t="s">
        <v>152</v>
      </c>
      <c r="I899" s="2" t="s">
        <v>147</v>
      </c>
      <c r="J899" s="2" t="s">
        <v>46</v>
      </c>
      <c r="K899" s="2" t="s">
        <v>48</v>
      </c>
      <c r="L899" s="2" t="s">
        <v>87</v>
      </c>
      <c r="M899" s="8">
        <v>1</v>
      </c>
      <c r="N899" s="9" t="str">
        <f t="shared" ref="N899:N962" si="42">_xlfn.CONCAT(B899," - ",G899)</f>
        <v>RSSS-997-4903 - Compte non provisionné - Capitalisable</v>
      </c>
      <c r="O899" s="9" t="str">
        <f t="shared" ref="O899:O962" si="43">J899</f>
        <v>Investissement</v>
      </c>
      <c r="P899" s="9" t="str">
        <f t="shared" ref="P899:P962" si="44">D899</f>
        <v>Fonds général</v>
      </c>
    </row>
    <row r="900" spans="1:16" ht="12.75" customHeight="1" x14ac:dyDescent="0.25">
      <c r="A900" s="2" t="s">
        <v>335</v>
      </c>
      <c r="B900" s="2" t="s">
        <v>335</v>
      </c>
      <c r="C900" s="2" t="s">
        <v>333</v>
      </c>
      <c r="D900" s="2" t="s">
        <v>50</v>
      </c>
      <c r="E900" s="2" t="s">
        <v>90</v>
      </c>
      <c r="F900" s="2" t="s">
        <v>89</v>
      </c>
      <c r="G900" s="2" t="s">
        <v>89</v>
      </c>
      <c r="H900" s="2" t="s">
        <v>89</v>
      </c>
      <c r="I900" s="2" t="s">
        <v>88</v>
      </c>
      <c r="J900" s="2" t="s">
        <v>47</v>
      </c>
      <c r="K900" s="2" t="s">
        <v>48</v>
      </c>
      <c r="L900" s="2" t="s">
        <v>87</v>
      </c>
      <c r="M900" s="8">
        <v>1</v>
      </c>
      <c r="N900" s="9" t="str">
        <f t="shared" si="42"/>
        <v>RSSS-998-4903 - COVID-19 - Non capitalisable</v>
      </c>
      <c r="O900" s="9" t="str">
        <f t="shared" si="43"/>
        <v>Dépense</v>
      </c>
      <c r="P900" s="9" t="str">
        <f t="shared" si="44"/>
        <v>Fonds général</v>
      </c>
    </row>
    <row r="901" spans="1:16" ht="12.75" customHeight="1" x14ac:dyDescent="0.25">
      <c r="A901" s="2" t="s">
        <v>334</v>
      </c>
      <c r="B901" s="2" t="s">
        <v>334</v>
      </c>
      <c r="C901" s="2" t="s">
        <v>333</v>
      </c>
      <c r="D901" s="2" t="s">
        <v>50</v>
      </c>
      <c r="E901" s="2" t="s">
        <v>90</v>
      </c>
      <c r="F901" s="2" t="s">
        <v>148</v>
      </c>
      <c r="G901" s="2" t="s">
        <v>148</v>
      </c>
      <c r="H901" s="2" t="s">
        <v>148</v>
      </c>
      <c r="I901" s="2" t="s">
        <v>147</v>
      </c>
      <c r="J901" s="2" t="s">
        <v>46</v>
      </c>
      <c r="K901" s="2" t="s">
        <v>48</v>
      </c>
      <c r="L901" s="2" t="s">
        <v>87</v>
      </c>
      <c r="M901" s="8">
        <v>1</v>
      </c>
      <c r="N901" s="9" t="str">
        <f t="shared" si="42"/>
        <v>RSSS-999-4903 - COVID-19 - Capitalisable</v>
      </c>
      <c r="O901" s="9" t="str">
        <f t="shared" si="43"/>
        <v>Investissement</v>
      </c>
      <c r="P901" s="9" t="str">
        <f t="shared" si="44"/>
        <v>Fonds général</v>
      </c>
    </row>
    <row r="902" spans="1:16" ht="12.75" customHeight="1" x14ac:dyDescent="0.25">
      <c r="A902" s="2" t="s">
        <v>1346</v>
      </c>
      <c r="B902" s="2" t="s">
        <v>1346</v>
      </c>
      <c r="C902" s="2" t="s">
        <v>1314</v>
      </c>
      <c r="D902" s="2" t="s">
        <v>50</v>
      </c>
      <c r="E902" s="2" t="s">
        <v>90</v>
      </c>
      <c r="F902" s="2" t="s">
        <v>260</v>
      </c>
      <c r="G902" s="2" t="s">
        <v>259</v>
      </c>
      <c r="H902" s="2" t="s">
        <v>258</v>
      </c>
      <c r="I902" s="2" t="s">
        <v>88</v>
      </c>
      <c r="J902" s="2" t="s">
        <v>46</v>
      </c>
      <c r="K902" s="2" t="s">
        <v>48</v>
      </c>
      <c r="L902" s="2" t="s">
        <v>87</v>
      </c>
      <c r="M902" s="8">
        <v>1</v>
      </c>
      <c r="N902" s="9" t="str">
        <f t="shared" si="42"/>
        <v>RSSS-130-4051 - Fonds exploitation - Dépense de l'exercice - Cap</v>
      </c>
      <c r="O902" s="9" t="str">
        <f t="shared" si="43"/>
        <v>Investissement</v>
      </c>
      <c r="P902" s="9" t="str">
        <f t="shared" si="44"/>
        <v>Fonds général</v>
      </c>
    </row>
    <row r="903" spans="1:16" ht="12.75" customHeight="1" x14ac:dyDescent="0.25">
      <c r="A903" s="2" t="s">
        <v>1345</v>
      </c>
      <c r="B903" s="2" t="s">
        <v>1345</v>
      </c>
      <c r="C903" s="2" t="s">
        <v>1314</v>
      </c>
      <c r="D903" s="2" t="s">
        <v>50</v>
      </c>
      <c r="E903" s="2" t="s">
        <v>90</v>
      </c>
      <c r="F903" s="2" t="s">
        <v>256</v>
      </c>
      <c r="G903" s="2" t="s">
        <v>255</v>
      </c>
      <c r="H903" s="2" t="s">
        <v>254</v>
      </c>
      <c r="I903" s="2" t="s">
        <v>88</v>
      </c>
      <c r="J903" s="2" t="s">
        <v>46</v>
      </c>
      <c r="K903" s="2" t="s">
        <v>48</v>
      </c>
      <c r="L903" s="2" t="s">
        <v>87</v>
      </c>
      <c r="M903" s="8">
        <v>1</v>
      </c>
      <c r="N903" s="9" t="str">
        <f t="shared" si="42"/>
        <v>RSSS-140-4051 - Fonds exploitation - Solde de fonds - Cap</v>
      </c>
      <c r="O903" s="9" t="str">
        <f t="shared" si="43"/>
        <v>Investissement</v>
      </c>
      <c r="P903" s="9" t="str">
        <f t="shared" si="44"/>
        <v>Fonds général</v>
      </c>
    </row>
    <row r="904" spans="1:16" ht="12.75" customHeight="1" x14ac:dyDescent="0.25">
      <c r="A904" s="2" t="s">
        <v>1344</v>
      </c>
      <c r="B904" s="2" t="s">
        <v>1344</v>
      </c>
      <c r="C904" s="2" t="s">
        <v>1314</v>
      </c>
      <c r="D904" s="2" t="s">
        <v>50</v>
      </c>
      <c r="E904" s="2" t="s">
        <v>90</v>
      </c>
      <c r="F904" s="2" t="s">
        <v>252</v>
      </c>
      <c r="G904" s="2" t="s">
        <v>251</v>
      </c>
      <c r="H904" s="2" t="s">
        <v>250</v>
      </c>
      <c r="I904" s="2" t="s">
        <v>88</v>
      </c>
      <c r="J904" s="2" t="s">
        <v>46</v>
      </c>
      <c r="K904" s="2" t="s">
        <v>48</v>
      </c>
      <c r="L904" s="2" t="s">
        <v>87</v>
      </c>
      <c r="M904" s="8">
        <v>1</v>
      </c>
      <c r="N904" s="9" t="str">
        <f t="shared" si="42"/>
        <v>RSSS-150-4051 - Fonds exploitation - Crédits reportés - Cap</v>
      </c>
      <c r="O904" s="9" t="str">
        <f t="shared" si="43"/>
        <v>Investissement</v>
      </c>
      <c r="P904" s="9" t="str">
        <f t="shared" si="44"/>
        <v>Fonds général</v>
      </c>
    </row>
    <row r="905" spans="1:16" ht="12.75" customHeight="1" x14ac:dyDescent="0.25">
      <c r="A905" s="2" t="s">
        <v>1343</v>
      </c>
      <c r="B905" s="2" t="s">
        <v>1343</v>
      </c>
      <c r="C905" s="2" t="s">
        <v>1314</v>
      </c>
      <c r="D905" s="2" t="s">
        <v>50</v>
      </c>
      <c r="E905" s="2" t="s">
        <v>90</v>
      </c>
      <c r="F905" s="2" t="s">
        <v>248</v>
      </c>
      <c r="G905" s="2" t="s">
        <v>247</v>
      </c>
      <c r="H905" s="2" t="s">
        <v>246</v>
      </c>
      <c r="I905" s="2" t="s">
        <v>88</v>
      </c>
      <c r="J905" s="2" t="s">
        <v>47</v>
      </c>
      <c r="K905" s="2" t="s">
        <v>48</v>
      </c>
      <c r="L905" s="2" t="s">
        <v>87</v>
      </c>
      <c r="M905" s="8">
        <v>1</v>
      </c>
      <c r="N905" s="9" t="str">
        <f t="shared" si="42"/>
        <v>RSSS-160-4051 - Fonds exploitation - Dépense de l'exercice - Non Cap</v>
      </c>
      <c r="O905" s="9" t="str">
        <f t="shared" si="43"/>
        <v>Dépense</v>
      </c>
      <c r="P905" s="9" t="str">
        <f t="shared" si="44"/>
        <v>Fonds général</v>
      </c>
    </row>
    <row r="906" spans="1:16" ht="12.75" customHeight="1" x14ac:dyDescent="0.25">
      <c r="A906" s="2" t="s">
        <v>1342</v>
      </c>
      <c r="B906" s="2" t="s">
        <v>1342</v>
      </c>
      <c r="C906" s="2" t="s">
        <v>1314</v>
      </c>
      <c r="D906" s="2" t="s">
        <v>50</v>
      </c>
      <c r="E906" s="2" t="s">
        <v>90</v>
      </c>
      <c r="F906" s="2" t="s">
        <v>244</v>
      </c>
      <c r="G906" s="2" t="s">
        <v>243</v>
      </c>
      <c r="H906" s="2" t="s">
        <v>242</v>
      </c>
      <c r="I906" s="2" t="s">
        <v>88</v>
      </c>
      <c r="J906" s="2" t="s">
        <v>47</v>
      </c>
      <c r="K906" s="2" t="s">
        <v>48</v>
      </c>
      <c r="L906" s="2" t="s">
        <v>87</v>
      </c>
      <c r="M906" s="8">
        <v>1</v>
      </c>
      <c r="N906" s="9" t="str">
        <f t="shared" si="42"/>
        <v>RSSS-170-4051 - Fonds exploitation - Solde de fonds - Non Cap</v>
      </c>
      <c r="O906" s="9" t="str">
        <f t="shared" si="43"/>
        <v>Dépense</v>
      </c>
      <c r="P906" s="9" t="str">
        <f t="shared" si="44"/>
        <v>Fonds général</v>
      </c>
    </row>
    <row r="907" spans="1:16" ht="12.75" customHeight="1" x14ac:dyDescent="0.25">
      <c r="A907" s="2" t="s">
        <v>1341</v>
      </c>
      <c r="B907" s="2" t="s">
        <v>1341</v>
      </c>
      <c r="C907" s="2" t="s">
        <v>1314</v>
      </c>
      <c r="D907" s="2" t="s">
        <v>50</v>
      </c>
      <c r="E907" s="2" t="s">
        <v>90</v>
      </c>
      <c r="F907" s="2" t="s">
        <v>240</v>
      </c>
      <c r="G907" s="2" t="s">
        <v>239</v>
      </c>
      <c r="H907" s="2" t="s">
        <v>238</v>
      </c>
      <c r="I907" s="2" t="s">
        <v>88</v>
      </c>
      <c r="J907" s="2" t="s">
        <v>47</v>
      </c>
      <c r="K907" s="2" t="s">
        <v>48</v>
      </c>
      <c r="L907" s="2" t="s">
        <v>87</v>
      </c>
      <c r="M907" s="8">
        <v>1</v>
      </c>
      <c r="N907" s="9" t="str">
        <f t="shared" si="42"/>
        <v>RSSS-180-4051 - Fonds exploitation - Crédits reportés - Non Cap</v>
      </c>
      <c r="O907" s="9" t="str">
        <f t="shared" si="43"/>
        <v>Dépense</v>
      </c>
      <c r="P907" s="9" t="str">
        <f t="shared" si="44"/>
        <v>Fonds général</v>
      </c>
    </row>
    <row r="908" spans="1:16" ht="12.75" customHeight="1" x14ac:dyDescent="0.25">
      <c r="A908" s="2" t="s">
        <v>1340</v>
      </c>
      <c r="B908" s="2" t="s">
        <v>1340</v>
      </c>
      <c r="C908" s="2" t="s">
        <v>1314</v>
      </c>
      <c r="D908" s="2" t="s">
        <v>50</v>
      </c>
      <c r="E908" s="2" t="s">
        <v>90</v>
      </c>
      <c r="F908" s="2" t="s">
        <v>236</v>
      </c>
      <c r="G908" s="2" t="s">
        <v>235</v>
      </c>
      <c r="H908" s="2" t="s">
        <v>234</v>
      </c>
      <c r="I908" s="2" t="s">
        <v>88</v>
      </c>
      <c r="J908" s="2" t="s">
        <v>46</v>
      </c>
      <c r="K908" s="2" t="s">
        <v>48</v>
      </c>
      <c r="L908" s="2" t="s">
        <v>87</v>
      </c>
      <c r="M908" s="8">
        <v>1</v>
      </c>
      <c r="N908" s="9" t="str">
        <f t="shared" si="42"/>
        <v>RSSS-190-4051 - Fonds immo - Courant - Cap</v>
      </c>
      <c r="O908" s="9" t="str">
        <f t="shared" si="43"/>
        <v>Investissement</v>
      </c>
      <c r="P908" s="9" t="str">
        <f t="shared" si="44"/>
        <v>Fonds général</v>
      </c>
    </row>
    <row r="909" spans="1:16" ht="12.75" customHeight="1" x14ac:dyDescent="0.25">
      <c r="A909" s="2" t="s">
        <v>1339</v>
      </c>
      <c r="B909" s="2" t="s">
        <v>1339</v>
      </c>
      <c r="C909" s="2" t="s">
        <v>1314</v>
      </c>
      <c r="D909" s="2" t="s">
        <v>50</v>
      </c>
      <c r="E909" s="2" t="s">
        <v>90</v>
      </c>
      <c r="F909" s="2" t="s">
        <v>232</v>
      </c>
      <c r="G909" s="2" t="s">
        <v>231</v>
      </c>
      <c r="H909" s="2" t="s">
        <v>230</v>
      </c>
      <c r="I909" s="2" t="s">
        <v>88</v>
      </c>
      <c r="J909" s="2" t="s">
        <v>46</v>
      </c>
      <c r="K909" s="2" t="s">
        <v>48</v>
      </c>
      <c r="L909" s="2" t="s">
        <v>87</v>
      </c>
      <c r="M909" s="8">
        <v>1</v>
      </c>
      <c r="N909" s="9" t="str">
        <f t="shared" si="42"/>
        <v>RSSS-200-4051 - Fonds immo - Solde de fonds - Cap</v>
      </c>
      <c r="O909" s="9" t="str">
        <f t="shared" si="43"/>
        <v>Investissement</v>
      </c>
      <c r="P909" s="9" t="str">
        <f t="shared" si="44"/>
        <v>Fonds général</v>
      </c>
    </row>
    <row r="910" spans="1:16" ht="12.75" customHeight="1" x14ac:dyDescent="0.25">
      <c r="A910" s="2" t="s">
        <v>1338</v>
      </c>
      <c r="B910" s="2" t="s">
        <v>1338</v>
      </c>
      <c r="C910" s="2" t="s">
        <v>1314</v>
      </c>
      <c r="D910" s="2" t="s">
        <v>50</v>
      </c>
      <c r="E910" s="2" t="s">
        <v>90</v>
      </c>
      <c r="F910" s="2" t="s">
        <v>228</v>
      </c>
      <c r="G910" s="2" t="s">
        <v>227</v>
      </c>
      <c r="H910" s="2" t="s">
        <v>226</v>
      </c>
      <c r="I910" s="2" t="s">
        <v>88</v>
      </c>
      <c r="J910" s="2" t="s">
        <v>46</v>
      </c>
      <c r="K910" s="2" t="s">
        <v>48</v>
      </c>
      <c r="L910" s="2" t="s">
        <v>87</v>
      </c>
      <c r="M910" s="8">
        <v>1</v>
      </c>
      <c r="N910" s="9" t="str">
        <f t="shared" si="42"/>
        <v>RSSS-210-4051 - Fonds immo - Crédits reportés - Cap</v>
      </c>
      <c r="O910" s="9" t="str">
        <f t="shared" si="43"/>
        <v>Investissement</v>
      </c>
      <c r="P910" s="9" t="str">
        <f t="shared" si="44"/>
        <v>Fonds général</v>
      </c>
    </row>
    <row r="911" spans="1:16" ht="12.75" customHeight="1" x14ac:dyDescent="0.25">
      <c r="A911" s="2" t="s">
        <v>1337</v>
      </c>
      <c r="B911" s="2" t="s">
        <v>1337</v>
      </c>
      <c r="C911" s="2" t="s">
        <v>1314</v>
      </c>
      <c r="D911" s="2" t="s">
        <v>50</v>
      </c>
      <c r="E911" s="2" t="s">
        <v>90</v>
      </c>
      <c r="F911" s="2" t="s">
        <v>224</v>
      </c>
      <c r="G911" s="2" t="s">
        <v>223</v>
      </c>
      <c r="H911" s="2" t="s">
        <v>222</v>
      </c>
      <c r="I911" s="2" t="s">
        <v>147</v>
      </c>
      <c r="J911" s="2" t="s">
        <v>46</v>
      </c>
      <c r="K911" s="2" t="s">
        <v>48</v>
      </c>
      <c r="L911" s="2" t="s">
        <v>87</v>
      </c>
      <c r="M911" s="8">
        <v>1</v>
      </c>
      <c r="N911" s="9" t="str">
        <f t="shared" si="42"/>
        <v>RSSS-220-4051 - Fonds immo - ADTI - Cap</v>
      </c>
      <c r="O911" s="9" t="str">
        <f t="shared" si="43"/>
        <v>Investissement</v>
      </c>
      <c r="P911" s="9" t="str">
        <f t="shared" si="44"/>
        <v>Fonds général</v>
      </c>
    </row>
    <row r="912" spans="1:16" ht="12.75" customHeight="1" x14ac:dyDescent="0.25">
      <c r="A912" s="2" t="s">
        <v>1336</v>
      </c>
      <c r="B912" s="2" t="s">
        <v>1336</v>
      </c>
      <c r="C912" s="2" t="s">
        <v>1314</v>
      </c>
      <c r="D912" s="2" t="s">
        <v>50</v>
      </c>
      <c r="E912" s="2" t="s">
        <v>90</v>
      </c>
      <c r="F912" s="2" t="s">
        <v>220</v>
      </c>
      <c r="G912" s="2" t="s">
        <v>219</v>
      </c>
      <c r="H912" s="2" t="s">
        <v>218</v>
      </c>
      <c r="I912" s="2" t="s">
        <v>147</v>
      </c>
      <c r="J912" s="2" t="s">
        <v>46</v>
      </c>
      <c r="K912" s="2" t="s">
        <v>48</v>
      </c>
      <c r="L912" s="2" t="s">
        <v>87</v>
      </c>
      <c r="M912" s="8">
        <v>1</v>
      </c>
      <c r="N912" s="9" t="str">
        <f t="shared" si="42"/>
        <v>RSSS-230-4051 - Fonds immo - MAI - Cap</v>
      </c>
      <c r="O912" s="9" t="str">
        <f t="shared" si="43"/>
        <v>Investissement</v>
      </c>
      <c r="P912" s="9" t="str">
        <f t="shared" si="44"/>
        <v>Fonds général</v>
      </c>
    </row>
    <row r="913" spans="1:16" ht="12.75" customHeight="1" x14ac:dyDescent="0.25">
      <c r="A913" s="2" t="s">
        <v>1335</v>
      </c>
      <c r="B913" s="2" t="s">
        <v>1335</v>
      </c>
      <c r="C913" s="2" t="s">
        <v>1314</v>
      </c>
      <c r="D913" s="2" t="s">
        <v>50</v>
      </c>
      <c r="E913" s="2" t="s">
        <v>90</v>
      </c>
      <c r="F913" s="2" t="s">
        <v>216</v>
      </c>
      <c r="G913" s="2" t="s">
        <v>215</v>
      </c>
      <c r="H913" s="2" t="s">
        <v>214</v>
      </c>
      <c r="I913" s="2" t="s">
        <v>147</v>
      </c>
      <c r="J913" s="2" t="s">
        <v>46</v>
      </c>
      <c r="K913" s="2" t="s">
        <v>48</v>
      </c>
      <c r="L913" s="2" t="s">
        <v>87</v>
      </c>
      <c r="M913" s="8">
        <v>1</v>
      </c>
      <c r="N913" s="9" t="str">
        <f t="shared" si="42"/>
        <v>RSSS-240-4051 - Fonds immo - AC - Cap</v>
      </c>
      <c r="O913" s="9" t="str">
        <f t="shared" si="43"/>
        <v>Investissement</v>
      </c>
      <c r="P913" s="9" t="str">
        <f t="shared" si="44"/>
        <v>Fonds général</v>
      </c>
    </row>
    <row r="914" spans="1:16" ht="12.75" customHeight="1" x14ac:dyDescent="0.25">
      <c r="A914" s="2" t="s">
        <v>1334</v>
      </c>
      <c r="B914" s="2" t="s">
        <v>1334</v>
      </c>
      <c r="C914" s="2" t="s">
        <v>1314</v>
      </c>
      <c r="D914" s="2" t="s">
        <v>50</v>
      </c>
      <c r="E914" s="2" t="s">
        <v>90</v>
      </c>
      <c r="F914" s="2" t="s">
        <v>212</v>
      </c>
      <c r="G914" s="2" t="s">
        <v>211</v>
      </c>
      <c r="H914" s="2" t="s">
        <v>210</v>
      </c>
      <c r="I914" s="2" t="s">
        <v>147</v>
      </c>
      <c r="J914" s="2" t="s">
        <v>46</v>
      </c>
      <c r="K914" s="2" t="s">
        <v>48</v>
      </c>
      <c r="L914" s="2" t="s">
        <v>87</v>
      </c>
      <c r="M914" s="8">
        <v>1</v>
      </c>
      <c r="N914" s="9" t="str">
        <f t="shared" si="42"/>
        <v>RSSS-250-4051 - Fonds immo - PCEM - Cap</v>
      </c>
      <c r="O914" s="9" t="str">
        <f t="shared" si="43"/>
        <v>Investissement</v>
      </c>
      <c r="P914" s="9" t="str">
        <f t="shared" si="44"/>
        <v>Fonds général</v>
      </c>
    </row>
    <row r="915" spans="1:16" ht="12.75" customHeight="1" x14ac:dyDescent="0.25">
      <c r="A915" s="2" t="s">
        <v>1333</v>
      </c>
      <c r="B915" s="2" t="s">
        <v>1333</v>
      </c>
      <c r="C915" s="2" t="s">
        <v>1314</v>
      </c>
      <c r="D915" s="2" t="s">
        <v>50</v>
      </c>
      <c r="E915" s="2" t="s">
        <v>90</v>
      </c>
      <c r="F915" s="2" t="s">
        <v>208</v>
      </c>
      <c r="G915" s="2" t="s">
        <v>207</v>
      </c>
      <c r="H915" s="2" t="s">
        <v>206</v>
      </c>
      <c r="I915" s="2" t="s">
        <v>147</v>
      </c>
      <c r="J915" s="2" t="s">
        <v>46</v>
      </c>
      <c r="K915" s="2" t="s">
        <v>48</v>
      </c>
      <c r="L915" s="2" t="s">
        <v>87</v>
      </c>
      <c r="M915" s="8">
        <v>1</v>
      </c>
      <c r="N915" s="9" t="str">
        <f t="shared" si="42"/>
        <v>RSSS-260-4051 - Fonds immo - PCFI - Cap</v>
      </c>
      <c r="O915" s="9" t="str">
        <f t="shared" si="43"/>
        <v>Investissement</v>
      </c>
      <c r="P915" s="9" t="str">
        <f t="shared" si="44"/>
        <v>Fonds général</v>
      </c>
    </row>
    <row r="916" spans="1:16" ht="12.75" customHeight="1" x14ac:dyDescent="0.25">
      <c r="A916" s="2" t="s">
        <v>1332</v>
      </c>
      <c r="B916" s="2" t="s">
        <v>1332</v>
      </c>
      <c r="C916" s="2" t="s">
        <v>1314</v>
      </c>
      <c r="D916" s="2" t="s">
        <v>1725</v>
      </c>
      <c r="E916" s="2" t="s">
        <v>90</v>
      </c>
      <c r="F916" s="2" t="s">
        <v>204</v>
      </c>
      <c r="G916" s="2" t="s">
        <v>203</v>
      </c>
      <c r="H916" s="2" t="s">
        <v>202</v>
      </c>
      <c r="I916" s="2" t="s">
        <v>88</v>
      </c>
      <c r="J916" s="2" t="s">
        <v>46</v>
      </c>
      <c r="K916" s="2" t="s">
        <v>51</v>
      </c>
      <c r="L916" s="2" t="s">
        <v>87</v>
      </c>
      <c r="M916" s="8">
        <v>1</v>
      </c>
      <c r="N916" s="9" t="str">
        <f t="shared" si="42"/>
        <v>RSSS-270-4051 - Fondation - fonds d'exploitation - Cap</v>
      </c>
      <c r="O916" s="9" t="str">
        <f t="shared" si="43"/>
        <v>Investissement</v>
      </c>
      <c r="P916" s="9" t="str">
        <f t="shared" si="44"/>
        <v>Partenaires externes</v>
      </c>
    </row>
    <row r="917" spans="1:16" ht="12.75" customHeight="1" x14ac:dyDescent="0.25">
      <c r="A917" s="2" t="s">
        <v>1331</v>
      </c>
      <c r="B917" s="2" t="s">
        <v>1331</v>
      </c>
      <c r="C917" s="2" t="s">
        <v>1314</v>
      </c>
      <c r="D917" s="2" t="s">
        <v>1725</v>
      </c>
      <c r="E917" s="2" t="s">
        <v>90</v>
      </c>
      <c r="F917" s="2" t="s">
        <v>200</v>
      </c>
      <c r="G917" s="2" t="s">
        <v>199</v>
      </c>
      <c r="H917" s="2" t="s">
        <v>198</v>
      </c>
      <c r="I917" s="2" t="s">
        <v>88</v>
      </c>
      <c r="J917" s="2" t="s">
        <v>47</v>
      </c>
      <c r="K917" s="2" t="s">
        <v>51</v>
      </c>
      <c r="L917" s="2" t="s">
        <v>87</v>
      </c>
      <c r="M917" s="8">
        <v>1</v>
      </c>
      <c r="N917" s="9" t="str">
        <f t="shared" si="42"/>
        <v>RSSS-280-4051 - Fondation - fonds d'exploitation - Non Cap</v>
      </c>
      <c r="O917" s="9" t="str">
        <f t="shared" si="43"/>
        <v>Dépense</v>
      </c>
      <c r="P917" s="9" t="str">
        <f t="shared" si="44"/>
        <v>Partenaires externes</v>
      </c>
    </row>
    <row r="918" spans="1:16" ht="12.75" customHeight="1" x14ac:dyDescent="0.25">
      <c r="A918" s="2" t="s">
        <v>1330</v>
      </c>
      <c r="B918" s="2" t="s">
        <v>1330</v>
      </c>
      <c r="C918" s="2" t="s">
        <v>1314</v>
      </c>
      <c r="D918" s="2" t="s">
        <v>1725</v>
      </c>
      <c r="E918" s="2" t="s">
        <v>90</v>
      </c>
      <c r="F918" s="2" t="s">
        <v>196</v>
      </c>
      <c r="G918" s="2" t="s">
        <v>195</v>
      </c>
      <c r="H918" s="2" t="s">
        <v>194</v>
      </c>
      <c r="I918" s="2" t="s">
        <v>88</v>
      </c>
      <c r="J918" s="2" t="s">
        <v>46</v>
      </c>
      <c r="K918" s="2" t="s">
        <v>51</v>
      </c>
      <c r="L918" s="2" t="s">
        <v>87</v>
      </c>
      <c r="M918" s="8">
        <v>1</v>
      </c>
      <c r="N918" s="9" t="str">
        <f t="shared" si="42"/>
        <v>RSSS-290-4051 - Fondation - fonds d'immobilisation - Cap</v>
      </c>
      <c r="O918" s="9" t="str">
        <f t="shared" si="43"/>
        <v>Investissement</v>
      </c>
      <c r="P918" s="9" t="str">
        <f t="shared" si="44"/>
        <v>Partenaires externes</v>
      </c>
    </row>
    <row r="919" spans="1:16" ht="12.75" customHeight="1" x14ac:dyDescent="0.25">
      <c r="A919" s="2" t="s">
        <v>1329</v>
      </c>
      <c r="B919" s="2" t="s">
        <v>1329</v>
      </c>
      <c r="C919" s="2" t="s">
        <v>1314</v>
      </c>
      <c r="D919" s="2" t="s">
        <v>50</v>
      </c>
      <c r="E919" s="2" t="s">
        <v>90</v>
      </c>
      <c r="F919" s="2" t="s">
        <v>192</v>
      </c>
      <c r="G919" s="2" t="s">
        <v>191</v>
      </c>
      <c r="H919" s="2" t="s">
        <v>190</v>
      </c>
      <c r="I919" s="2" t="s">
        <v>88</v>
      </c>
      <c r="J919" s="2" t="s">
        <v>47</v>
      </c>
      <c r="K919" s="2" t="s">
        <v>48</v>
      </c>
      <c r="L919" s="2" t="s">
        <v>87</v>
      </c>
      <c r="M919" s="8">
        <v>1</v>
      </c>
      <c r="N919" s="9" t="str">
        <f t="shared" si="42"/>
        <v>RSSS-300-4051 - CO/CDO - Transfert MSSS - Non Cap</v>
      </c>
      <c r="O919" s="9" t="str">
        <f t="shared" si="43"/>
        <v>Dépense</v>
      </c>
      <c r="P919" s="9" t="str">
        <f t="shared" si="44"/>
        <v>Fonds général</v>
      </c>
    </row>
    <row r="920" spans="1:16" ht="12.75" customHeight="1" x14ac:dyDescent="0.25">
      <c r="A920" s="2" t="s">
        <v>1328</v>
      </c>
      <c r="B920" s="2" t="s">
        <v>1328</v>
      </c>
      <c r="C920" s="2" t="s">
        <v>1314</v>
      </c>
      <c r="D920" s="2" t="s">
        <v>50</v>
      </c>
      <c r="E920" s="2" t="s">
        <v>90</v>
      </c>
      <c r="F920" s="2" t="s">
        <v>188</v>
      </c>
      <c r="G920" s="2" t="s">
        <v>187</v>
      </c>
      <c r="H920" s="2" t="s">
        <v>186</v>
      </c>
      <c r="I920" s="2" t="s">
        <v>88</v>
      </c>
      <c r="J920" s="2" t="s">
        <v>46</v>
      </c>
      <c r="K920" s="2" t="s">
        <v>48</v>
      </c>
      <c r="L920" s="2" t="s">
        <v>87</v>
      </c>
      <c r="M920" s="8">
        <v>1</v>
      </c>
      <c r="N920" s="9" t="str">
        <f t="shared" si="42"/>
        <v>RSSS-310-4051 - CO/CDO - Transfert MSSS - Cap</v>
      </c>
      <c r="O920" s="9" t="str">
        <f t="shared" si="43"/>
        <v>Investissement</v>
      </c>
      <c r="P920" s="9" t="str">
        <f t="shared" si="44"/>
        <v>Fonds général</v>
      </c>
    </row>
    <row r="921" spans="1:16" ht="12.75" customHeight="1" x14ac:dyDescent="0.25">
      <c r="A921" s="2" t="s">
        <v>1327</v>
      </c>
      <c r="B921" s="2" t="s">
        <v>1327</v>
      </c>
      <c r="C921" s="2" t="s">
        <v>1314</v>
      </c>
      <c r="D921" s="2" t="s">
        <v>50</v>
      </c>
      <c r="E921" s="2" t="s">
        <v>90</v>
      </c>
      <c r="F921" s="2" t="s">
        <v>184</v>
      </c>
      <c r="G921" s="2" t="s">
        <v>183</v>
      </c>
      <c r="H921" s="2" t="s">
        <v>182</v>
      </c>
      <c r="I921" s="2" t="s">
        <v>88</v>
      </c>
      <c r="J921" s="2" t="s">
        <v>47</v>
      </c>
      <c r="K921" s="2" t="s">
        <v>48</v>
      </c>
      <c r="L921" s="2" t="s">
        <v>87</v>
      </c>
      <c r="M921" s="8">
        <v>1</v>
      </c>
      <c r="N921" s="9" t="str">
        <f t="shared" si="42"/>
        <v>RSSS-320-4051 - Autres - Transfert MSSS - Non Cap</v>
      </c>
      <c r="O921" s="9" t="str">
        <f t="shared" si="43"/>
        <v>Dépense</v>
      </c>
      <c r="P921" s="9" t="str">
        <f t="shared" si="44"/>
        <v>Fonds général</v>
      </c>
    </row>
    <row r="922" spans="1:16" ht="12.75" customHeight="1" x14ac:dyDescent="0.25">
      <c r="A922" s="2" t="s">
        <v>1326</v>
      </c>
      <c r="B922" s="2" t="s">
        <v>1326</v>
      </c>
      <c r="C922" s="2" t="s">
        <v>1314</v>
      </c>
      <c r="D922" s="2" t="s">
        <v>50</v>
      </c>
      <c r="E922" s="2" t="s">
        <v>90</v>
      </c>
      <c r="F922" s="2" t="s">
        <v>180</v>
      </c>
      <c r="G922" s="2" t="s">
        <v>179</v>
      </c>
      <c r="H922" s="2" t="s">
        <v>178</v>
      </c>
      <c r="I922" s="2" t="s">
        <v>88</v>
      </c>
      <c r="J922" s="2" t="s">
        <v>46</v>
      </c>
      <c r="K922" s="2" t="s">
        <v>48</v>
      </c>
      <c r="L922" s="2" t="s">
        <v>87</v>
      </c>
      <c r="M922" s="8">
        <v>1</v>
      </c>
      <c r="N922" s="9" t="str">
        <f t="shared" si="42"/>
        <v>RSSS-330-4051 - Autres - Transfert MSSS -Cap</v>
      </c>
      <c r="O922" s="9" t="str">
        <f t="shared" si="43"/>
        <v>Investissement</v>
      </c>
      <c r="P922" s="9" t="str">
        <f t="shared" si="44"/>
        <v>Fonds général</v>
      </c>
    </row>
    <row r="923" spans="1:16" ht="12.75" customHeight="1" x14ac:dyDescent="0.25">
      <c r="A923" s="2" t="s">
        <v>1325</v>
      </c>
      <c r="B923" s="2" t="s">
        <v>1325</v>
      </c>
      <c r="C923" s="2" t="s">
        <v>1314</v>
      </c>
      <c r="D923" s="2" t="s">
        <v>1725</v>
      </c>
      <c r="E923" s="2" t="s">
        <v>90</v>
      </c>
      <c r="F923" s="2" t="s">
        <v>176</v>
      </c>
      <c r="G923" s="2" t="s">
        <v>175</v>
      </c>
      <c r="H923" s="2" t="s">
        <v>174</v>
      </c>
      <c r="I923" s="2" t="s">
        <v>88</v>
      </c>
      <c r="J923" s="2" t="s">
        <v>47</v>
      </c>
      <c r="K923" s="2" t="s">
        <v>169</v>
      </c>
      <c r="L923" s="2" t="s">
        <v>87</v>
      </c>
      <c r="M923" s="8">
        <v>1</v>
      </c>
      <c r="N923" s="9" t="str">
        <f t="shared" si="42"/>
        <v>RSSS-340-4051 - Autres - Gouvernement fédéral - Non Cap</v>
      </c>
      <c r="O923" s="9" t="str">
        <f t="shared" si="43"/>
        <v>Dépense</v>
      </c>
      <c r="P923" s="9" t="str">
        <f t="shared" si="44"/>
        <v>Partenaires externes</v>
      </c>
    </row>
    <row r="924" spans="1:16" ht="12.75" customHeight="1" x14ac:dyDescent="0.25">
      <c r="A924" s="2" t="s">
        <v>1324</v>
      </c>
      <c r="B924" s="2" t="s">
        <v>1324</v>
      </c>
      <c r="C924" s="2" t="s">
        <v>1314</v>
      </c>
      <c r="D924" s="2" t="s">
        <v>1725</v>
      </c>
      <c r="E924" s="2" t="s">
        <v>90</v>
      </c>
      <c r="F924" s="2" t="s">
        <v>172</v>
      </c>
      <c r="G924" s="2" t="s">
        <v>171</v>
      </c>
      <c r="H924" s="2" t="s">
        <v>170</v>
      </c>
      <c r="I924" s="2" t="s">
        <v>88</v>
      </c>
      <c r="J924" s="2" t="s">
        <v>46</v>
      </c>
      <c r="K924" s="2" t="s">
        <v>169</v>
      </c>
      <c r="L924" s="2" t="s">
        <v>87</v>
      </c>
      <c r="M924" s="8">
        <v>1</v>
      </c>
      <c r="N924" s="9" t="str">
        <f t="shared" si="42"/>
        <v>RSSS-350-4051 - Autres - Gouvernement fédéral - Cap</v>
      </c>
      <c r="O924" s="9" t="str">
        <f t="shared" si="43"/>
        <v>Investissement</v>
      </c>
      <c r="P924" s="9" t="str">
        <f t="shared" si="44"/>
        <v>Partenaires externes</v>
      </c>
    </row>
    <row r="925" spans="1:16" ht="12.75" customHeight="1" x14ac:dyDescent="0.25">
      <c r="A925" s="2" t="s">
        <v>1323</v>
      </c>
      <c r="B925" s="2" t="s">
        <v>1323</v>
      </c>
      <c r="C925" s="2" t="s">
        <v>1314</v>
      </c>
      <c r="D925" s="2" t="s">
        <v>50</v>
      </c>
      <c r="E925" s="2" t="s">
        <v>90</v>
      </c>
      <c r="F925" s="2" t="s">
        <v>167</v>
      </c>
      <c r="G925" s="2" t="s">
        <v>166</v>
      </c>
      <c r="H925" s="2" t="s">
        <v>165</v>
      </c>
      <c r="I925" s="2" t="s">
        <v>88</v>
      </c>
      <c r="J925" s="2" t="s">
        <v>47</v>
      </c>
      <c r="K925" s="2" t="s">
        <v>51</v>
      </c>
      <c r="L925" s="2" t="s">
        <v>87</v>
      </c>
      <c r="M925" s="8">
        <v>1</v>
      </c>
      <c r="N925" s="9" t="str">
        <f t="shared" si="42"/>
        <v>RSSS-360-4051 - Autres sources de financement - Non Cap</v>
      </c>
      <c r="O925" s="9" t="str">
        <f t="shared" si="43"/>
        <v>Dépense</v>
      </c>
      <c r="P925" s="9" t="str">
        <f t="shared" si="44"/>
        <v>Fonds général</v>
      </c>
    </row>
    <row r="926" spans="1:16" ht="12.75" customHeight="1" x14ac:dyDescent="0.25">
      <c r="A926" s="2" t="s">
        <v>1322</v>
      </c>
      <c r="B926" s="2" t="s">
        <v>1322</v>
      </c>
      <c r="C926" s="2" t="s">
        <v>1314</v>
      </c>
      <c r="D926" s="2" t="s">
        <v>50</v>
      </c>
      <c r="E926" s="2" t="s">
        <v>90</v>
      </c>
      <c r="F926" s="2" t="s">
        <v>163</v>
      </c>
      <c r="G926" s="2" t="s">
        <v>162</v>
      </c>
      <c r="H926" s="2" t="s">
        <v>161</v>
      </c>
      <c r="I926" s="2" t="s">
        <v>88</v>
      </c>
      <c r="J926" s="2" t="s">
        <v>46</v>
      </c>
      <c r="K926" s="2" t="s">
        <v>51</v>
      </c>
      <c r="L926" s="2" t="s">
        <v>87</v>
      </c>
      <c r="M926" s="8">
        <v>1</v>
      </c>
      <c r="N926" s="9" t="str">
        <f t="shared" si="42"/>
        <v>RSSS-370-4051 - Autres sources de financement - Cap</v>
      </c>
      <c r="O926" s="9" t="str">
        <f t="shared" si="43"/>
        <v>Investissement</v>
      </c>
      <c r="P926" s="9" t="str">
        <f t="shared" si="44"/>
        <v>Fonds général</v>
      </c>
    </row>
    <row r="927" spans="1:16" ht="12.75" customHeight="1" x14ac:dyDescent="0.25">
      <c r="A927" s="2" t="s">
        <v>1321</v>
      </c>
      <c r="B927" s="2" t="s">
        <v>1321</v>
      </c>
      <c r="C927" s="2" t="s">
        <v>1314</v>
      </c>
      <c r="D927" s="2" t="s">
        <v>50</v>
      </c>
      <c r="E927" s="2" t="s">
        <v>90</v>
      </c>
      <c r="F927" s="2" t="s">
        <v>93</v>
      </c>
      <c r="G927" s="2" t="s">
        <v>93</v>
      </c>
      <c r="H927" s="2" t="s">
        <v>93</v>
      </c>
      <c r="I927" s="2" t="s">
        <v>88</v>
      </c>
      <c r="J927" s="2" t="s">
        <v>47</v>
      </c>
      <c r="K927" s="2" t="s">
        <v>48</v>
      </c>
      <c r="L927" s="2" t="s">
        <v>87</v>
      </c>
      <c r="M927" s="8">
        <v>1</v>
      </c>
      <c r="N927" s="9" t="str">
        <f t="shared" si="42"/>
        <v>RSSS-400-4051 - Conversion - Dépenses réelles - 2018-2019</v>
      </c>
      <c r="O927" s="9" t="str">
        <f t="shared" si="43"/>
        <v>Dépense</v>
      </c>
      <c r="P927" s="9" t="str">
        <f t="shared" si="44"/>
        <v>Fonds général</v>
      </c>
    </row>
    <row r="928" spans="1:16" ht="12.75" customHeight="1" x14ac:dyDescent="0.25">
      <c r="A928" s="2" t="s">
        <v>1320</v>
      </c>
      <c r="B928" s="2" t="s">
        <v>1320</v>
      </c>
      <c r="C928" s="2" t="s">
        <v>1314</v>
      </c>
      <c r="D928" s="2" t="s">
        <v>50</v>
      </c>
      <c r="E928" s="2" t="s">
        <v>90</v>
      </c>
      <c r="F928" s="2" t="s">
        <v>158</v>
      </c>
      <c r="G928" s="2" t="s">
        <v>158</v>
      </c>
      <c r="H928" s="2" t="s">
        <v>158</v>
      </c>
      <c r="I928" s="2" t="s">
        <v>88</v>
      </c>
      <c r="J928" s="2" t="s">
        <v>47</v>
      </c>
      <c r="K928" s="2" t="s">
        <v>48</v>
      </c>
      <c r="L928" s="2" t="s">
        <v>87</v>
      </c>
      <c r="M928" s="8">
        <v>1</v>
      </c>
      <c r="N928" s="9" t="str">
        <f t="shared" si="42"/>
        <v>RSSS-992-4051 - Plan modernisation technologique - Transfert MSSS (NON CAP)</v>
      </c>
      <c r="O928" s="9" t="str">
        <f t="shared" si="43"/>
        <v>Dépense</v>
      </c>
      <c r="P928" s="9" t="str">
        <f t="shared" si="44"/>
        <v>Fonds général</v>
      </c>
    </row>
    <row r="929" spans="1:16" ht="12.75" customHeight="1" x14ac:dyDescent="0.25">
      <c r="A929" s="2" t="s">
        <v>1319</v>
      </c>
      <c r="B929" s="2" t="s">
        <v>1319</v>
      </c>
      <c r="C929" s="2" t="s">
        <v>1314</v>
      </c>
      <c r="D929" s="2" t="s">
        <v>50</v>
      </c>
      <c r="E929" s="2" t="s">
        <v>90</v>
      </c>
      <c r="F929" s="2" t="s">
        <v>156</v>
      </c>
      <c r="G929" s="2" t="s">
        <v>156</v>
      </c>
      <c r="H929" s="2" t="s">
        <v>156</v>
      </c>
      <c r="I929" s="2" t="s">
        <v>147</v>
      </c>
      <c r="J929" s="2" t="s">
        <v>46</v>
      </c>
      <c r="K929" s="2" t="s">
        <v>48</v>
      </c>
      <c r="L929" s="2" t="s">
        <v>87</v>
      </c>
      <c r="M929" s="8">
        <v>1</v>
      </c>
      <c r="N929" s="9" t="str">
        <f t="shared" si="42"/>
        <v>RSSS-993-4051 - Plan modernisation technologique - EIRI (CAP)</v>
      </c>
      <c r="O929" s="9" t="str">
        <f t="shared" si="43"/>
        <v>Investissement</v>
      </c>
      <c r="P929" s="9" t="str">
        <f t="shared" si="44"/>
        <v>Fonds général</v>
      </c>
    </row>
    <row r="930" spans="1:16" ht="12.75" customHeight="1" x14ac:dyDescent="0.25">
      <c r="A930" s="2" t="s">
        <v>1318</v>
      </c>
      <c r="B930" s="2" t="s">
        <v>1318</v>
      </c>
      <c r="C930" s="2" t="s">
        <v>1314</v>
      </c>
      <c r="D930" s="2" t="s">
        <v>50</v>
      </c>
      <c r="E930" s="2" t="s">
        <v>90</v>
      </c>
      <c r="F930" s="2" t="s">
        <v>154</v>
      </c>
      <c r="G930" s="2" t="s">
        <v>154</v>
      </c>
      <c r="H930" s="2" t="s">
        <v>154</v>
      </c>
      <c r="I930" s="2" t="s">
        <v>147</v>
      </c>
      <c r="J930" s="2" t="s">
        <v>46</v>
      </c>
      <c r="K930" s="2" t="s">
        <v>48</v>
      </c>
      <c r="L930" s="2" t="s">
        <v>87</v>
      </c>
      <c r="M930" s="8">
        <v>1</v>
      </c>
      <c r="N930" s="9" t="str">
        <f t="shared" si="42"/>
        <v>RSSS-996-4051 - Enveloppe d'investissements en RI - Capitalisable</v>
      </c>
      <c r="O930" s="9" t="str">
        <f t="shared" si="43"/>
        <v>Investissement</v>
      </c>
      <c r="P930" s="9" t="str">
        <f t="shared" si="44"/>
        <v>Fonds général</v>
      </c>
    </row>
    <row r="931" spans="1:16" ht="12.75" customHeight="1" x14ac:dyDescent="0.25">
      <c r="A931" s="2" t="s">
        <v>1317</v>
      </c>
      <c r="B931" s="2" t="s">
        <v>1317</v>
      </c>
      <c r="C931" s="2" t="s">
        <v>1314</v>
      </c>
      <c r="D931" s="2" t="s">
        <v>50</v>
      </c>
      <c r="E931" s="2" t="s">
        <v>115</v>
      </c>
      <c r="F931" s="2" t="s">
        <v>152</v>
      </c>
      <c r="G931" s="2" t="s">
        <v>152</v>
      </c>
      <c r="H931" s="2" t="s">
        <v>152</v>
      </c>
      <c r="I931" s="2" t="s">
        <v>147</v>
      </c>
      <c r="J931" s="2" t="s">
        <v>46</v>
      </c>
      <c r="K931" s="2" t="s">
        <v>48</v>
      </c>
      <c r="L931" s="2" t="s">
        <v>87</v>
      </c>
      <c r="M931" s="8">
        <v>1</v>
      </c>
      <c r="N931" s="9" t="str">
        <f t="shared" si="42"/>
        <v>RSSS-997-4051 - Compte non provisionné - Capitalisable</v>
      </c>
      <c r="O931" s="9" t="str">
        <f t="shared" si="43"/>
        <v>Investissement</v>
      </c>
      <c r="P931" s="9" t="str">
        <f t="shared" si="44"/>
        <v>Fonds général</v>
      </c>
    </row>
    <row r="932" spans="1:16" ht="12.75" customHeight="1" x14ac:dyDescent="0.25">
      <c r="A932" s="2" t="s">
        <v>1316</v>
      </c>
      <c r="B932" s="2" t="s">
        <v>1316</v>
      </c>
      <c r="C932" s="2" t="s">
        <v>1314</v>
      </c>
      <c r="D932" s="2" t="s">
        <v>50</v>
      </c>
      <c r="E932" s="2" t="s">
        <v>90</v>
      </c>
      <c r="F932" s="2" t="s">
        <v>89</v>
      </c>
      <c r="G932" s="2" t="s">
        <v>89</v>
      </c>
      <c r="H932" s="2" t="s">
        <v>89</v>
      </c>
      <c r="I932" s="2" t="s">
        <v>88</v>
      </c>
      <c r="J932" s="2" t="s">
        <v>47</v>
      </c>
      <c r="K932" s="2" t="s">
        <v>48</v>
      </c>
      <c r="L932" s="2" t="s">
        <v>87</v>
      </c>
      <c r="M932" s="8">
        <v>1</v>
      </c>
      <c r="N932" s="9" t="str">
        <f t="shared" si="42"/>
        <v>RSSS-998-4051 - COVID-19 - Non capitalisable</v>
      </c>
      <c r="O932" s="9" t="str">
        <f t="shared" si="43"/>
        <v>Dépense</v>
      </c>
      <c r="P932" s="9" t="str">
        <f t="shared" si="44"/>
        <v>Fonds général</v>
      </c>
    </row>
    <row r="933" spans="1:16" ht="12.75" customHeight="1" x14ac:dyDescent="0.25">
      <c r="A933" s="2" t="s">
        <v>1315</v>
      </c>
      <c r="B933" s="2" t="s">
        <v>1315</v>
      </c>
      <c r="C933" s="2" t="s">
        <v>1314</v>
      </c>
      <c r="D933" s="2" t="s">
        <v>50</v>
      </c>
      <c r="E933" s="2" t="s">
        <v>90</v>
      </c>
      <c r="F933" s="2" t="s">
        <v>148</v>
      </c>
      <c r="G933" s="2" t="s">
        <v>148</v>
      </c>
      <c r="H933" s="2" t="s">
        <v>148</v>
      </c>
      <c r="I933" s="2" t="s">
        <v>147</v>
      </c>
      <c r="J933" s="2" t="s">
        <v>46</v>
      </c>
      <c r="K933" s="2" t="s">
        <v>48</v>
      </c>
      <c r="L933" s="2" t="s">
        <v>87</v>
      </c>
      <c r="M933" s="8">
        <v>1</v>
      </c>
      <c r="N933" s="9" t="str">
        <f t="shared" si="42"/>
        <v>RSSS-999-4051 - COVID-19 - Capitalisable</v>
      </c>
      <c r="O933" s="9" t="str">
        <f t="shared" si="43"/>
        <v>Investissement</v>
      </c>
      <c r="P933" s="9" t="str">
        <f t="shared" si="44"/>
        <v>Fonds général</v>
      </c>
    </row>
    <row r="934" spans="1:16" ht="12.75" customHeight="1" x14ac:dyDescent="0.25">
      <c r="A934" s="2" t="s">
        <v>653</v>
      </c>
      <c r="B934" s="2" t="s">
        <v>653</v>
      </c>
      <c r="C934" s="2" t="s">
        <v>621</v>
      </c>
      <c r="D934" s="2" t="s">
        <v>50</v>
      </c>
      <c r="E934" s="2" t="s">
        <v>90</v>
      </c>
      <c r="F934" s="2" t="s">
        <v>260</v>
      </c>
      <c r="G934" s="2" t="s">
        <v>259</v>
      </c>
      <c r="H934" s="2" t="s">
        <v>258</v>
      </c>
      <c r="I934" s="2" t="s">
        <v>88</v>
      </c>
      <c r="J934" s="2" t="s">
        <v>46</v>
      </c>
      <c r="K934" s="2" t="s">
        <v>48</v>
      </c>
      <c r="L934" s="2" t="s">
        <v>87</v>
      </c>
      <c r="M934" s="8">
        <v>1</v>
      </c>
      <c r="N934" s="9" t="str">
        <f t="shared" si="42"/>
        <v>RSSS-130-4624 - Fonds exploitation - Dépense de l'exercice - Cap</v>
      </c>
      <c r="O934" s="9" t="str">
        <f t="shared" si="43"/>
        <v>Investissement</v>
      </c>
      <c r="P934" s="9" t="str">
        <f t="shared" si="44"/>
        <v>Fonds général</v>
      </c>
    </row>
    <row r="935" spans="1:16" ht="12.75" customHeight="1" x14ac:dyDescent="0.25">
      <c r="A935" s="2" t="s">
        <v>652</v>
      </c>
      <c r="B935" s="2" t="s">
        <v>652</v>
      </c>
      <c r="C935" s="2" t="s">
        <v>621</v>
      </c>
      <c r="D935" s="2" t="s">
        <v>50</v>
      </c>
      <c r="E935" s="2" t="s">
        <v>90</v>
      </c>
      <c r="F935" s="2" t="s">
        <v>256</v>
      </c>
      <c r="G935" s="2" t="s">
        <v>255</v>
      </c>
      <c r="H935" s="2" t="s">
        <v>254</v>
      </c>
      <c r="I935" s="2" t="s">
        <v>88</v>
      </c>
      <c r="J935" s="2" t="s">
        <v>46</v>
      </c>
      <c r="K935" s="2" t="s">
        <v>48</v>
      </c>
      <c r="L935" s="2" t="s">
        <v>87</v>
      </c>
      <c r="M935" s="8">
        <v>1</v>
      </c>
      <c r="N935" s="9" t="str">
        <f t="shared" si="42"/>
        <v>RSSS-140-4624 - Fonds exploitation - Solde de fonds - Cap</v>
      </c>
      <c r="O935" s="9" t="str">
        <f t="shared" si="43"/>
        <v>Investissement</v>
      </c>
      <c r="P935" s="9" t="str">
        <f t="shared" si="44"/>
        <v>Fonds général</v>
      </c>
    </row>
    <row r="936" spans="1:16" ht="12.75" customHeight="1" x14ac:dyDescent="0.25">
      <c r="A936" s="2" t="s">
        <v>651</v>
      </c>
      <c r="B936" s="2" t="s">
        <v>651</v>
      </c>
      <c r="C936" s="2" t="s">
        <v>621</v>
      </c>
      <c r="D936" s="2" t="s">
        <v>50</v>
      </c>
      <c r="E936" s="2" t="s">
        <v>90</v>
      </c>
      <c r="F936" s="2" t="s">
        <v>252</v>
      </c>
      <c r="G936" s="2" t="s">
        <v>251</v>
      </c>
      <c r="H936" s="2" t="s">
        <v>250</v>
      </c>
      <c r="I936" s="2" t="s">
        <v>88</v>
      </c>
      <c r="J936" s="2" t="s">
        <v>46</v>
      </c>
      <c r="K936" s="2" t="s">
        <v>48</v>
      </c>
      <c r="L936" s="2" t="s">
        <v>87</v>
      </c>
      <c r="M936" s="8">
        <v>1</v>
      </c>
      <c r="N936" s="9" t="str">
        <f t="shared" si="42"/>
        <v>RSSS-150-4624 - Fonds exploitation - Crédits reportés - Cap</v>
      </c>
      <c r="O936" s="9" t="str">
        <f t="shared" si="43"/>
        <v>Investissement</v>
      </c>
      <c r="P936" s="9" t="str">
        <f t="shared" si="44"/>
        <v>Fonds général</v>
      </c>
    </row>
    <row r="937" spans="1:16" ht="12.75" customHeight="1" x14ac:dyDescent="0.25">
      <c r="A937" s="2" t="s">
        <v>650</v>
      </c>
      <c r="B937" s="2" t="s">
        <v>650</v>
      </c>
      <c r="C937" s="2" t="s">
        <v>621</v>
      </c>
      <c r="D937" s="2" t="s">
        <v>50</v>
      </c>
      <c r="E937" s="2" t="s">
        <v>90</v>
      </c>
      <c r="F937" s="2" t="s">
        <v>248</v>
      </c>
      <c r="G937" s="2" t="s">
        <v>247</v>
      </c>
      <c r="H937" s="2" t="s">
        <v>246</v>
      </c>
      <c r="I937" s="2" t="s">
        <v>88</v>
      </c>
      <c r="J937" s="2" t="s">
        <v>47</v>
      </c>
      <c r="K937" s="2" t="s">
        <v>48</v>
      </c>
      <c r="L937" s="2" t="s">
        <v>87</v>
      </c>
      <c r="M937" s="8">
        <v>1</v>
      </c>
      <c r="N937" s="9" t="str">
        <f t="shared" si="42"/>
        <v>RSSS-160-4624 - Fonds exploitation - Dépense de l'exercice - Non Cap</v>
      </c>
      <c r="O937" s="9" t="str">
        <f t="shared" si="43"/>
        <v>Dépense</v>
      </c>
      <c r="P937" s="9" t="str">
        <f t="shared" si="44"/>
        <v>Fonds général</v>
      </c>
    </row>
    <row r="938" spans="1:16" ht="12.75" customHeight="1" x14ac:dyDescent="0.25">
      <c r="A938" s="2" t="s">
        <v>649</v>
      </c>
      <c r="B938" s="2" t="s">
        <v>649</v>
      </c>
      <c r="C938" s="2" t="s">
        <v>621</v>
      </c>
      <c r="D938" s="2" t="s">
        <v>50</v>
      </c>
      <c r="E938" s="2" t="s">
        <v>90</v>
      </c>
      <c r="F938" s="2" t="s">
        <v>244</v>
      </c>
      <c r="G938" s="2" t="s">
        <v>243</v>
      </c>
      <c r="H938" s="2" t="s">
        <v>242</v>
      </c>
      <c r="I938" s="2" t="s">
        <v>88</v>
      </c>
      <c r="J938" s="2" t="s">
        <v>47</v>
      </c>
      <c r="K938" s="2" t="s">
        <v>48</v>
      </c>
      <c r="L938" s="2" t="s">
        <v>87</v>
      </c>
      <c r="M938" s="8">
        <v>1</v>
      </c>
      <c r="N938" s="9" t="str">
        <f t="shared" si="42"/>
        <v>RSSS-170-4624 - Fonds exploitation - Solde de fonds - Non Cap</v>
      </c>
      <c r="O938" s="9" t="str">
        <f t="shared" si="43"/>
        <v>Dépense</v>
      </c>
      <c r="P938" s="9" t="str">
        <f t="shared" si="44"/>
        <v>Fonds général</v>
      </c>
    </row>
    <row r="939" spans="1:16" ht="12.75" customHeight="1" x14ac:dyDescent="0.25">
      <c r="A939" s="2" t="s">
        <v>648</v>
      </c>
      <c r="B939" s="2" t="s">
        <v>648</v>
      </c>
      <c r="C939" s="2" t="s">
        <v>621</v>
      </c>
      <c r="D939" s="2" t="s">
        <v>50</v>
      </c>
      <c r="E939" s="2" t="s">
        <v>90</v>
      </c>
      <c r="F939" s="2" t="s">
        <v>240</v>
      </c>
      <c r="G939" s="2" t="s">
        <v>239</v>
      </c>
      <c r="H939" s="2" t="s">
        <v>238</v>
      </c>
      <c r="I939" s="2" t="s">
        <v>88</v>
      </c>
      <c r="J939" s="2" t="s">
        <v>47</v>
      </c>
      <c r="K939" s="2" t="s">
        <v>48</v>
      </c>
      <c r="L939" s="2" t="s">
        <v>87</v>
      </c>
      <c r="M939" s="8">
        <v>1</v>
      </c>
      <c r="N939" s="9" t="str">
        <f t="shared" si="42"/>
        <v>RSSS-180-4624 - Fonds exploitation - Crédits reportés - Non Cap</v>
      </c>
      <c r="O939" s="9" t="str">
        <f t="shared" si="43"/>
        <v>Dépense</v>
      </c>
      <c r="P939" s="9" t="str">
        <f t="shared" si="44"/>
        <v>Fonds général</v>
      </c>
    </row>
    <row r="940" spans="1:16" ht="12.75" customHeight="1" x14ac:dyDescent="0.25">
      <c r="A940" s="2" t="s">
        <v>647</v>
      </c>
      <c r="B940" s="2" t="s">
        <v>647</v>
      </c>
      <c r="C940" s="2" t="s">
        <v>621</v>
      </c>
      <c r="D940" s="2" t="s">
        <v>50</v>
      </c>
      <c r="E940" s="2" t="s">
        <v>90</v>
      </c>
      <c r="F940" s="2" t="s">
        <v>236</v>
      </c>
      <c r="G940" s="2" t="s">
        <v>235</v>
      </c>
      <c r="H940" s="2" t="s">
        <v>234</v>
      </c>
      <c r="I940" s="2" t="s">
        <v>88</v>
      </c>
      <c r="J940" s="2" t="s">
        <v>46</v>
      </c>
      <c r="K940" s="2" t="s">
        <v>48</v>
      </c>
      <c r="L940" s="2" t="s">
        <v>87</v>
      </c>
      <c r="M940" s="8">
        <v>1</v>
      </c>
      <c r="N940" s="9" t="str">
        <f t="shared" si="42"/>
        <v>RSSS-190-4624 - Fonds immo - Courant - Cap</v>
      </c>
      <c r="O940" s="9" t="str">
        <f t="shared" si="43"/>
        <v>Investissement</v>
      </c>
      <c r="P940" s="9" t="str">
        <f t="shared" si="44"/>
        <v>Fonds général</v>
      </c>
    </row>
    <row r="941" spans="1:16" ht="12.75" customHeight="1" x14ac:dyDescent="0.25">
      <c r="A941" s="2" t="s">
        <v>646</v>
      </c>
      <c r="B941" s="2" t="s">
        <v>646</v>
      </c>
      <c r="C941" s="2" t="s">
        <v>621</v>
      </c>
      <c r="D941" s="2" t="s">
        <v>50</v>
      </c>
      <c r="E941" s="2" t="s">
        <v>90</v>
      </c>
      <c r="F941" s="2" t="s">
        <v>232</v>
      </c>
      <c r="G941" s="2" t="s">
        <v>231</v>
      </c>
      <c r="H941" s="2" t="s">
        <v>230</v>
      </c>
      <c r="I941" s="2" t="s">
        <v>88</v>
      </c>
      <c r="J941" s="2" t="s">
        <v>46</v>
      </c>
      <c r="K941" s="2" t="s">
        <v>48</v>
      </c>
      <c r="L941" s="2" t="s">
        <v>87</v>
      </c>
      <c r="M941" s="8">
        <v>1</v>
      </c>
      <c r="N941" s="9" t="str">
        <f t="shared" si="42"/>
        <v>RSSS-200-4624 - Fonds immo - Solde de fonds - Cap</v>
      </c>
      <c r="O941" s="9" t="str">
        <f t="shared" si="43"/>
        <v>Investissement</v>
      </c>
      <c r="P941" s="9" t="str">
        <f t="shared" si="44"/>
        <v>Fonds général</v>
      </c>
    </row>
    <row r="942" spans="1:16" ht="12.75" customHeight="1" x14ac:dyDescent="0.25">
      <c r="A942" s="2" t="s">
        <v>645</v>
      </c>
      <c r="B942" s="2" t="s">
        <v>645</v>
      </c>
      <c r="C942" s="2" t="s">
        <v>621</v>
      </c>
      <c r="D942" s="2" t="s">
        <v>50</v>
      </c>
      <c r="E942" s="2" t="s">
        <v>90</v>
      </c>
      <c r="F942" s="2" t="s">
        <v>228</v>
      </c>
      <c r="G942" s="2" t="s">
        <v>227</v>
      </c>
      <c r="H942" s="2" t="s">
        <v>226</v>
      </c>
      <c r="I942" s="2" t="s">
        <v>88</v>
      </c>
      <c r="J942" s="2" t="s">
        <v>46</v>
      </c>
      <c r="K942" s="2" t="s">
        <v>48</v>
      </c>
      <c r="L942" s="2" t="s">
        <v>87</v>
      </c>
      <c r="M942" s="8">
        <v>1</v>
      </c>
      <c r="N942" s="9" t="str">
        <f t="shared" si="42"/>
        <v>RSSS-210-4624 - Fonds immo - Crédits reportés - Cap</v>
      </c>
      <c r="O942" s="9" t="str">
        <f t="shared" si="43"/>
        <v>Investissement</v>
      </c>
      <c r="P942" s="9" t="str">
        <f t="shared" si="44"/>
        <v>Fonds général</v>
      </c>
    </row>
    <row r="943" spans="1:16" ht="12.75" customHeight="1" x14ac:dyDescent="0.25">
      <c r="A943" s="2" t="s">
        <v>644</v>
      </c>
      <c r="B943" s="2" t="s">
        <v>644</v>
      </c>
      <c r="C943" s="2" t="s">
        <v>621</v>
      </c>
      <c r="D943" s="2" t="s">
        <v>50</v>
      </c>
      <c r="E943" s="2" t="s">
        <v>90</v>
      </c>
      <c r="F943" s="2" t="s">
        <v>224</v>
      </c>
      <c r="G943" s="2" t="s">
        <v>223</v>
      </c>
      <c r="H943" s="2" t="s">
        <v>222</v>
      </c>
      <c r="I943" s="2" t="s">
        <v>147</v>
      </c>
      <c r="J943" s="2" t="s">
        <v>46</v>
      </c>
      <c r="K943" s="2" t="s">
        <v>48</v>
      </c>
      <c r="L943" s="2" t="s">
        <v>87</v>
      </c>
      <c r="M943" s="8">
        <v>1</v>
      </c>
      <c r="N943" s="9" t="str">
        <f t="shared" si="42"/>
        <v>RSSS-220-4624 - Fonds immo - ADTI - Cap</v>
      </c>
      <c r="O943" s="9" t="str">
        <f t="shared" si="43"/>
        <v>Investissement</v>
      </c>
      <c r="P943" s="9" t="str">
        <f t="shared" si="44"/>
        <v>Fonds général</v>
      </c>
    </row>
    <row r="944" spans="1:16" ht="12.75" customHeight="1" x14ac:dyDescent="0.25">
      <c r="A944" s="2" t="s">
        <v>643</v>
      </c>
      <c r="B944" s="2" t="s">
        <v>643</v>
      </c>
      <c r="C944" s="2" t="s">
        <v>621</v>
      </c>
      <c r="D944" s="2" t="s">
        <v>50</v>
      </c>
      <c r="E944" s="2" t="s">
        <v>90</v>
      </c>
      <c r="F944" s="2" t="s">
        <v>220</v>
      </c>
      <c r="G944" s="2" t="s">
        <v>219</v>
      </c>
      <c r="H944" s="2" t="s">
        <v>218</v>
      </c>
      <c r="I944" s="2" t="s">
        <v>147</v>
      </c>
      <c r="J944" s="2" t="s">
        <v>46</v>
      </c>
      <c r="K944" s="2" t="s">
        <v>48</v>
      </c>
      <c r="L944" s="2" t="s">
        <v>87</v>
      </c>
      <c r="M944" s="8">
        <v>1</v>
      </c>
      <c r="N944" s="9" t="str">
        <f t="shared" si="42"/>
        <v>RSSS-230-4624 - Fonds immo - MAI - Cap</v>
      </c>
      <c r="O944" s="9" t="str">
        <f t="shared" si="43"/>
        <v>Investissement</v>
      </c>
      <c r="P944" s="9" t="str">
        <f t="shared" si="44"/>
        <v>Fonds général</v>
      </c>
    </row>
    <row r="945" spans="1:16" ht="12.75" customHeight="1" x14ac:dyDescent="0.25">
      <c r="A945" s="2" t="s">
        <v>642</v>
      </c>
      <c r="B945" s="2" t="s">
        <v>642</v>
      </c>
      <c r="C945" s="2" t="s">
        <v>621</v>
      </c>
      <c r="D945" s="2" t="s">
        <v>50</v>
      </c>
      <c r="E945" s="2" t="s">
        <v>90</v>
      </c>
      <c r="F945" s="2" t="s">
        <v>216</v>
      </c>
      <c r="G945" s="2" t="s">
        <v>215</v>
      </c>
      <c r="H945" s="2" t="s">
        <v>214</v>
      </c>
      <c r="I945" s="2" t="s">
        <v>147</v>
      </c>
      <c r="J945" s="2" t="s">
        <v>46</v>
      </c>
      <c r="K945" s="2" t="s">
        <v>48</v>
      </c>
      <c r="L945" s="2" t="s">
        <v>87</v>
      </c>
      <c r="M945" s="8">
        <v>1</v>
      </c>
      <c r="N945" s="9" t="str">
        <f t="shared" si="42"/>
        <v>RSSS-240-4624 - Fonds immo - AC - Cap</v>
      </c>
      <c r="O945" s="9" t="str">
        <f t="shared" si="43"/>
        <v>Investissement</v>
      </c>
      <c r="P945" s="9" t="str">
        <f t="shared" si="44"/>
        <v>Fonds général</v>
      </c>
    </row>
    <row r="946" spans="1:16" ht="12.75" customHeight="1" x14ac:dyDescent="0.25">
      <c r="A946" s="2" t="s">
        <v>641</v>
      </c>
      <c r="B946" s="2" t="s">
        <v>641</v>
      </c>
      <c r="C946" s="2" t="s">
        <v>621</v>
      </c>
      <c r="D946" s="2" t="s">
        <v>50</v>
      </c>
      <c r="E946" s="2" t="s">
        <v>90</v>
      </c>
      <c r="F946" s="2" t="s">
        <v>212</v>
      </c>
      <c r="G946" s="2" t="s">
        <v>211</v>
      </c>
      <c r="H946" s="2" t="s">
        <v>210</v>
      </c>
      <c r="I946" s="2" t="s">
        <v>147</v>
      </c>
      <c r="J946" s="2" t="s">
        <v>46</v>
      </c>
      <c r="K946" s="2" t="s">
        <v>48</v>
      </c>
      <c r="L946" s="2" t="s">
        <v>87</v>
      </c>
      <c r="M946" s="8">
        <v>1</v>
      </c>
      <c r="N946" s="9" t="str">
        <f t="shared" si="42"/>
        <v>RSSS-250-4624 - Fonds immo - PCEM - Cap</v>
      </c>
      <c r="O946" s="9" t="str">
        <f t="shared" si="43"/>
        <v>Investissement</v>
      </c>
      <c r="P946" s="9" t="str">
        <f t="shared" si="44"/>
        <v>Fonds général</v>
      </c>
    </row>
    <row r="947" spans="1:16" ht="12.75" customHeight="1" x14ac:dyDescent="0.25">
      <c r="A947" s="2" t="s">
        <v>640</v>
      </c>
      <c r="B947" s="2" t="s">
        <v>640</v>
      </c>
      <c r="C947" s="2" t="s">
        <v>621</v>
      </c>
      <c r="D947" s="2" t="s">
        <v>50</v>
      </c>
      <c r="E947" s="2" t="s">
        <v>90</v>
      </c>
      <c r="F947" s="2" t="s">
        <v>208</v>
      </c>
      <c r="G947" s="2" t="s">
        <v>207</v>
      </c>
      <c r="H947" s="2" t="s">
        <v>206</v>
      </c>
      <c r="I947" s="2" t="s">
        <v>147</v>
      </c>
      <c r="J947" s="2" t="s">
        <v>46</v>
      </c>
      <c r="K947" s="2" t="s">
        <v>48</v>
      </c>
      <c r="L947" s="2" t="s">
        <v>87</v>
      </c>
      <c r="M947" s="8">
        <v>1</v>
      </c>
      <c r="N947" s="9" t="str">
        <f t="shared" si="42"/>
        <v>RSSS-260-4624 - Fonds immo - PCFI - Cap</v>
      </c>
      <c r="O947" s="9" t="str">
        <f t="shared" si="43"/>
        <v>Investissement</v>
      </c>
      <c r="P947" s="9" t="str">
        <f t="shared" si="44"/>
        <v>Fonds général</v>
      </c>
    </row>
    <row r="948" spans="1:16" ht="12.75" customHeight="1" x14ac:dyDescent="0.25">
      <c r="A948" s="2" t="s">
        <v>639</v>
      </c>
      <c r="B948" s="2" t="s">
        <v>639</v>
      </c>
      <c r="C948" s="2" t="s">
        <v>621</v>
      </c>
      <c r="D948" s="2" t="s">
        <v>1725</v>
      </c>
      <c r="E948" s="2" t="s">
        <v>90</v>
      </c>
      <c r="F948" s="2" t="s">
        <v>204</v>
      </c>
      <c r="G948" s="2" t="s">
        <v>203</v>
      </c>
      <c r="H948" s="2" t="s">
        <v>202</v>
      </c>
      <c r="I948" s="2" t="s">
        <v>88</v>
      </c>
      <c r="J948" s="2" t="s">
        <v>46</v>
      </c>
      <c r="K948" s="2" t="s">
        <v>51</v>
      </c>
      <c r="L948" s="2" t="s">
        <v>87</v>
      </c>
      <c r="M948" s="8">
        <v>1</v>
      </c>
      <c r="N948" s="9" t="str">
        <f t="shared" si="42"/>
        <v>RSSS-270-4624 - Fondation - fonds d'exploitation - Cap</v>
      </c>
      <c r="O948" s="9" t="str">
        <f t="shared" si="43"/>
        <v>Investissement</v>
      </c>
      <c r="P948" s="9" t="str">
        <f t="shared" si="44"/>
        <v>Partenaires externes</v>
      </c>
    </row>
    <row r="949" spans="1:16" ht="12.75" customHeight="1" x14ac:dyDescent="0.25">
      <c r="A949" s="2" t="s">
        <v>638</v>
      </c>
      <c r="B949" s="2" t="s">
        <v>638</v>
      </c>
      <c r="C949" s="2" t="s">
        <v>621</v>
      </c>
      <c r="D949" s="2" t="s">
        <v>1725</v>
      </c>
      <c r="E949" s="2" t="s">
        <v>90</v>
      </c>
      <c r="F949" s="2" t="s">
        <v>200</v>
      </c>
      <c r="G949" s="2" t="s">
        <v>199</v>
      </c>
      <c r="H949" s="2" t="s">
        <v>198</v>
      </c>
      <c r="I949" s="2" t="s">
        <v>88</v>
      </c>
      <c r="J949" s="2" t="s">
        <v>47</v>
      </c>
      <c r="K949" s="2" t="s">
        <v>51</v>
      </c>
      <c r="L949" s="2" t="s">
        <v>87</v>
      </c>
      <c r="M949" s="8">
        <v>1</v>
      </c>
      <c r="N949" s="9" t="str">
        <f t="shared" si="42"/>
        <v>RSSS-280-4624 - Fondation - fonds d'exploitation - Non Cap</v>
      </c>
      <c r="O949" s="9" t="str">
        <f t="shared" si="43"/>
        <v>Dépense</v>
      </c>
      <c r="P949" s="9" t="str">
        <f t="shared" si="44"/>
        <v>Partenaires externes</v>
      </c>
    </row>
    <row r="950" spans="1:16" ht="12.75" customHeight="1" x14ac:dyDescent="0.25">
      <c r="A950" s="2" t="s">
        <v>637</v>
      </c>
      <c r="B950" s="2" t="s">
        <v>637</v>
      </c>
      <c r="C950" s="2" t="s">
        <v>621</v>
      </c>
      <c r="D950" s="2" t="s">
        <v>1725</v>
      </c>
      <c r="E950" s="2" t="s">
        <v>90</v>
      </c>
      <c r="F950" s="2" t="s">
        <v>196</v>
      </c>
      <c r="G950" s="2" t="s">
        <v>195</v>
      </c>
      <c r="H950" s="2" t="s">
        <v>194</v>
      </c>
      <c r="I950" s="2" t="s">
        <v>88</v>
      </c>
      <c r="J950" s="2" t="s">
        <v>46</v>
      </c>
      <c r="K950" s="2" t="s">
        <v>51</v>
      </c>
      <c r="L950" s="2" t="s">
        <v>87</v>
      </c>
      <c r="M950" s="8">
        <v>1</v>
      </c>
      <c r="N950" s="9" t="str">
        <f t="shared" si="42"/>
        <v>RSSS-290-4624 - Fondation - fonds d'immobilisation - Cap</v>
      </c>
      <c r="O950" s="9" t="str">
        <f t="shared" si="43"/>
        <v>Investissement</v>
      </c>
      <c r="P950" s="9" t="str">
        <f t="shared" si="44"/>
        <v>Partenaires externes</v>
      </c>
    </row>
    <row r="951" spans="1:16" ht="12.75" customHeight="1" x14ac:dyDescent="0.25">
      <c r="A951" s="2" t="s">
        <v>636</v>
      </c>
      <c r="B951" s="2" t="s">
        <v>636</v>
      </c>
      <c r="C951" s="2" t="s">
        <v>621</v>
      </c>
      <c r="D951" s="2" t="s">
        <v>50</v>
      </c>
      <c r="E951" s="2" t="s">
        <v>90</v>
      </c>
      <c r="F951" s="2" t="s">
        <v>192</v>
      </c>
      <c r="G951" s="2" t="s">
        <v>191</v>
      </c>
      <c r="H951" s="2" t="s">
        <v>190</v>
      </c>
      <c r="I951" s="2" t="s">
        <v>88</v>
      </c>
      <c r="J951" s="2" t="s">
        <v>47</v>
      </c>
      <c r="K951" s="2" t="s">
        <v>48</v>
      </c>
      <c r="L951" s="2" t="s">
        <v>87</v>
      </c>
      <c r="M951" s="8">
        <v>1</v>
      </c>
      <c r="N951" s="9" t="str">
        <f t="shared" si="42"/>
        <v>RSSS-300-4624 - CO/CDO - Transfert MSSS - Non Cap</v>
      </c>
      <c r="O951" s="9" t="str">
        <f t="shared" si="43"/>
        <v>Dépense</v>
      </c>
      <c r="P951" s="9" t="str">
        <f t="shared" si="44"/>
        <v>Fonds général</v>
      </c>
    </row>
    <row r="952" spans="1:16" ht="12.75" customHeight="1" x14ac:dyDescent="0.25">
      <c r="A952" s="2" t="s">
        <v>635</v>
      </c>
      <c r="B952" s="2" t="s">
        <v>635</v>
      </c>
      <c r="C952" s="2" t="s">
        <v>621</v>
      </c>
      <c r="D952" s="2" t="s">
        <v>50</v>
      </c>
      <c r="E952" s="2" t="s">
        <v>90</v>
      </c>
      <c r="F952" s="2" t="s">
        <v>188</v>
      </c>
      <c r="G952" s="2" t="s">
        <v>187</v>
      </c>
      <c r="H952" s="2" t="s">
        <v>186</v>
      </c>
      <c r="I952" s="2" t="s">
        <v>88</v>
      </c>
      <c r="J952" s="2" t="s">
        <v>46</v>
      </c>
      <c r="K952" s="2" t="s">
        <v>48</v>
      </c>
      <c r="L952" s="2" t="s">
        <v>87</v>
      </c>
      <c r="M952" s="8">
        <v>1</v>
      </c>
      <c r="N952" s="9" t="str">
        <f t="shared" si="42"/>
        <v>RSSS-310-4624 - CO/CDO - Transfert MSSS - Cap</v>
      </c>
      <c r="O952" s="9" t="str">
        <f t="shared" si="43"/>
        <v>Investissement</v>
      </c>
      <c r="P952" s="9" t="str">
        <f t="shared" si="44"/>
        <v>Fonds général</v>
      </c>
    </row>
    <row r="953" spans="1:16" ht="12.75" customHeight="1" x14ac:dyDescent="0.25">
      <c r="A953" s="2" t="s">
        <v>634</v>
      </c>
      <c r="B953" s="2" t="s">
        <v>634</v>
      </c>
      <c r="C953" s="2" t="s">
        <v>621</v>
      </c>
      <c r="D953" s="2" t="s">
        <v>50</v>
      </c>
      <c r="E953" s="2" t="s">
        <v>90</v>
      </c>
      <c r="F953" s="2" t="s">
        <v>184</v>
      </c>
      <c r="G953" s="2" t="s">
        <v>183</v>
      </c>
      <c r="H953" s="2" t="s">
        <v>182</v>
      </c>
      <c r="I953" s="2" t="s">
        <v>88</v>
      </c>
      <c r="J953" s="2" t="s">
        <v>47</v>
      </c>
      <c r="K953" s="2" t="s">
        <v>48</v>
      </c>
      <c r="L953" s="2" t="s">
        <v>87</v>
      </c>
      <c r="M953" s="8">
        <v>1</v>
      </c>
      <c r="N953" s="9" t="str">
        <f t="shared" si="42"/>
        <v>RSSS-320-4624 - Autres - Transfert MSSS - Non Cap</v>
      </c>
      <c r="O953" s="9" t="str">
        <f t="shared" si="43"/>
        <v>Dépense</v>
      </c>
      <c r="P953" s="9" t="str">
        <f t="shared" si="44"/>
        <v>Fonds général</v>
      </c>
    </row>
    <row r="954" spans="1:16" ht="12.75" customHeight="1" x14ac:dyDescent="0.25">
      <c r="A954" s="2" t="s">
        <v>633</v>
      </c>
      <c r="B954" s="2" t="s">
        <v>633</v>
      </c>
      <c r="C954" s="2" t="s">
        <v>621</v>
      </c>
      <c r="D954" s="2" t="s">
        <v>50</v>
      </c>
      <c r="E954" s="2" t="s">
        <v>90</v>
      </c>
      <c r="F954" s="2" t="s">
        <v>180</v>
      </c>
      <c r="G954" s="2" t="s">
        <v>179</v>
      </c>
      <c r="H954" s="2" t="s">
        <v>178</v>
      </c>
      <c r="I954" s="2" t="s">
        <v>88</v>
      </c>
      <c r="J954" s="2" t="s">
        <v>46</v>
      </c>
      <c r="K954" s="2" t="s">
        <v>48</v>
      </c>
      <c r="L954" s="2" t="s">
        <v>87</v>
      </c>
      <c r="M954" s="8">
        <v>1</v>
      </c>
      <c r="N954" s="9" t="str">
        <f t="shared" si="42"/>
        <v>RSSS-330-4624 - Autres - Transfert MSSS -Cap</v>
      </c>
      <c r="O954" s="9" t="str">
        <f t="shared" si="43"/>
        <v>Investissement</v>
      </c>
      <c r="P954" s="9" t="str">
        <f t="shared" si="44"/>
        <v>Fonds général</v>
      </c>
    </row>
    <row r="955" spans="1:16" ht="12.75" customHeight="1" x14ac:dyDescent="0.25">
      <c r="A955" s="2" t="s">
        <v>632</v>
      </c>
      <c r="B955" s="2" t="s">
        <v>632</v>
      </c>
      <c r="C955" s="2" t="s">
        <v>621</v>
      </c>
      <c r="D955" s="2" t="s">
        <v>1725</v>
      </c>
      <c r="E955" s="2" t="s">
        <v>90</v>
      </c>
      <c r="F955" s="2" t="s">
        <v>176</v>
      </c>
      <c r="G955" s="2" t="s">
        <v>175</v>
      </c>
      <c r="H955" s="2" t="s">
        <v>174</v>
      </c>
      <c r="I955" s="2" t="s">
        <v>88</v>
      </c>
      <c r="J955" s="2" t="s">
        <v>47</v>
      </c>
      <c r="K955" s="2" t="s">
        <v>169</v>
      </c>
      <c r="L955" s="2" t="s">
        <v>87</v>
      </c>
      <c r="M955" s="8">
        <v>1</v>
      </c>
      <c r="N955" s="9" t="str">
        <f t="shared" si="42"/>
        <v>RSSS-340-4624 - Autres - Gouvernement fédéral - Non Cap</v>
      </c>
      <c r="O955" s="9" t="str">
        <f t="shared" si="43"/>
        <v>Dépense</v>
      </c>
      <c r="P955" s="9" t="str">
        <f t="shared" si="44"/>
        <v>Partenaires externes</v>
      </c>
    </row>
    <row r="956" spans="1:16" ht="12.75" customHeight="1" x14ac:dyDescent="0.25">
      <c r="A956" s="2" t="s">
        <v>631</v>
      </c>
      <c r="B956" s="2" t="s">
        <v>631</v>
      </c>
      <c r="C956" s="2" t="s">
        <v>621</v>
      </c>
      <c r="D956" s="2" t="s">
        <v>1725</v>
      </c>
      <c r="E956" s="2" t="s">
        <v>90</v>
      </c>
      <c r="F956" s="2" t="s">
        <v>172</v>
      </c>
      <c r="G956" s="2" t="s">
        <v>171</v>
      </c>
      <c r="H956" s="2" t="s">
        <v>170</v>
      </c>
      <c r="I956" s="2" t="s">
        <v>88</v>
      </c>
      <c r="J956" s="2" t="s">
        <v>46</v>
      </c>
      <c r="K956" s="2" t="s">
        <v>169</v>
      </c>
      <c r="L956" s="2" t="s">
        <v>87</v>
      </c>
      <c r="M956" s="8">
        <v>1</v>
      </c>
      <c r="N956" s="9" t="str">
        <f t="shared" si="42"/>
        <v>RSSS-350-4624 - Autres - Gouvernement fédéral - Cap</v>
      </c>
      <c r="O956" s="9" t="str">
        <f t="shared" si="43"/>
        <v>Investissement</v>
      </c>
      <c r="P956" s="9" t="str">
        <f t="shared" si="44"/>
        <v>Partenaires externes</v>
      </c>
    </row>
    <row r="957" spans="1:16" ht="12.75" customHeight="1" x14ac:dyDescent="0.25">
      <c r="A957" s="2" t="s">
        <v>630</v>
      </c>
      <c r="B957" s="2" t="s">
        <v>630</v>
      </c>
      <c r="C957" s="2" t="s">
        <v>621</v>
      </c>
      <c r="D957" s="2" t="s">
        <v>50</v>
      </c>
      <c r="E957" s="2" t="s">
        <v>90</v>
      </c>
      <c r="F957" s="2" t="s">
        <v>167</v>
      </c>
      <c r="G957" s="2" t="s">
        <v>166</v>
      </c>
      <c r="H957" s="2" t="s">
        <v>165</v>
      </c>
      <c r="I957" s="2" t="s">
        <v>88</v>
      </c>
      <c r="J957" s="2" t="s">
        <v>47</v>
      </c>
      <c r="K957" s="2" t="s">
        <v>51</v>
      </c>
      <c r="L957" s="2" t="s">
        <v>87</v>
      </c>
      <c r="M957" s="8">
        <v>1</v>
      </c>
      <c r="N957" s="9" t="str">
        <f t="shared" si="42"/>
        <v>RSSS-360-4624 - Autres sources de financement - Non Cap</v>
      </c>
      <c r="O957" s="9" t="str">
        <f t="shared" si="43"/>
        <v>Dépense</v>
      </c>
      <c r="P957" s="9" t="str">
        <f t="shared" si="44"/>
        <v>Fonds général</v>
      </c>
    </row>
    <row r="958" spans="1:16" ht="12.75" customHeight="1" x14ac:dyDescent="0.25">
      <c r="A958" s="2" t="s">
        <v>629</v>
      </c>
      <c r="B958" s="2" t="s">
        <v>629</v>
      </c>
      <c r="C958" s="2" t="s">
        <v>621</v>
      </c>
      <c r="D958" s="2" t="s">
        <v>50</v>
      </c>
      <c r="E958" s="2" t="s">
        <v>90</v>
      </c>
      <c r="F958" s="2" t="s">
        <v>163</v>
      </c>
      <c r="G958" s="2" t="s">
        <v>162</v>
      </c>
      <c r="H958" s="2" t="s">
        <v>161</v>
      </c>
      <c r="I958" s="2" t="s">
        <v>88</v>
      </c>
      <c r="J958" s="2" t="s">
        <v>46</v>
      </c>
      <c r="K958" s="2" t="s">
        <v>51</v>
      </c>
      <c r="L958" s="2" t="s">
        <v>87</v>
      </c>
      <c r="M958" s="8">
        <v>1</v>
      </c>
      <c r="N958" s="9" t="str">
        <f t="shared" si="42"/>
        <v>RSSS-370-4624 - Autres sources de financement - Cap</v>
      </c>
      <c r="O958" s="9" t="str">
        <f t="shared" si="43"/>
        <v>Investissement</v>
      </c>
      <c r="P958" s="9" t="str">
        <f t="shared" si="44"/>
        <v>Fonds général</v>
      </c>
    </row>
    <row r="959" spans="1:16" ht="12.75" customHeight="1" x14ac:dyDescent="0.25">
      <c r="A959" s="2" t="s">
        <v>628</v>
      </c>
      <c r="B959" s="2" t="s">
        <v>628</v>
      </c>
      <c r="C959" s="2" t="s">
        <v>621</v>
      </c>
      <c r="D959" s="2" t="s">
        <v>50</v>
      </c>
      <c r="E959" s="2" t="s">
        <v>90</v>
      </c>
      <c r="F959" s="2" t="s">
        <v>93</v>
      </c>
      <c r="G959" s="2" t="s">
        <v>93</v>
      </c>
      <c r="H959" s="2" t="s">
        <v>93</v>
      </c>
      <c r="I959" s="2" t="s">
        <v>88</v>
      </c>
      <c r="J959" s="2" t="s">
        <v>47</v>
      </c>
      <c r="K959" s="2" t="s">
        <v>48</v>
      </c>
      <c r="L959" s="2" t="s">
        <v>87</v>
      </c>
      <c r="M959" s="8">
        <v>1</v>
      </c>
      <c r="N959" s="9" t="str">
        <f t="shared" si="42"/>
        <v>RSSS-400-4624 - Conversion - Dépenses réelles - 2018-2019</v>
      </c>
      <c r="O959" s="9" t="str">
        <f t="shared" si="43"/>
        <v>Dépense</v>
      </c>
      <c r="P959" s="9" t="str">
        <f t="shared" si="44"/>
        <v>Fonds général</v>
      </c>
    </row>
    <row r="960" spans="1:16" ht="12.75" customHeight="1" x14ac:dyDescent="0.25">
      <c r="A960" s="2" t="s">
        <v>627</v>
      </c>
      <c r="B960" s="2" t="s">
        <v>627</v>
      </c>
      <c r="C960" s="2" t="s">
        <v>621</v>
      </c>
      <c r="D960" s="2" t="s">
        <v>50</v>
      </c>
      <c r="E960" s="2" t="s">
        <v>90</v>
      </c>
      <c r="F960" s="2" t="s">
        <v>158</v>
      </c>
      <c r="G960" s="2" t="s">
        <v>158</v>
      </c>
      <c r="H960" s="2" t="s">
        <v>158</v>
      </c>
      <c r="I960" s="2" t="s">
        <v>88</v>
      </c>
      <c r="J960" s="2" t="s">
        <v>47</v>
      </c>
      <c r="K960" s="2" t="s">
        <v>48</v>
      </c>
      <c r="L960" s="2" t="s">
        <v>87</v>
      </c>
      <c r="M960" s="8">
        <v>1</v>
      </c>
      <c r="N960" s="9" t="str">
        <f t="shared" si="42"/>
        <v>RSSS-992-4624 - Plan modernisation technologique - Transfert MSSS (NON CAP)</v>
      </c>
      <c r="O960" s="9" t="str">
        <f t="shared" si="43"/>
        <v>Dépense</v>
      </c>
      <c r="P960" s="9" t="str">
        <f t="shared" si="44"/>
        <v>Fonds général</v>
      </c>
    </row>
    <row r="961" spans="1:16" ht="12.75" customHeight="1" x14ac:dyDescent="0.25">
      <c r="A961" s="2" t="s">
        <v>626</v>
      </c>
      <c r="B961" s="2" t="s">
        <v>626</v>
      </c>
      <c r="C961" s="2" t="s">
        <v>621</v>
      </c>
      <c r="D961" s="2" t="s">
        <v>50</v>
      </c>
      <c r="E961" s="2" t="s">
        <v>90</v>
      </c>
      <c r="F961" s="2" t="s">
        <v>156</v>
      </c>
      <c r="G961" s="2" t="s">
        <v>156</v>
      </c>
      <c r="H961" s="2" t="s">
        <v>156</v>
      </c>
      <c r="I961" s="2" t="s">
        <v>147</v>
      </c>
      <c r="J961" s="2" t="s">
        <v>46</v>
      </c>
      <c r="K961" s="2" t="s">
        <v>48</v>
      </c>
      <c r="L961" s="2" t="s">
        <v>87</v>
      </c>
      <c r="M961" s="8">
        <v>1</v>
      </c>
      <c r="N961" s="9" t="str">
        <f t="shared" si="42"/>
        <v>RSSS-993-4624 - Plan modernisation technologique - EIRI (CAP)</v>
      </c>
      <c r="O961" s="9" t="str">
        <f t="shared" si="43"/>
        <v>Investissement</v>
      </c>
      <c r="P961" s="9" t="str">
        <f t="shared" si="44"/>
        <v>Fonds général</v>
      </c>
    </row>
    <row r="962" spans="1:16" ht="12.75" customHeight="1" x14ac:dyDescent="0.25">
      <c r="A962" s="2" t="s">
        <v>625</v>
      </c>
      <c r="B962" s="2" t="s">
        <v>625</v>
      </c>
      <c r="C962" s="2" t="s">
        <v>621</v>
      </c>
      <c r="D962" s="2" t="s">
        <v>50</v>
      </c>
      <c r="E962" s="2" t="s">
        <v>90</v>
      </c>
      <c r="F962" s="2" t="s">
        <v>154</v>
      </c>
      <c r="G962" s="2" t="s">
        <v>154</v>
      </c>
      <c r="H962" s="2" t="s">
        <v>154</v>
      </c>
      <c r="I962" s="2" t="s">
        <v>147</v>
      </c>
      <c r="J962" s="2" t="s">
        <v>46</v>
      </c>
      <c r="K962" s="2" t="s">
        <v>48</v>
      </c>
      <c r="L962" s="2" t="s">
        <v>87</v>
      </c>
      <c r="M962" s="8">
        <v>1</v>
      </c>
      <c r="N962" s="9" t="str">
        <f t="shared" si="42"/>
        <v>RSSS-996-4624 - Enveloppe d'investissements en RI - Capitalisable</v>
      </c>
      <c r="O962" s="9" t="str">
        <f t="shared" si="43"/>
        <v>Investissement</v>
      </c>
      <c r="P962" s="9" t="str">
        <f t="shared" si="44"/>
        <v>Fonds général</v>
      </c>
    </row>
    <row r="963" spans="1:16" ht="12.75" customHeight="1" x14ac:dyDescent="0.25">
      <c r="A963" s="2" t="s">
        <v>624</v>
      </c>
      <c r="B963" s="2" t="s">
        <v>624</v>
      </c>
      <c r="C963" s="2" t="s">
        <v>621</v>
      </c>
      <c r="D963" s="2" t="s">
        <v>50</v>
      </c>
      <c r="E963" s="2" t="s">
        <v>115</v>
      </c>
      <c r="F963" s="2" t="s">
        <v>152</v>
      </c>
      <c r="G963" s="2" t="s">
        <v>152</v>
      </c>
      <c r="H963" s="2" t="s">
        <v>152</v>
      </c>
      <c r="I963" s="2" t="s">
        <v>147</v>
      </c>
      <c r="J963" s="2" t="s">
        <v>46</v>
      </c>
      <c r="K963" s="2" t="s">
        <v>48</v>
      </c>
      <c r="L963" s="2" t="s">
        <v>87</v>
      </c>
      <c r="M963" s="8">
        <v>1</v>
      </c>
      <c r="N963" s="9" t="str">
        <f t="shared" ref="N963:N1026" si="45">_xlfn.CONCAT(B963," - ",G963)</f>
        <v>RSSS-997-4624 - Compte non provisionné - Capitalisable</v>
      </c>
      <c r="O963" s="9" t="str">
        <f t="shared" ref="O963:O1026" si="46">J963</f>
        <v>Investissement</v>
      </c>
      <c r="P963" s="9" t="str">
        <f t="shared" ref="P963:P1026" si="47">D963</f>
        <v>Fonds général</v>
      </c>
    </row>
    <row r="964" spans="1:16" ht="12.75" customHeight="1" x14ac:dyDescent="0.25">
      <c r="A964" s="2" t="s">
        <v>623</v>
      </c>
      <c r="B964" s="2" t="s">
        <v>623</v>
      </c>
      <c r="C964" s="2" t="s">
        <v>621</v>
      </c>
      <c r="D964" s="2" t="s">
        <v>50</v>
      </c>
      <c r="E964" s="2" t="s">
        <v>90</v>
      </c>
      <c r="F964" s="2" t="s">
        <v>89</v>
      </c>
      <c r="G964" s="2" t="s">
        <v>89</v>
      </c>
      <c r="H964" s="2" t="s">
        <v>89</v>
      </c>
      <c r="I964" s="2" t="s">
        <v>88</v>
      </c>
      <c r="J964" s="2" t="s">
        <v>47</v>
      </c>
      <c r="K964" s="2" t="s">
        <v>48</v>
      </c>
      <c r="L964" s="2" t="s">
        <v>87</v>
      </c>
      <c r="M964" s="8">
        <v>1</v>
      </c>
      <c r="N964" s="9" t="str">
        <f t="shared" si="45"/>
        <v>RSSS-998-4624 - COVID-19 - Non capitalisable</v>
      </c>
      <c r="O964" s="9" t="str">
        <f t="shared" si="46"/>
        <v>Dépense</v>
      </c>
      <c r="P964" s="9" t="str">
        <f t="shared" si="47"/>
        <v>Fonds général</v>
      </c>
    </row>
    <row r="965" spans="1:16" ht="12.75" customHeight="1" x14ac:dyDescent="0.25">
      <c r="A965" s="2" t="s">
        <v>622</v>
      </c>
      <c r="B965" s="2" t="s">
        <v>622</v>
      </c>
      <c r="C965" s="2" t="s">
        <v>621</v>
      </c>
      <c r="D965" s="2" t="s">
        <v>50</v>
      </c>
      <c r="E965" s="2" t="s">
        <v>90</v>
      </c>
      <c r="F965" s="2" t="s">
        <v>148</v>
      </c>
      <c r="G965" s="2" t="s">
        <v>148</v>
      </c>
      <c r="H965" s="2" t="s">
        <v>148</v>
      </c>
      <c r="I965" s="2" t="s">
        <v>147</v>
      </c>
      <c r="J965" s="2" t="s">
        <v>46</v>
      </c>
      <c r="K965" s="2" t="s">
        <v>48</v>
      </c>
      <c r="L965" s="2" t="s">
        <v>87</v>
      </c>
      <c r="M965" s="8">
        <v>1</v>
      </c>
      <c r="N965" s="9" t="str">
        <f t="shared" si="45"/>
        <v>RSSS-999-4624 - COVID-19 - Capitalisable</v>
      </c>
      <c r="O965" s="9" t="str">
        <f t="shared" si="46"/>
        <v>Investissement</v>
      </c>
      <c r="P965" s="9" t="str">
        <f t="shared" si="47"/>
        <v>Fonds général</v>
      </c>
    </row>
    <row r="966" spans="1:16" ht="12.75" customHeight="1" x14ac:dyDescent="0.25">
      <c r="A966" s="2" t="s">
        <v>1082</v>
      </c>
      <c r="B966" s="2" t="s">
        <v>1082</v>
      </c>
      <c r="C966" s="2" t="s">
        <v>1050</v>
      </c>
      <c r="D966" s="2" t="s">
        <v>50</v>
      </c>
      <c r="E966" s="2" t="s">
        <v>90</v>
      </c>
      <c r="F966" s="2" t="s">
        <v>260</v>
      </c>
      <c r="G966" s="2" t="s">
        <v>259</v>
      </c>
      <c r="H966" s="2" t="s">
        <v>258</v>
      </c>
      <c r="I966" s="2" t="s">
        <v>88</v>
      </c>
      <c r="J966" s="2" t="s">
        <v>46</v>
      </c>
      <c r="K966" s="2" t="s">
        <v>48</v>
      </c>
      <c r="L966" s="2" t="s">
        <v>87</v>
      </c>
      <c r="M966" s="8">
        <v>1</v>
      </c>
      <c r="N966" s="9" t="str">
        <f t="shared" si="45"/>
        <v>RSSS-130-4327 - Fonds exploitation - Dépense de l'exercice - Cap</v>
      </c>
      <c r="O966" s="9" t="str">
        <f t="shared" si="46"/>
        <v>Investissement</v>
      </c>
      <c r="P966" s="9" t="str">
        <f t="shared" si="47"/>
        <v>Fonds général</v>
      </c>
    </row>
    <row r="967" spans="1:16" ht="12.75" customHeight="1" x14ac:dyDescent="0.25">
      <c r="A967" s="2" t="s">
        <v>1081</v>
      </c>
      <c r="B967" s="2" t="s">
        <v>1081</v>
      </c>
      <c r="C967" s="2" t="s">
        <v>1050</v>
      </c>
      <c r="D967" s="2" t="s">
        <v>50</v>
      </c>
      <c r="E967" s="2" t="s">
        <v>90</v>
      </c>
      <c r="F967" s="2" t="s">
        <v>256</v>
      </c>
      <c r="G967" s="2" t="s">
        <v>255</v>
      </c>
      <c r="H967" s="2" t="s">
        <v>254</v>
      </c>
      <c r="I967" s="2" t="s">
        <v>88</v>
      </c>
      <c r="J967" s="2" t="s">
        <v>46</v>
      </c>
      <c r="K967" s="2" t="s">
        <v>48</v>
      </c>
      <c r="L967" s="2" t="s">
        <v>87</v>
      </c>
      <c r="M967" s="8">
        <v>1</v>
      </c>
      <c r="N967" s="9" t="str">
        <f t="shared" si="45"/>
        <v>RSSS-140-4327 - Fonds exploitation - Solde de fonds - Cap</v>
      </c>
      <c r="O967" s="9" t="str">
        <f t="shared" si="46"/>
        <v>Investissement</v>
      </c>
      <c r="P967" s="9" t="str">
        <f t="shared" si="47"/>
        <v>Fonds général</v>
      </c>
    </row>
    <row r="968" spans="1:16" ht="12.75" customHeight="1" x14ac:dyDescent="0.25">
      <c r="A968" s="2" t="s">
        <v>1080</v>
      </c>
      <c r="B968" s="2" t="s">
        <v>1080</v>
      </c>
      <c r="C968" s="2" t="s">
        <v>1050</v>
      </c>
      <c r="D968" s="2" t="s">
        <v>50</v>
      </c>
      <c r="E968" s="2" t="s">
        <v>90</v>
      </c>
      <c r="F968" s="2" t="s">
        <v>252</v>
      </c>
      <c r="G968" s="2" t="s">
        <v>251</v>
      </c>
      <c r="H968" s="2" t="s">
        <v>250</v>
      </c>
      <c r="I968" s="2" t="s">
        <v>88</v>
      </c>
      <c r="J968" s="2" t="s">
        <v>46</v>
      </c>
      <c r="K968" s="2" t="s">
        <v>48</v>
      </c>
      <c r="L968" s="2" t="s">
        <v>87</v>
      </c>
      <c r="M968" s="8">
        <v>1</v>
      </c>
      <c r="N968" s="9" t="str">
        <f t="shared" si="45"/>
        <v>RSSS-150-4327 - Fonds exploitation - Crédits reportés - Cap</v>
      </c>
      <c r="O968" s="9" t="str">
        <f t="shared" si="46"/>
        <v>Investissement</v>
      </c>
      <c r="P968" s="9" t="str">
        <f t="shared" si="47"/>
        <v>Fonds général</v>
      </c>
    </row>
    <row r="969" spans="1:16" ht="12.75" customHeight="1" x14ac:dyDescent="0.25">
      <c r="A969" s="2" t="s">
        <v>1079</v>
      </c>
      <c r="B969" s="2" t="s">
        <v>1079</v>
      </c>
      <c r="C969" s="2" t="s">
        <v>1050</v>
      </c>
      <c r="D969" s="2" t="s">
        <v>50</v>
      </c>
      <c r="E969" s="2" t="s">
        <v>90</v>
      </c>
      <c r="F969" s="2" t="s">
        <v>248</v>
      </c>
      <c r="G969" s="2" t="s">
        <v>247</v>
      </c>
      <c r="H969" s="2" t="s">
        <v>246</v>
      </c>
      <c r="I969" s="2" t="s">
        <v>88</v>
      </c>
      <c r="J969" s="2" t="s">
        <v>47</v>
      </c>
      <c r="K969" s="2" t="s">
        <v>48</v>
      </c>
      <c r="L969" s="2" t="s">
        <v>87</v>
      </c>
      <c r="M969" s="8">
        <v>1</v>
      </c>
      <c r="N969" s="9" t="str">
        <f t="shared" si="45"/>
        <v>RSSS-160-4327 - Fonds exploitation - Dépense de l'exercice - Non Cap</v>
      </c>
      <c r="O969" s="9" t="str">
        <f t="shared" si="46"/>
        <v>Dépense</v>
      </c>
      <c r="P969" s="9" t="str">
        <f t="shared" si="47"/>
        <v>Fonds général</v>
      </c>
    </row>
    <row r="970" spans="1:16" ht="12.75" customHeight="1" x14ac:dyDescent="0.25">
      <c r="A970" s="2" t="s">
        <v>1078</v>
      </c>
      <c r="B970" s="2" t="s">
        <v>1078</v>
      </c>
      <c r="C970" s="2" t="s">
        <v>1050</v>
      </c>
      <c r="D970" s="2" t="s">
        <v>50</v>
      </c>
      <c r="E970" s="2" t="s">
        <v>90</v>
      </c>
      <c r="F970" s="2" t="s">
        <v>244</v>
      </c>
      <c r="G970" s="2" t="s">
        <v>243</v>
      </c>
      <c r="H970" s="2" t="s">
        <v>242</v>
      </c>
      <c r="I970" s="2" t="s">
        <v>88</v>
      </c>
      <c r="J970" s="2" t="s">
        <v>47</v>
      </c>
      <c r="K970" s="2" t="s">
        <v>48</v>
      </c>
      <c r="L970" s="2" t="s">
        <v>87</v>
      </c>
      <c r="M970" s="8">
        <v>1</v>
      </c>
      <c r="N970" s="9" t="str">
        <f t="shared" si="45"/>
        <v>RSSS-170-4327 - Fonds exploitation - Solde de fonds - Non Cap</v>
      </c>
      <c r="O970" s="9" t="str">
        <f t="shared" si="46"/>
        <v>Dépense</v>
      </c>
      <c r="P970" s="9" t="str">
        <f t="shared" si="47"/>
        <v>Fonds général</v>
      </c>
    </row>
    <row r="971" spans="1:16" ht="12.75" customHeight="1" x14ac:dyDescent="0.25">
      <c r="A971" s="2" t="s">
        <v>1077</v>
      </c>
      <c r="B971" s="2" t="s">
        <v>1077</v>
      </c>
      <c r="C971" s="2" t="s">
        <v>1050</v>
      </c>
      <c r="D971" s="2" t="s">
        <v>50</v>
      </c>
      <c r="E971" s="2" t="s">
        <v>90</v>
      </c>
      <c r="F971" s="2" t="s">
        <v>240</v>
      </c>
      <c r="G971" s="2" t="s">
        <v>239</v>
      </c>
      <c r="H971" s="2" t="s">
        <v>238</v>
      </c>
      <c r="I971" s="2" t="s">
        <v>88</v>
      </c>
      <c r="J971" s="2" t="s">
        <v>47</v>
      </c>
      <c r="K971" s="2" t="s">
        <v>48</v>
      </c>
      <c r="L971" s="2" t="s">
        <v>87</v>
      </c>
      <c r="M971" s="8">
        <v>1</v>
      </c>
      <c r="N971" s="9" t="str">
        <f t="shared" si="45"/>
        <v>RSSS-180-4327 - Fonds exploitation - Crédits reportés - Non Cap</v>
      </c>
      <c r="O971" s="9" t="str">
        <f t="shared" si="46"/>
        <v>Dépense</v>
      </c>
      <c r="P971" s="9" t="str">
        <f t="shared" si="47"/>
        <v>Fonds général</v>
      </c>
    </row>
    <row r="972" spans="1:16" ht="12.75" customHeight="1" x14ac:dyDescent="0.25">
      <c r="A972" s="2" t="s">
        <v>1076</v>
      </c>
      <c r="B972" s="2" t="s">
        <v>1076</v>
      </c>
      <c r="C972" s="2" t="s">
        <v>1050</v>
      </c>
      <c r="D972" s="2" t="s">
        <v>50</v>
      </c>
      <c r="E972" s="2" t="s">
        <v>90</v>
      </c>
      <c r="F972" s="2" t="s">
        <v>236</v>
      </c>
      <c r="G972" s="2" t="s">
        <v>235</v>
      </c>
      <c r="H972" s="2" t="s">
        <v>234</v>
      </c>
      <c r="I972" s="2" t="s">
        <v>88</v>
      </c>
      <c r="J972" s="2" t="s">
        <v>46</v>
      </c>
      <c r="K972" s="2" t="s">
        <v>48</v>
      </c>
      <c r="L972" s="2" t="s">
        <v>87</v>
      </c>
      <c r="M972" s="8">
        <v>1</v>
      </c>
      <c r="N972" s="9" t="str">
        <f t="shared" si="45"/>
        <v>RSSS-190-4327 - Fonds immo - Courant - Cap</v>
      </c>
      <c r="O972" s="9" t="str">
        <f t="shared" si="46"/>
        <v>Investissement</v>
      </c>
      <c r="P972" s="9" t="str">
        <f t="shared" si="47"/>
        <v>Fonds général</v>
      </c>
    </row>
    <row r="973" spans="1:16" ht="12.75" customHeight="1" x14ac:dyDescent="0.25">
      <c r="A973" s="2" t="s">
        <v>1075</v>
      </c>
      <c r="B973" s="2" t="s">
        <v>1075</v>
      </c>
      <c r="C973" s="2" t="s">
        <v>1050</v>
      </c>
      <c r="D973" s="2" t="s">
        <v>50</v>
      </c>
      <c r="E973" s="2" t="s">
        <v>90</v>
      </c>
      <c r="F973" s="2" t="s">
        <v>232</v>
      </c>
      <c r="G973" s="2" t="s">
        <v>231</v>
      </c>
      <c r="H973" s="2" t="s">
        <v>230</v>
      </c>
      <c r="I973" s="2" t="s">
        <v>88</v>
      </c>
      <c r="J973" s="2" t="s">
        <v>46</v>
      </c>
      <c r="K973" s="2" t="s">
        <v>48</v>
      </c>
      <c r="L973" s="2" t="s">
        <v>87</v>
      </c>
      <c r="M973" s="8">
        <v>1</v>
      </c>
      <c r="N973" s="9" t="str">
        <f t="shared" si="45"/>
        <v>RSSS-200-4327 - Fonds immo - Solde de fonds - Cap</v>
      </c>
      <c r="O973" s="9" t="str">
        <f t="shared" si="46"/>
        <v>Investissement</v>
      </c>
      <c r="P973" s="9" t="str">
        <f t="shared" si="47"/>
        <v>Fonds général</v>
      </c>
    </row>
    <row r="974" spans="1:16" ht="12.75" customHeight="1" x14ac:dyDescent="0.25">
      <c r="A974" s="2" t="s">
        <v>1074</v>
      </c>
      <c r="B974" s="2" t="s">
        <v>1074</v>
      </c>
      <c r="C974" s="2" t="s">
        <v>1050</v>
      </c>
      <c r="D974" s="2" t="s">
        <v>50</v>
      </c>
      <c r="E974" s="2" t="s">
        <v>90</v>
      </c>
      <c r="F974" s="2" t="s">
        <v>228</v>
      </c>
      <c r="G974" s="2" t="s">
        <v>227</v>
      </c>
      <c r="H974" s="2" t="s">
        <v>226</v>
      </c>
      <c r="I974" s="2" t="s">
        <v>88</v>
      </c>
      <c r="J974" s="2" t="s">
        <v>46</v>
      </c>
      <c r="K974" s="2" t="s">
        <v>48</v>
      </c>
      <c r="L974" s="2" t="s">
        <v>87</v>
      </c>
      <c r="M974" s="8">
        <v>1</v>
      </c>
      <c r="N974" s="9" t="str">
        <f t="shared" si="45"/>
        <v>RSSS-210-4327 - Fonds immo - Crédits reportés - Cap</v>
      </c>
      <c r="O974" s="9" t="str">
        <f t="shared" si="46"/>
        <v>Investissement</v>
      </c>
      <c r="P974" s="9" t="str">
        <f t="shared" si="47"/>
        <v>Fonds général</v>
      </c>
    </row>
    <row r="975" spans="1:16" ht="12.75" customHeight="1" x14ac:dyDescent="0.25">
      <c r="A975" s="2" t="s">
        <v>1073</v>
      </c>
      <c r="B975" s="2" t="s">
        <v>1073</v>
      </c>
      <c r="C975" s="2" t="s">
        <v>1050</v>
      </c>
      <c r="D975" s="2" t="s">
        <v>50</v>
      </c>
      <c r="E975" s="2" t="s">
        <v>90</v>
      </c>
      <c r="F975" s="2" t="s">
        <v>224</v>
      </c>
      <c r="G975" s="2" t="s">
        <v>223</v>
      </c>
      <c r="H975" s="2" t="s">
        <v>222</v>
      </c>
      <c r="I975" s="2" t="s">
        <v>147</v>
      </c>
      <c r="J975" s="2" t="s">
        <v>46</v>
      </c>
      <c r="K975" s="2" t="s">
        <v>48</v>
      </c>
      <c r="L975" s="2" t="s">
        <v>87</v>
      </c>
      <c r="M975" s="8">
        <v>1</v>
      </c>
      <c r="N975" s="9" t="str">
        <f t="shared" si="45"/>
        <v>RSSS-220-4327 - Fonds immo - ADTI - Cap</v>
      </c>
      <c r="O975" s="9" t="str">
        <f t="shared" si="46"/>
        <v>Investissement</v>
      </c>
      <c r="P975" s="9" t="str">
        <f t="shared" si="47"/>
        <v>Fonds général</v>
      </c>
    </row>
    <row r="976" spans="1:16" ht="12.75" customHeight="1" x14ac:dyDescent="0.25">
      <c r="A976" s="2" t="s">
        <v>1072</v>
      </c>
      <c r="B976" s="2" t="s">
        <v>1072</v>
      </c>
      <c r="C976" s="2" t="s">
        <v>1050</v>
      </c>
      <c r="D976" s="2" t="s">
        <v>50</v>
      </c>
      <c r="E976" s="2" t="s">
        <v>90</v>
      </c>
      <c r="F976" s="2" t="s">
        <v>220</v>
      </c>
      <c r="G976" s="2" t="s">
        <v>219</v>
      </c>
      <c r="H976" s="2" t="s">
        <v>218</v>
      </c>
      <c r="I976" s="2" t="s">
        <v>147</v>
      </c>
      <c r="J976" s="2" t="s">
        <v>46</v>
      </c>
      <c r="K976" s="2" t="s">
        <v>48</v>
      </c>
      <c r="L976" s="2" t="s">
        <v>87</v>
      </c>
      <c r="M976" s="8">
        <v>1</v>
      </c>
      <c r="N976" s="9" t="str">
        <f t="shared" si="45"/>
        <v>RSSS-230-4327 - Fonds immo - MAI - Cap</v>
      </c>
      <c r="O976" s="9" t="str">
        <f t="shared" si="46"/>
        <v>Investissement</v>
      </c>
      <c r="P976" s="9" t="str">
        <f t="shared" si="47"/>
        <v>Fonds général</v>
      </c>
    </row>
    <row r="977" spans="1:16" ht="12.75" customHeight="1" x14ac:dyDescent="0.25">
      <c r="A977" s="2" t="s">
        <v>1071</v>
      </c>
      <c r="B977" s="2" t="s">
        <v>1071</v>
      </c>
      <c r="C977" s="2" t="s">
        <v>1050</v>
      </c>
      <c r="D977" s="2" t="s">
        <v>50</v>
      </c>
      <c r="E977" s="2" t="s">
        <v>90</v>
      </c>
      <c r="F977" s="2" t="s">
        <v>216</v>
      </c>
      <c r="G977" s="2" t="s">
        <v>215</v>
      </c>
      <c r="H977" s="2" t="s">
        <v>214</v>
      </c>
      <c r="I977" s="2" t="s">
        <v>147</v>
      </c>
      <c r="J977" s="2" t="s">
        <v>46</v>
      </c>
      <c r="K977" s="2" t="s">
        <v>48</v>
      </c>
      <c r="L977" s="2" t="s">
        <v>87</v>
      </c>
      <c r="M977" s="8">
        <v>1</v>
      </c>
      <c r="N977" s="9" t="str">
        <f t="shared" si="45"/>
        <v>RSSS-240-4327 - Fonds immo - AC - Cap</v>
      </c>
      <c r="O977" s="9" t="str">
        <f t="shared" si="46"/>
        <v>Investissement</v>
      </c>
      <c r="P977" s="9" t="str">
        <f t="shared" si="47"/>
        <v>Fonds général</v>
      </c>
    </row>
    <row r="978" spans="1:16" ht="12.75" customHeight="1" x14ac:dyDescent="0.25">
      <c r="A978" s="2" t="s">
        <v>1070</v>
      </c>
      <c r="B978" s="2" t="s">
        <v>1070</v>
      </c>
      <c r="C978" s="2" t="s">
        <v>1050</v>
      </c>
      <c r="D978" s="2" t="s">
        <v>50</v>
      </c>
      <c r="E978" s="2" t="s">
        <v>90</v>
      </c>
      <c r="F978" s="2" t="s">
        <v>212</v>
      </c>
      <c r="G978" s="2" t="s">
        <v>211</v>
      </c>
      <c r="H978" s="2" t="s">
        <v>210</v>
      </c>
      <c r="I978" s="2" t="s">
        <v>147</v>
      </c>
      <c r="J978" s="2" t="s">
        <v>46</v>
      </c>
      <c r="K978" s="2" t="s">
        <v>48</v>
      </c>
      <c r="L978" s="2" t="s">
        <v>87</v>
      </c>
      <c r="M978" s="8">
        <v>1</v>
      </c>
      <c r="N978" s="9" t="str">
        <f t="shared" si="45"/>
        <v>RSSS-250-4327 - Fonds immo - PCEM - Cap</v>
      </c>
      <c r="O978" s="9" t="str">
        <f t="shared" si="46"/>
        <v>Investissement</v>
      </c>
      <c r="P978" s="9" t="str">
        <f t="shared" si="47"/>
        <v>Fonds général</v>
      </c>
    </row>
    <row r="979" spans="1:16" ht="12.75" customHeight="1" x14ac:dyDescent="0.25">
      <c r="A979" s="2" t="s">
        <v>1069</v>
      </c>
      <c r="B979" s="2" t="s">
        <v>1069</v>
      </c>
      <c r="C979" s="2" t="s">
        <v>1050</v>
      </c>
      <c r="D979" s="2" t="s">
        <v>50</v>
      </c>
      <c r="E979" s="2" t="s">
        <v>90</v>
      </c>
      <c r="F979" s="2" t="s">
        <v>208</v>
      </c>
      <c r="G979" s="2" t="s">
        <v>207</v>
      </c>
      <c r="H979" s="2" t="s">
        <v>206</v>
      </c>
      <c r="I979" s="2" t="s">
        <v>147</v>
      </c>
      <c r="J979" s="2" t="s">
        <v>46</v>
      </c>
      <c r="K979" s="2" t="s">
        <v>48</v>
      </c>
      <c r="L979" s="2" t="s">
        <v>87</v>
      </c>
      <c r="M979" s="8">
        <v>1</v>
      </c>
      <c r="N979" s="9" t="str">
        <f t="shared" si="45"/>
        <v>RSSS-260-4327 - Fonds immo - PCFI - Cap</v>
      </c>
      <c r="O979" s="9" t="str">
        <f t="shared" si="46"/>
        <v>Investissement</v>
      </c>
      <c r="P979" s="9" t="str">
        <f t="shared" si="47"/>
        <v>Fonds général</v>
      </c>
    </row>
    <row r="980" spans="1:16" ht="12.75" customHeight="1" x14ac:dyDescent="0.25">
      <c r="A980" s="2" t="s">
        <v>1068</v>
      </c>
      <c r="B980" s="2" t="s">
        <v>1068</v>
      </c>
      <c r="C980" s="2" t="s">
        <v>1050</v>
      </c>
      <c r="D980" s="2" t="s">
        <v>1725</v>
      </c>
      <c r="E980" s="2" t="s">
        <v>90</v>
      </c>
      <c r="F980" s="2" t="s">
        <v>204</v>
      </c>
      <c r="G980" s="2" t="s">
        <v>203</v>
      </c>
      <c r="H980" s="2" t="s">
        <v>202</v>
      </c>
      <c r="I980" s="2" t="s">
        <v>88</v>
      </c>
      <c r="J980" s="2" t="s">
        <v>46</v>
      </c>
      <c r="K980" s="2" t="s">
        <v>51</v>
      </c>
      <c r="L980" s="2" t="s">
        <v>87</v>
      </c>
      <c r="M980" s="8">
        <v>1</v>
      </c>
      <c r="N980" s="9" t="str">
        <f t="shared" si="45"/>
        <v>RSSS-270-4327 - Fondation - fonds d'exploitation - Cap</v>
      </c>
      <c r="O980" s="9" t="str">
        <f t="shared" si="46"/>
        <v>Investissement</v>
      </c>
      <c r="P980" s="9" t="str">
        <f t="shared" si="47"/>
        <v>Partenaires externes</v>
      </c>
    </row>
    <row r="981" spans="1:16" ht="12.75" customHeight="1" x14ac:dyDescent="0.25">
      <c r="A981" s="2" t="s">
        <v>1067</v>
      </c>
      <c r="B981" s="2" t="s">
        <v>1067</v>
      </c>
      <c r="C981" s="2" t="s">
        <v>1050</v>
      </c>
      <c r="D981" s="2" t="s">
        <v>1725</v>
      </c>
      <c r="E981" s="2" t="s">
        <v>90</v>
      </c>
      <c r="F981" s="2" t="s">
        <v>200</v>
      </c>
      <c r="G981" s="2" t="s">
        <v>199</v>
      </c>
      <c r="H981" s="2" t="s">
        <v>198</v>
      </c>
      <c r="I981" s="2" t="s">
        <v>88</v>
      </c>
      <c r="J981" s="2" t="s">
        <v>47</v>
      </c>
      <c r="K981" s="2" t="s">
        <v>51</v>
      </c>
      <c r="L981" s="2" t="s">
        <v>87</v>
      </c>
      <c r="M981" s="8">
        <v>1</v>
      </c>
      <c r="N981" s="9" t="str">
        <f t="shared" si="45"/>
        <v>RSSS-280-4327 - Fondation - fonds d'exploitation - Non Cap</v>
      </c>
      <c r="O981" s="9" t="str">
        <f t="shared" si="46"/>
        <v>Dépense</v>
      </c>
      <c r="P981" s="9" t="str">
        <f t="shared" si="47"/>
        <v>Partenaires externes</v>
      </c>
    </row>
    <row r="982" spans="1:16" ht="12.75" customHeight="1" x14ac:dyDescent="0.25">
      <c r="A982" s="2" t="s">
        <v>1066</v>
      </c>
      <c r="B982" s="2" t="s">
        <v>1066</v>
      </c>
      <c r="C982" s="2" t="s">
        <v>1050</v>
      </c>
      <c r="D982" s="2" t="s">
        <v>1725</v>
      </c>
      <c r="E982" s="2" t="s">
        <v>90</v>
      </c>
      <c r="F982" s="2" t="s">
        <v>196</v>
      </c>
      <c r="G982" s="2" t="s">
        <v>195</v>
      </c>
      <c r="H982" s="2" t="s">
        <v>194</v>
      </c>
      <c r="I982" s="2" t="s">
        <v>88</v>
      </c>
      <c r="J982" s="2" t="s">
        <v>46</v>
      </c>
      <c r="K982" s="2" t="s">
        <v>51</v>
      </c>
      <c r="L982" s="2" t="s">
        <v>87</v>
      </c>
      <c r="M982" s="8">
        <v>1</v>
      </c>
      <c r="N982" s="9" t="str">
        <f t="shared" si="45"/>
        <v>RSSS-290-4327 - Fondation - fonds d'immobilisation - Cap</v>
      </c>
      <c r="O982" s="9" t="str">
        <f t="shared" si="46"/>
        <v>Investissement</v>
      </c>
      <c r="P982" s="9" t="str">
        <f t="shared" si="47"/>
        <v>Partenaires externes</v>
      </c>
    </row>
    <row r="983" spans="1:16" ht="12.75" customHeight="1" x14ac:dyDescent="0.25">
      <c r="A983" s="2" t="s">
        <v>1065</v>
      </c>
      <c r="B983" s="2" t="s">
        <v>1065</v>
      </c>
      <c r="C983" s="2" t="s">
        <v>1050</v>
      </c>
      <c r="D983" s="2" t="s">
        <v>50</v>
      </c>
      <c r="E983" s="2" t="s">
        <v>90</v>
      </c>
      <c r="F983" s="2" t="s">
        <v>192</v>
      </c>
      <c r="G983" s="2" t="s">
        <v>191</v>
      </c>
      <c r="H983" s="2" t="s">
        <v>190</v>
      </c>
      <c r="I983" s="2" t="s">
        <v>88</v>
      </c>
      <c r="J983" s="2" t="s">
        <v>47</v>
      </c>
      <c r="K983" s="2" t="s">
        <v>48</v>
      </c>
      <c r="L983" s="2" t="s">
        <v>87</v>
      </c>
      <c r="M983" s="8">
        <v>1</v>
      </c>
      <c r="N983" s="9" t="str">
        <f t="shared" si="45"/>
        <v>RSSS-300-4327 - CO/CDO - Transfert MSSS - Non Cap</v>
      </c>
      <c r="O983" s="9" t="str">
        <f t="shared" si="46"/>
        <v>Dépense</v>
      </c>
      <c r="P983" s="9" t="str">
        <f t="shared" si="47"/>
        <v>Fonds général</v>
      </c>
    </row>
    <row r="984" spans="1:16" ht="12.75" customHeight="1" x14ac:dyDescent="0.25">
      <c r="A984" s="2" t="s">
        <v>1064</v>
      </c>
      <c r="B984" s="2" t="s">
        <v>1064</v>
      </c>
      <c r="C984" s="2" t="s">
        <v>1050</v>
      </c>
      <c r="D984" s="2" t="s">
        <v>50</v>
      </c>
      <c r="E984" s="2" t="s">
        <v>90</v>
      </c>
      <c r="F984" s="2" t="s">
        <v>188</v>
      </c>
      <c r="G984" s="2" t="s">
        <v>187</v>
      </c>
      <c r="H984" s="2" t="s">
        <v>186</v>
      </c>
      <c r="I984" s="2" t="s">
        <v>88</v>
      </c>
      <c r="J984" s="2" t="s">
        <v>46</v>
      </c>
      <c r="K984" s="2" t="s">
        <v>48</v>
      </c>
      <c r="L984" s="2" t="s">
        <v>87</v>
      </c>
      <c r="M984" s="8">
        <v>1</v>
      </c>
      <c r="N984" s="9" t="str">
        <f t="shared" si="45"/>
        <v>RSSS-310-4327 - CO/CDO - Transfert MSSS - Cap</v>
      </c>
      <c r="O984" s="9" t="str">
        <f t="shared" si="46"/>
        <v>Investissement</v>
      </c>
      <c r="P984" s="9" t="str">
        <f t="shared" si="47"/>
        <v>Fonds général</v>
      </c>
    </row>
    <row r="985" spans="1:16" ht="12.75" customHeight="1" x14ac:dyDescent="0.25">
      <c r="A985" s="2" t="s">
        <v>1063</v>
      </c>
      <c r="B985" s="2" t="s">
        <v>1063</v>
      </c>
      <c r="C985" s="2" t="s">
        <v>1050</v>
      </c>
      <c r="D985" s="2" t="s">
        <v>50</v>
      </c>
      <c r="E985" s="2" t="s">
        <v>90</v>
      </c>
      <c r="F985" s="2" t="s">
        <v>184</v>
      </c>
      <c r="G985" s="2" t="s">
        <v>183</v>
      </c>
      <c r="H985" s="2" t="s">
        <v>182</v>
      </c>
      <c r="I985" s="2" t="s">
        <v>88</v>
      </c>
      <c r="J985" s="2" t="s">
        <v>47</v>
      </c>
      <c r="K985" s="2" t="s">
        <v>48</v>
      </c>
      <c r="L985" s="2" t="s">
        <v>87</v>
      </c>
      <c r="M985" s="8">
        <v>1</v>
      </c>
      <c r="N985" s="9" t="str">
        <f t="shared" si="45"/>
        <v>RSSS-320-4327 - Autres - Transfert MSSS - Non Cap</v>
      </c>
      <c r="O985" s="9" t="str">
        <f t="shared" si="46"/>
        <v>Dépense</v>
      </c>
      <c r="P985" s="9" t="str">
        <f t="shared" si="47"/>
        <v>Fonds général</v>
      </c>
    </row>
    <row r="986" spans="1:16" ht="12.75" customHeight="1" x14ac:dyDescent="0.25">
      <c r="A986" s="2" t="s">
        <v>1062</v>
      </c>
      <c r="B986" s="2" t="s">
        <v>1062</v>
      </c>
      <c r="C986" s="2" t="s">
        <v>1050</v>
      </c>
      <c r="D986" s="2" t="s">
        <v>50</v>
      </c>
      <c r="E986" s="2" t="s">
        <v>90</v>
      </c>
      <c r="F986" s="2" t="s">
        <v>180</v>
      </c>
      <c r="G986" s="2" t="s">
        <v>179</v>
      </c>
      <c r="H986" s="2" t="s">
        <v>178</v>
      </c>
      <c r="I986" s="2" t="s">
        <v>88</v>
      </c>
      <c r="J986" s="2" t="s">
        <v>46</v>
      </c>
      <c r="K986" s="2" t="s">
        <v>48</v>
      </c>
      <c r="L986" s="2" t="s">
        <v>87</v>
      </c>
      <c r="M986" s="8">
        <v>1</v>
      </c>
      <c r="N986" s="9" t="str">
        <f t="shared" si="45"/>
        <v>RSSS-330-4327 - Autres - Transfert MSSS -Cap</v>
      </c>
      <c r="O986" s="9" t="str">
        <f t="shared" si="46"/>
        <v>Investissement</v>
      </c>
      <c r="P986" s="9" t="str">
        <f t="shared" si="47"/>
        <v>Fonds général</v>
      </c>
    </row>
    <row r="987" spans="1:16" ht="12.75" customHeight="1" x14ac:dyDescent="0.25">
      <c r="A987" s="2" t="s">
        <v>1061</v>
      </c>
      <c r="B987" s="2" t="s">
        <v>1061</v>
      </c>
      <c r="C987" s="2" t="s">
        <v>1050</v>
      </c>
      <c r="D987" s="2" t="s">
        <v>1725</v>
      </c>
      <c r="E987" s="2" t="s">
        <v>90</v>
      </c>
      <c r="F987" s="2" t="s">
        <v>176</v>
      </c>
      <c r="G987" s="2" t="s">
        <v>175</v>
      </c>
      <c r="H987" s="2" t="s">
        <v>174</v>
      </c>
      <c r="I987" s="2" t="s">
        <v>88</v>
      </c>
      <c r="J987" s="2" t="s">
        <v>47</v>
      </c>
      <c r="K987" s="2" t="s">
        <v>169</v>
      </c>
      <c r="L987" s="2" t="s">
        <v>87</v>
      </c>
      <c r="M987" s="8">
        <v>1</v>
      </c>
      <c r="N987" s="9" t="str">
        <f t="shared" si="45"/>
        <v>RSSS-340-4327 - Autres - Gouvernement fédéral - Non Cap</v>
      </c>
      <c r="O987" s="9" t="str">
        <f t="shared" si="46"/>
        <v>Dépense</v>
      </c>
      <c r="P987" s="9" t="str">
        <f t="shared" si="47"/>
        <v>Partenaires externes</v>
      </c>
    </row>
    <row r="988" spans="1:16" ht="12.75" customHeight="1" x14ac:dyDescent="0.25">
      <c r="A988" s="2" t="s">
        <v>1060</v>
      </c>
      <c r="B988" s="2" t="s">
        <v>1060</v>
      </c>
      <c r="C988" s="2" t="s">
        <v>1050</v>
      </c>
      <c r="D988" s="2" t="s">
        <v>1725</v>
      </c>
      <c r="E988" s="2" t="s">
        <v>90</v>
      </c>
      <c r="F988" s="2" t="s">
        <v>172</v>
      </c>
      <c r="G988" s="2" t="s">
        <v>171</v>
      </c>
      <c r="H988" s="2" t="s">
        <v>170</v>
      </c>
      <c r="I988" s="2" t="s">
        <v>88</v>
      </c>
      <c r="J988" s="2" t="s">
        <v>46</v>
      </c>
      <c r="K988" s="2" t="s">
        <v>169</v>
      </c>
      <c r="L988" s="2" t="s">
        <v>87</v>
      </c>
      <c r="M988" s="8">
        <v>1</v>
      </c>
      <c r="N988" s="9" t="str">
        <f t="shared" si="45"/>
        <v>RSSS-350-4327 - Autres - Gouvernement fédéral - Cap</v>
      </c>
      <c r="O988" s="9" t="str">
        <f t="shared" si="46"/>
        <v>Investissement</v>
      </c>
      <c r="P988" s="9" t="str">
        <f t="shared" si="47"/>
        <v>Partenaires externes</v>
      </c>
    </row>
    <row r="989" spans="1:16" ht="12.75" customHeight="1" x14ac:dyDescent="0.25">
      <c r="A989" s="2" t="s">
        <v>1059</v>
      </c>
      <c r="B989" s="2" t="s">
        <v>1059</v>
      </c>
      <c r="C989" s="2" t="s">
        <v>1050</v>
      </c>
      <c r="D989" s="2" t="s">
        <v>50</v>
      </c>
      <c r="E989" s="2" t="s">
        <v>90</v>
      </c>
      <c r="F989" s="2" t="s">
        <v>167</v>
      </c>
      <c r="G989" s="2" t="s">
        <v>166</v>
      </c>
      <c r="H989" s="2" t="s">
        <v>165</v>
      </c>
      <c r="I989" s="2" t="s">
        <v>88</v>
      </c>
      <c r="J989" s="2" t="s">
        <v>47</v>
      </c>
      <c r="K989" s="2" t="s">
        <v>51</v>
      </c>
      <c r="L989" s="2" t="s">
        <v>87</v>
      </c>
      <c r="M989" s="8">
        <v>1</v>
      </c>
      <c r="N989" s="9" t="str">
        <f t="shared" si="45"/>
        <v>RSSS-360-4327 - Autres sources de financement - Non Cap</v>
      </c>
      <c r="O989" s="9" t="str">
        <f t="shared" si="46"/>
        <v>Dépense</v>
      </c>
      <c r="P989" s="9" t="str">
        <f t="shared" si="47"/>
        <v>Fonds général</v>
      </c>
    </row>
    <row r="990" spans="1:16" ht="12.75" customHeight="1" x14ac:dyDescent="0.25">
      <c r="A990" s="2" t="s">
        <v>1058</v>
      </c>
      <c r="B990" s="2" t="s">
        <v>1058</v>
      </c>
      <c r="C990" s="2" t="s">
        <v>1050</v>
      </c>
      <c r="D990" s="2" t="s">
        <v>50</v>
      </c>
      <c r="E990" s="2" t="s">
        <v>90</v>
      </c>
      <c r="F990" s="2" t="s">
        <v>163</v>
      </c>
      <c r="G990" s="2" t="s">
        <v>162</v>
      </c>
      <c r="H990" s="2" t="s">
        <v>161</v>
      </c>
      <c r="I990" s="2" t="s">
        <v>88</v>
      </c>
      <c r="J990" s="2" t="s">
        <v>46</v>
      </c>
      <c r="K990" s="2" t="s">
        <v>51</v>
      </c>
      <c r="L990" s="2" t="s">
        <v>87</v>
      </c>
      <c r="M990" s="8">
        <v>1</v>
      </c>
      <c r="N990" s="9" t="str">
        <f t="shared" si="45"/>
        <v>RSSS-370-4327 - Autres sources de financement - Cap</v>
      </c>
      <c r="O990" s="9" t="str">
        <f t="shared" si="46"/>
        <v>Investissement</v>
      </c>
      <c r="P990" s="9" t="str">
        <f t="shared" si="47"/>
        <v>Fonds général</v>
      </c>
    </row>
    <row r="991" spans="1:16" ht="12.75" customHeight="1" x14ac:dyDescent="0.25">
      <c r="A991" s="2" t="s">
        <v>1057</v>
      </c>
      <c r="B991" s="2" t="s">
        <v>1057</v>
      </c>
      <c r="C991" s="2" t="s">
        <v>1050</v>
      </c>
      <c r="D991" s="2" t="s">
        <v>50</v>
      </c>
      <c r="E991" s="2" t="s">
        <v>90</v>
      </c>
      <c r="F991" s="2" t="s">
        <v>93</v>
      </c>
      <c r="G991" s="2" t="s">
        <v>93</v>
      </c>
      <c r="H991" s="2" t="s">
        <v>93</v>
      </c>
      <c r="I991" s="2" t="s">
        <v>88</v>
      </c>
      <c r="J991" s="2" t="s">
        <v>47</v>
      </c>
      <c r="K991" s="2" t="s">
        <v>48</v>
      </c>
      <c r="L991" s="2" t="s">
        <v>87</v>
      </c>
      <c r="M991" s="8">
        <v>1</v>
      </c>
      <c r="N991" s="9" t="str">
        <f t="shared" si="45"/>
        <v>RSSS-400-4327 - Conversion - Dépenses réelles - 2018-2019</v>
      </c>
      <c r="O991" s="9" t="str">
        <f t="shared" si="46"/>
        <v>Dépense</v>
      </c>
      <c r="P991" s="9" t="str">
        <f t="shared" si="47"/>
        <v>Fonds général</v>
      </c>
    </row>
    <row r="992" spans="1:16" ht="12.75" customHeight="1" x14ac:dyDescent="0.25">
      <c r="A992" s="2" t="s">
        <v>1056</v>
      </c>
      <c r="B992" s="2" t="s">
        <v>1056</v>
      </c>
      <c r="C992" s="2" t="s">
        <v>1050</v>
      </c>
      <c r="D992" s="2" t="s">
        <v>50</v>
      </c>
      <c r="E992" s="2" t="s">
        <v>90</v>
      </c>
      <c r="F992" s="2" t="s">
        <v>158</v>
      </c>
      <c r="G992" s="2" t="s">
        <v>158</v>
      </c>
      <c r="H992" s="2" t="s">
        <v>158</v>
      </c>
      <c r="I992" s="2" t="s">
        <v>88</v>
      </c>
      <c r="J992" s="2" t="s">
        <v>47</v>
      </c>
      <c r="K992" s="2" t="s">
        <v>48</v>
      </c>
      <c r="L992" s="2" t="s">
        <v>87</v>
      </c>
      <c r="M992" s="8">
        <v>1</v>
      </c>
      <c r="N992" s="9" t="str">
        <f t="shared" si="45"/>
        <v>RSSS-992-4327 - Plan modernisation technologique - Transfert MSSS (NON CAP)</v>
      </c>
      <c r="O992" s="9" t="str">
        <f t="shared" si="46"/>
        <v>Dépense</v>
      </c>
      <c r="P992" s="9" t="str">
        <f t="shared" si="47"/>
        <v>Fonds général</v>
      </c>
    </row>
    <row r="993" spans="1:16" ht="12.75" customHeight="1" x14ac:dyDescent="0.25">
      <c r="A993" s="2" t="s">
        <v>1055</v>
      </c>
      <c r="B993" s="2" t="s">
        <v>1055</v>
      </c>
      <c r="C993" s="2" t="s">
        <v>1050</v>
      </c>
      <c r="D993" s="2" t="s">
        <v>50</v>
      </c>
      <c r="E993" s="2" t="s">
        <v>90</v>
      </c>
      <c r="F993" s="2" t="s">
        <v>156</v>
      </c>
      <c r="G993" s="2" t="s">
        <v>156</v>
      </c>
      <c r="H993" s="2" t="s">
        <v>156</v>
      </c>
      <c r="I993" s="2" t="s">
        <v>147</v>
      </c>
      <c r="J993" s="2" t="s">
        <v>46</v>
      </c>
      <c r="K993" s="2" t="s">
        <v>48</v>
      </c>
      <c r="L993" s="2" t="s">
        <v>87</v>
      </c>
      <c r="M993" s="8">
        <v>1</v>
      </c>
      <c r="N993" s="9" t="str">
        <f t="shared" si="45"/>
        <v>RSSS-993-4327 - Plan modernisation technologique - EIRI (CAP)</v>
      </c>
      <c r="O993" s="9" t="str">
        <f t="shared" si="46"/>
        <v>Investissement</v>
      </c>
      <c r="P993" s="9" t="str">
        <f t="shared" si="47"/>
        <v>Fonds général</v>
      </c>
    </row>
    <row r="994" spans="1:16" ht="12.75" customHeight="1" x14ac:dyDescent="0.25">
      <c r="A994" s="2" t="s">
        <v>1054</v>
      </c>
      <c r="B994" s="2" t="s">
        <v>1054</v>
      </c>
      <c r="C994" s="2" t="s">
        <v>1050</v>
      </c>
      <c r="D994" s="2" t="s">
        <v>50</v>
      </c>
      <c r="E994" s="2" t="s">
        <v>90</v>
      </c>
      <c r="F994" s="2" t="s">
        <v>154</v>
      </c>
      <c r="G994" s="2" t="s">
        <v>154</v>
      </c>
      <c r="H994" s="2" t="s">
        <v>154</v>
      </c>
      <c r="I994" s="2" t="s">
        <v>147</v>
      </c>
      <c r="J994" s="2" t="s">
        <v>46</v>
      </c>
      <c r="K994" s="2" t="s">
        <v>48</v>
      </c>
      <c r="L994" s="2" t="s">
        <v>87</v>
      </c>
      <c r="M994" s="8">
        <v>1</v>
      </c>
      <c r="N994" s="9" t="str">
        <f t="shared" si="45"/>
        <v>RSSS-996-4327 - Enveloppe d'investissements en RI - Capitalisable</v>
      </c>
      <c r="O994" s="9" t="str">
        <f t="shared" si="46"/>
        <v>Investissement</v>
      </c>
      <c r="P994" s="9" t="str">
        <f t="shared" si="47"/>
        <v>Fonds général</v>
      </c>
    </row>
    <row r="995" spans="1:16" ht="12.75" customHeight="1" x14ac:dyDescent="0.25">
      <c r="A995" s="2" t="s">
        <v>1053</v>
      </c>
      <c r="B995" s="2" t="s">
        <v>1053</v>
      </c>
      <c r="C995" s="2" t="s">
        <v>1050</v>
      </c>
      <c r="D995" s="2" t="s">
        <v>50</v>
      </c>
      <c r="E995" s="2" t="s">
        <v>115</v>
      </c>
      <c r="F995" s="2" t="s">
        <v>152</v>
      </c>
      <c r="G995" s="2" t="s">
        <v>152</v>
      </c>
      <c r="H995" s="2" t="s">
        <v>152</v>
      </c>
      <c r="I995" s="2" t="s">
        <v>147</v>
      </c>
      <c r="J995" s="2" t="s">
        <v>46</v>
      </c>
      <c r="K995" s="2" t="s">
        <v>48</v>
      </c>
      <c r="L995" s="2" t="s">
        <v>87</v>
      </c>
      <c r="M995" s="8">
        <v>1</v>
      </c>
      <c r="N995" s="9" t="str">
        <f t="shared" si="45"/>
        <v>RSSS-997-4327 - Compte non provisionné - Capitalisable</v>
      </c>
      <c r="O995" s="9" t="str">
        <f t="shared" si="46"/>
        <v>Investissement</v>
      </c>
      <c r="P995" s="9" t="str">
        <f t="shared" si="47"/>
        <v>Fonds général</v>
      </c>
    </row>
    <row r="996" spans="1:16" ht="12.75" customHeight="1" x14ac:dyDescent="0.25">
      <c r="A996" s="2" t="s">
        <v>1052</v>
      </c>
      <c r="B996" s="2" t="s">
        <v>1052</v>
      </c>
      <c r="C996" s="2" t="s">
        <v>1050</v>
      </c>
      <c r="D996" s="2" t="s">
        <v>50</v>
      </c>
      <c r="E996" s="2" t="s">
        <v>90</v>
      </c>
      <c r="F996" s="2" t="s">
        <v>89</v>
      </c>
      <c r="G996" s="2" t="s">
        <v>89</v>
      </c>
      <c r="H996" s="2" t="s">
        <v>89</v>
      </c>
      <c r="I996" s="2" t="s">
        <v>88</v>
      </c>
      <c r="J996" s="2" t="s">
        <v>47</v>
      </c>
      <c r="K996" s="2" t="s">
        <v>48</v>
      </c>
      <c r="L996" s="2" t="s">
        <v>87</v>
      </c>
      <c r="M996" s="8">
        <v>1</v>
      </c>
      <c r="N996" s="9" t="str">
        <f t="shared" si="45"/>
        <v>RSSS-998-4327 - COVID-19 - Non capitalisable</v>
      </c>
      <c r="O996" s="9" t="str">
        <f t="shared" si="46"/>
        <v>Dépense</v>
      </c>
      <c r="P996" s="9" t="str">
        <f t="shared" si="47"/>
        <v>Fonds général</v>
      </c>
    </row>
    <row r="997" spans="1:16" ht="12.75" customHeight="1" x14ac:dyDescent="0.25">
      <c r="A997" s="2" t="s">
        <v>1051</v>
      </c>
      <c r="B997" s="2" t="s">
        <v>1051</v>
      </c>
      <c r="C997" s="2" t="s">
        <v>1050</v>
      </c>
      <c r="D997" s="2" t="s">
        <v>50</v>
      </c>
      <c r="E997" s="2" t="s">
        <v>90</v>
      </c>
      <c r="F997" s="2" t="s">
        <v>148</v>
      </c>
      <c r="G997" s="2" t="s">
        <v>148</v>
      </c>
      <c r="H997" s="2" t="s">
        <v>148</v>
      </c>
      <c r="I997" s="2" t="s">
        <v>147</v>
      </c>
      <c r="J997" s="2" t="s">
        <v>46</v>
      </c>
      <c r="K997" s="2" t="s">
        <v>48</v>
      </c>
      <c r="L997" s="2" t="s">
        <v>87</v>
      </c>
      <c r="M997" s="8">
        <v>1</v>
      </c>
      <c r="N997" s="9" t="str">
        <f t="shared" si="45"/>
        <v>RSSS-999-4327 - COVID-19 - Capitalisable</v>
      </c>
      <c r="O997" s="9" t="str">
        <f t="shared" si="46"/>
        <v>Investissement</v>
      </c>
      <c r="P997" s="9" t="str">
        <f t="shared" si="47"/>
        <v>Fonds général</v>
      </c>
    </row>
    <row r="998" spans="1:16" ht="12.75" customHeight="1" x14ac:dyDescent="0.25">
      <c r="A998" s="2" t="s">
        <v>1409</v>
      </c>
      <c r="B998" s="2" t="s">
        <v>1409</v>
      </c>
      <c r="C998" s="2" t="s">
        <v>1402</v>
      </c>
      <c r="D998" s="2" t="s">
        <v>50</v>
      </c>
      <c r="E998" s="2" t="s">
        <v>90</v>
      </c>
      <c r="F998" s="2" t="s">
        <v>117</v>
      </c>
      <c r="G998" s="2" t="s">
        <v>117</v>
      </c>
      <c r="H998" s="2" t="s">
        <v>67</v>
      </c>
      <c r="I998" s="2" t="s">
        <v>88</v>
      </c>
      <c r="J998" s="2" t="s">
        <v>47</v>
      </c>
      <c r="K998" s="2" t="s">
        <v>48</v>
      </c>
      <c r="L998" s="2" t="s">
        <v>87</v>
      </c>
      <c r="M998" s="8">
        <v>1</v>
      </c>
      <c r="N998" s="9" t="str">
        <f t="shared" si="45"/>
        <v>SSSS-100-245 - Budget de fonctionnement</v>
      </c>
      <c r="O998" s="9" t="str">
        <f t="shared" si="46"/>
        <v>Dépense</v>
      </c>
      <c r="P998" s="9" t="str">
        <f t="shared" si="47"/>
        <v>Fonds général</v>
      </c>
    </row>
    <row r="999" spans="1:16" ht="12.75" customHeight="1" x14ac:dyDescent="0.25">
      <c r="A999" s="2" t="s">
        <v>1408</v>
      </c>
      <c r="B999" s="2" t="s">
        <v>1408</v>
      </c>
      <c r="C999" s="2" t="s">
        <v>1402</v>
      </c>
      <c r="D999" s="2" t="s">
        <v>50</v>
      </c>
      <c r="E999" s="2" t="s">
        <v>90</v>
      </c>
      <c r="F999" s="2" t="s">
        <v>1407</v>
      </c>
      <c r="G999" s="2" t="s">
        <v>1407</v>
      </c>
      <c r="H999" s="2" t="s">
        <v>73</v>
      </c>
      <c r="I999" s="2" t="s">
        <v>88</v>
      </c>
      <c r="J999" s="2" t="s">
        <v>46</v>
      </c>
      <c r="K999" s="2" t="s">
        <v>48</v>
      </c>
      <c r="L999" s="2" t="s">
        <v>87</v>
      </c>
      <c r="M999" s="8">
        <v>1</v>
      </c>
      <c r="N999" s="9" t="str">
        <f t="shared" si="45"/>
        <v>SSSS-110-245 - Budget d'immobilisation</v>
      </c>
      <c r="O999" s="9" t="str">
        <f t="shared" si="46"/>
        <v>Investissement</v>
      </c>
      <c r="P999" s="9" t="str">
        <f t="shared" si="47"/>
        <v>Fonds général</v>
      </c>
    </row>
    <row r="1000" spans="1:16" ht="12.75" customHeight="1" x14ac:dyDescent="0.25">
      <c r="A1000" s="2" t="s">
        <v>1406</v>
      </c>
      <c r="B1000" s="2" t="s">
        <v>1406</v>
      </c>
      <c r="C1000" s="2" t="s">
        <v>1402</v>
      </c>
      <c r="D1000" s="2" t="s">
        <v>50</v>
      </c>
      <c r="E1000" s="2" t="s">
        <v>90</v>
      </c>
      <c r="F1000" s="2" t="s">
        <v>63</v>
      </c>
      <c r="G1000" s="2" t="s">
        <v>74</v>
      </c>
      <c r="H1000" s="2" t="s">
        <v>63</v>
      </c>
      <c r="I1000" s="2" t="s">
        <v>88</v>
      </c>
      <c r="J1000" s="2" t="s">
        <v>47</v>
      </c>
      <c r="K1000" s="2" t="s">
        <v>51</v>
      </c>
      <c r="L1000" s="2" t="s">
        <v>87</v>
      </c>
      <c r="M1000" s="8">
        <v>1</v>
      </c>
      <c r="N1000" s="9" t="str">
        <f t="shared" si="45"/>
        <v>SSSS-120-245 - Autres sources</v>
      </c>
      <c r="O1000" s="9" t="str">
        <f t="shared" si="46"/>
        <v>Dépense</v>
      </c>
      <c r="P1000" s="9" t="str">
        <f t="shared" si="47"/>
        <v>Fonds général</v>
      </c>
    </row>
    <row r="1001" spans="1:16" ht="12.75" customHeight="1" x14ac:dyDescent="0.25">
      <c r="A1001" s="2" t="s">
        <v>1405</v>
      </c>
      <c r="B1001" s="2" t="s">
        <v>1405</v>
      </c>
      <c r="C1001" s="2" t="s">
        <v>1402</v>
      </c>
      <c r="D1001" s="2" t="s">
        <v>50</v>
      </c>
      <c r="E1001" s="2" t="s">
        <v>90</v>
      </c>
      <c r="F1001" s="2" t="s">
        <v>111</v>
      </c>
      <c r="G1001" s="2" t="s">
        <v>1</v>
      </c>
      <c r="H1001" s="2" t="s">
        <v>139</v>
      </c>
      <c r="I1001" s="2" t="s">
        <v>88</v>
      </c>
      <c r="J1001" s="2" t="s">
        <v>47</v>
      </c>
      <c r="K1001" s="2" t="s">
        <v>48</v>
      </c>
      <c r="L1001" s="2" t="s">
        <v>87</v>
      </c>
      <c r="M1001" s="8">
        <v>1</v>
      </c>
      <c r="N1001" s="9" t="str">
        <f t="shared" si="45"/>
        <v>SSSS-130-245 - Rémunération</v>
      </c>
      <c r="O1001" s="9" t="str">
        <f t="shared" si="46"/>
        <v>Dépense</v>
      </c>
      <c r="P1001" s="9" t="str">
        <f t="shared" si="47"/>
        <v>Fonds général</v>
      </c>
    </row>
    <row r="1002" spans="1:16" ht="12.75" customHeight="1" x14ac:dyDescent="0.25">
      <c r="A1002" s="2" t="s">
        <v>1404</v>
      </c>
      <c r="B1002" s="2" t="s">
        <v>1404</v>
      </c>
      <c r="C1002" s="2" t="s">
        <v>1402</v>
      </c>
      <c r="D1002" s="2" t="s">
        <v>50</v>
      </c>
      <c r="E1002" s="2" t="s">
        <v>90</v>
      </c>
      <c r="F1002" s="2" t="s">
        <v>104</v>
      </c>
      <c r="G1002" s="2" t="s">
        <v>76</v>
      </c>
      <c r="H1002" s="2" t="s">
        <v>104</v>
      </c>
      <c r="I1002" s="2" t="s">
        <v>88</v>
      </c>
      <c r="J1002" s="2" t="s">
        <v>47</v>
      </c>
      <c r="K1002" s="2" t="s">
        <v>48</v>
      </c>
      <c r="L1002" s="2" t="s">
        <v>87</v>
      </c>
      <c r="M1002" s="8">
        <v>1</v>
      </c>
      <c r="N1002" s="9" t="str">
        <f t="shared" si="45"/>
        <v>SSSS-140-245 - Transfert - MSSS</v>
      </c>
      <c r="O1002" s="9" t="str">
        <f t="shared" si="46"/>
        <v>Dépense</v>
      </c>
      <c r="P1002" s="9" t="str">
        <f t="shared" si="47"/>
        <v>Fonds général</v>
      </c>
    </row>
    <row r="1003" spans="1:16" ht="12.75" customHeight="1" x14ac:dyDescent="0.25">
      <c r="A1003" s="2" t="s">
        <v>1403</v>
      </c>
      <c r="B1003" s="2" t="s">
        <v>1403</v>
      </c>
      <c r="C1003" s="2" t="s">
        <v>1402</v>
      </c>
      <c r="D1003" s="2" t="s">
        <v>50</v>
      </c>
      <c r="E1003" s="2" t="s">
        <v>90</v>
      </c>
      <c r="F1003" s="2" t="s">
        <v>93</v>
      </c>
      <c r="G1003" s="2" t="s">
        <v>93</v>
      </c>
      <c r="H1003" s="2" t="s">
        <v>93</v>
      </c>
      <c r="I1003" s="2" t="s">
        <v>88</v>
      </c>
      <c r="J1003" s="2" t="s">
        <v>47</v>
      </c>
      <c r="K1003" s="2" t="s">
        <v>48</v>
      </c>
      <c r="L1003" s="2" t="s">
        <v>87</v>
      </c>
      <c r="M1003" s="8">
        <v>1</v>
      </c>
      <c r="N1003" s="9" t="str">
        <f t="shared" si="45"/>
        <v>SSSS-200-245 - Conversion - Dépenses réelles - 2018-2019</v>
      </c>
      <c r="O1003" s="9" t="str">
        <f t="shared" si="46"/>
        <v>Dépense</v>
      </c>
      <c r="P1003" s="9" t="str">
        <f t="shared" si="47"/>
        <v>Fonds général</v>
      </c>
    </row>
    <row r="1004" spans="1:16" ht="12.75" customHeight="1" x14ac:dyDescent="0.25">
      <c r="A1004" s="2" t="s">
        <v>430</v>
      </c>
      <c r="B1004" s="2" t="s">
        <v>430</v>
      </c>
      <c r="C1004" s="2" t="s">
        <v>399</v>
      </c>
      <c r="D1004" s="2" t="s">
        <v>50</v>
      </c>
      <c r="E1004" s="2" t="s">
        <v>90</v>
      </c>
      <c r="F1004" s="2" t="s">
        <v>260</v>
      </c>
      <c r="G1004" s="2" t="s">
        <v>259</v>
      </c>
      <c r="H1004" s="2" t="s">
        <v>258</v>
      </c>
      <c r="I1004" s="2" t="s">
        <v>88</v>
      </c>
      <c r="J1004" s="2" t="s">
        <v>46</v>
      </c>
      <c r="K1004" s="2" t="s">
        <v>48</v>
      </c>
      <c r="L1004" s="2" t="s">
        <v>87</v>
      </c>
      <c r="M1004" s="8">
        <v>1</v>
      </c>
      <c r="N1004" s="9" t="str">
        <f t="shared" si="45"/>
        <v>RSSS-130-4851 - Fonds exploitation - Dépense de l'exercice - Cap</v>
      </c>
      <c r="O1004" s="9" t="str">
        <f t="shared" si="46"/>
        <v>Investissement</v>
      </c>
      <c r="P1004" s="9" t="str">
        <f t="shared" si="47"/>
        <v>Fonds général</v>
      </c>
    </row>
    <row r="1005" spans="1:16" ht="12.75" customHeight="1" x14ac:dyDescent="0.25">
      <c r="A1005" s="2" t="s">
        <v>429</v>
      </c>
      <c r="B1005" s="2" t="s">
        <v>429</v>
      </c>
      <c r="C1005" s="2" t="s">
        <v>399</v>
      </c>
      <c r="D1005" s="2" t="s">
        <v>50</v>
      </c>
      <c r="E1005" s="2" t="s">
        <v>90</v>
      </c>
      <c r="F1005" s="2" t="s">
        <v>256</v>
      </c>
      <c r="G1005" s="2" t="s">
        <v>255</v>
      </c>
      <c r="H1005" s="2" t="s">
        <v>254</v>
      </c>
      <c r="I1005" s="2" t="s">
        <v>88</v>
      </c>
      <c r="J1005" s="2" t="s">
        <v>46</v>
      </c>
      <c r="K1005" s="2" t="s">
        <v>48</v>
      </c>
      <c r="L1005" s="2" t="s">
        <v>87</v>
      </c>
      <c r="M1005" s="8">
        <v>1</v>
      </c>
      <c r="N1005" s="9" t="str">
        <f t="shared" si="45"/>
        <v>RSSS-140-4851 - Fonds exploitation - Solde de fonds - Cap</v>
      </c>
      <c r="O1005" s="9" t="str">
        <f t="shared" si="46"/>
        <v>Investissement</v>
      </c>
      <c r="P1005" s="9" t="str">
        <f t="shared" si="47"/>
        <v>Fonds général</v>
      </c>
    </row>
    <row r="1006" spans="1:16" ht="12.75" customHeight="1" x14ac:dyDescent="0.25">
      <c r="A1006" s="2" t="s">
        <v>428</v>
      </c>
      <c r="B1006" s="2" t="s">
        <v>428</v>
      </c>
      <c r="C1006" s="2" t="s">
        <v>399</v>
      </c>
      <c r="D1006" s="2" t="s">
        <v>50</v>
      </c>
      <c r="E1006" s="2" t="s">
        <v>90</v>
      </c>
      <c r="F1006" s="2" t="s">
        <v>252</v>
      </c>
      <c r="G1006" s="2" t="s">
        <v>251</v>
      </c>
      <c r="H1006" s="2" t="s">
        <v>250</v>
      </c>
      <c r="I1006" s="2" t="s">
        <v>88</v>
      </c>
      <c r="J1006" s="2" t="s">
        <v>46</v>
      </c>
      <c r="K1006" s="2" t="s">
        <v>48</v>
      </c>
      <c r="L1006" s="2" t="s">
        <v>87</v>
      </c>
      <c r="M1006" s="8">
        <v>1</v>
      </c>
      <c r="N1006" s="9" t="str">
        <f t="shared" si="45"/>
        <v>RSSS-150-4851 - Fonds exploitation - Crédits reportés - Cap</v>
      </c>
      <c r="O1006" s="9" t="str">
        <f t="shared" si="46"/>
        <v>Investissement</v>
      </c>
      <c r="P1006" s="9" t="str">
        <f t="shared" si="47"/>
        <v>Fonds général</v>
      </c>
    </row>
    <row r="1007" spans="1:16" ht="12.75" customHeight="1" x14ac:dyDescent="0.25">
      <c r="A1007" s="2" t="s">
        <v>427</v>
      </c>
      <c r="B1007" s="2" t="s">
        <v>427</v>
      </c>
      <c r="C1007" s="2" t="s">
        <v>399</v>
      </c>
      <c r="D1007" s="2" t="s">
        <v>50</v>
      </c>
      <c r="E1007" s="2" t="s">
        <v>90</v>
      </c>
      <c r="F1007" s="2" t="s">
        <v>248</v>
      </c>
      <c r="G1007" s="2" t="s">
        <v>247</v>
      </c>
      <c r="H1007" s="2" t="s">
        <v>246</v>
      </c>
      <c r="I1007" s="2" t="s">
        <v>88</v>
      </c>
      <c r="J1007" s="2" t="s">
        <v>47</v>
      </c>
      <c r="K1007" s="2" t="s">
        <v>48</v>
      </c>
      <c r="L1007" s="2" t="s">
        <v>87</v>
      </c>
      <c r="M1007" s="8">
        <v>1</v>
      </c>
      <c r="N1007" s="9" t="str">
        <f t="shared" si="45"/>
        <v>RSSS-160-4851 - Fonds exploitation - Dépense de l'exercice - Non Cap</v>
      </c>
      <c r="O1007" s="9" t="str">
        <f t="shared" si="46"/>
        <v>Dépense</v>
      </c>
      <c r="P1007" s="9" t="str">
        <f t="shared" si="47"/>
        <v>Fonds général</v>
      </c>
    </row>
    <row r="1008" spans="1:16" ht="12.75" customHeight="1" x14ac:dyDescent="0.25">
      <c r="A1008" s="2" t="s">
        <v>426</v>
      </c>
      <c r="B1008" s="2" t="s">
        <v>426</v>
      </c>
      <c r="C1008" s="2" t="s">
        <v>399</v>
      </c>
      <c r="D1008" s="2" t="s">
        <v>50</v>
      </c>
      <c r="E1008" s="2" t="s">
        <v>90</v>
      </c>
      <c r="F1008" s="2" t="s">
        <v>244</v>
      </c>
      <c r="G1008" s="2" t="s">
        <v>243</v>
      </c>
      <c r="H1008" s="2" t="s">
        <v>242</v>
      </c>
      <c r="I1008" s="2" t="s">
        <v>88</v>
      </c>
      <c r="J1008" s="2" t="s">
        <v>47</v>
      </c>
      <c r="K1008" s="2" t="s">
        <v>48</v>
      </c>
      <c r="L1008" s="2" t="s">
        <v>87</v>
      </c>
      <c r="M1008" s="8">
        <v>1</v>
      </c>
      <c r="N1008" s="9" t="str">
        <f t="shared" si="45"/>
        <v>RSSS-170-4851 - Fonds exploitation - Solde de fonds - Non Cap</v>
      </c>
      <c r="O1008" s="9" t="str">
        <f t="shared" si="46"/>
        <v>Dépense</v>
      </c>
      <c r="P1008" s="9" t="str">
        <f t="shared" si="47"/>
        <v>Fonds général</v>
      </c>
    </row>
    <row r="1009" spans="1:16" ht="12.75" customHeight="1" x14ac:dyDescent="0.25">
      <c r="A1009" s="2" t="s">
        <v>425</v>
      </c>
      <c r="B1009" s="2" t="s">
        <v>425</v>
      </c>
      <c r="C1009" s="2" t="s">
        <v>399</v>
      </c>
      <c r="D1009" s="2" t="s">
        <v>50</v>
      </c>
      <c r="E1009" s="2" t="s">
        <v>90</v>
      </c>
      <c r="F1009" s="2" t="s">
        <v>240</v>
      </c>
      <c r="G1009" s="2" t="s">
        <v>239</v>
      </c>
      <c r="H1009" s="2" t="s">
        <v>238</v>
      </c>
      <c r="I1009" s="2" t="s">
        <v>88</v>
      </c>
      <c r="J1009" s="2" t="s">
        <v>47</v>
      </c>
      <c r="K1009" s="2" t="s">
        <v>48</v>
      </c>
      <c r="L1009" s="2" t="s">
        <v>87</v>
      </c>
      <c r="M1009" s="8">
        <v>1</v>
      </c>
      <c r="N1009" s="9" t="str">
        <f t="shared" si="45"/>
        <v>RSSS-180-4851 - Fonds exploitation - Crédits reportés - Non Cap</v>
      </c>
      <c r="O1009" s="9" t="str">
        <f t="shared" si="46"/>
        <v>Dépense</v>
      </c>
      <c r="P1009" s="9" t="str">
        <f t="shared" si="47"/>
        <v>Fonds général</v>
      </c>
    </row>
    <row r="1010" spans="1:16" ht="12.75" customHeight="1" x14ac:dyDescent="0.25">
      <c r="A1010" s="2" t="s">
        <v>424</v>
      </c>
      <c r="B1010" s="2" t="s">
        <v>424</v>
      </c>
      <c r="C1010" s="2" t="s">
        <v>399</v>
      </c>
      <c r="D1010" s="2" t="s">
        <v>50</v>
      </c>
      <c r="E1010" s="2" t="s">
        <v>90</v>
      </c>
      <c r="F1010" s="2" t="s">
        <v>236</v>
      </c>
      <c r="G1010" s="2" t="s">
        <v>235</v>
      </c>
      <c r="H1010" s="2" t="s">
        <v>234</v>
      </c>
      <c r="I1010" s="2" t="s">
        <v>88</v>
      </c>
      <c r="J1010" s="2" t="s">
        <v>46</v>
      </c>
      <c r="K1010" s="2" t="s">
        <v>48</v>
      </c>
      <c r="L1010" s="2" t="s">
        <v>87</v>
      </c>
      <c r="M1010" s="8">
        <v>1</v>
      </c>
      <c r="N1010" s="9" t="str">
        <f t="shared" si="45"/>
        <v>RSSS-190-4851 - Fonds immo - Courant - Cap</v>
      </c>
      <c r="O1010" s="9" t="str">
        <f t="shared" si="46"/>
        <v>Investissement</v>
      </c>
      <c r="P1010" s="9" t="str">
        <f t="shared" si="47"/>
        <v>Fonds général</v>
      </c>
    </row>
    <row r="1011" spans="1:16" ht="12.75" customHeight="1" x14ac:dyDescent="0.25">
      <c r="A1011" s="2" t="s">
        <v>423</v>
      </c>
      <c r="B1011" s="2" t="s">
        <v>423</v>
      </c>
      <c r="C1011" s="2" t="s">
        <v>399</v>
      </c>
      <c r="D1011" s="2" t="s">
        <v>50</v>
      </c>
      <c r="E1011" s="2" t="s">
        <v>90</v>
      </c>
      <c r="F1011" s="2" t="s">
        <v>232</v>
      </c>
      <c r="G1011" s="2" t="s">
        <v>231</v>
      </c>
      <c r="H1011" s="2" t="s">
        <v>230</v>
      </c>
      <c r="I1011" s="2" t="s">
        <v>88</v>
      </c>
      <c r="J1011" s="2" t="s">
        <v>46</v>
      </c>
      <c r="K1011" s="2" t="s">
        <v>48</v>
      </c>
      <c r="L1011" s="2" t="s">
        <v>87</v>
      </c>
      <c r="M1011" s="8">
        <v>1</v>
      </c>
      <c r="N1011" s="9" t="str">
        <f t="shared" si="45"/>
        <v>RSSS-200-4851 - Fonds immo - Solde de fonds - Cap</v>
      </c>
      <c r="O1011" s="9" t="str">
        <f t="shared" si="46"/>
        <v>Investissement</v>
      </c>
      <c r="P1011" s="9" t="str">
        <f t="shared" si="47"/>
        <v>Fonds général</v>
      </c>
    </row>
    <row r="1012" spans="1:16" ht="12.75" customHeight="1" x14ac:dyDescent="0.25">
      <c r="A1012" s="2" t="s">
        <v>422</v>
      </c>
      <c r="B1012" s="2" t="s">
        <v>422</v>
      </c>
      <c r="C1012" s="2" t="s">
        <v>399</v>
      </c>
      <c r="D1012" s="2" t="s">
        <v>50</v>
      </c>
      <c r="E1012" s="2" t="s">
        <v>90</v>
      </c>
      <c r="F1012" s="2" t="s">
        <v>228</v>
      </c>
      <c r="G1012" s="2" t="s">
        <v>227</v>
      </c>
      <c r="H1012" s="2" t="s">
        <v>226</v>
      </c>
      <c r="I1012" s="2" t="s">
        <v>88</v>
      </c>
      <c r="J1012" s="2" t="s">
        <v>46</v>
      </c>
      <c r="K1012" s="2" t="s">
        <v>48</v>
      </c>
      <c r="L1012" s="2" t="s">
        <v>87</v>
      </c>
      <c r="M1012" s="8">
        <v>1</v>
      </c>
      <c r="N1012" s="9" t="str">
        <f t="shared" si="45"/>
        <v>RSSS-210-4851 - Fonds immo - Crédits reportés - Cap</v>
      </c>
      <c r="O1012" s="9" t="str">
        <f t="shared" si="46"/>
        <v>Investissement</v>
      </c>
      <c r="P1012" s="9" t="str">
        <f t="shared" si="47"/>
        <v>Fonds général</v>
      </c>
    </row>
    <row r="1013" spans="1:16" ht="12.75" customHeight="1" x14ac:dyDescent="0.25">
      <c r="A1013" s="2" t="s">
        <v>421</v>
      </c>
      <c r="B1013" s="2" t="s">
        <v>421</v>
      </c>
      <c r="C1013" s="2" t="s">
        <v>399</v>
      </c>
      <c r="D1013" s="2" t="s">
        <v>50</v>
      </c>
      <c r="E1013" s="2" t="s">
        <v>90</v>
      </c>
      <c r="F1013" s="2" t="s">
        <v>224</v>
      </c>
      <c r="G1013" s="2" t="s">
        <v>223</v>
      </c>
      <c r="H1013" s="2" t="s">
        <v>222</v>
      </c>
      <c r="I1013" s="2" t="s">
        <v>147</v>
      </c>
      <c r="J1013" s="2" t="s">
        <v>46</v>
      </c>
      <c r="K1013" s="2" t="s">
        <v>48</v>
      </c>
      <c r="L1013" s="2" t="s">
        <v>87</v>
      </c>
      <c r="M1013" s="8">
        <v>1</v>
      </c>
      <c r="N1013" s="9" t="str">
        <f t="shared" si="45"/>
        <v>RSSS-220-4851 - Fonds immo - ADTI - Cap</v>
      </c>
      <c r="O1013" s="9" t="str">
        <f t="shared" si="46"/>
        <v>Investissement</v>
      </c>
      <c r="P1013" s="9" t="str">
        <f t="shared" si="47"/>
        <v>Fonds général</v>
      </c>
    </row>
    <row r="1014" spans="1:16" ht="12.75" customHeight="1" x14ac:dyDescent="0.25">
      <c r="A1014" s="2" t="s">
        <v>420</v>
      </c>
      <c r="B1014" s="2" t="s">
        <v>420</v>
      </c>
      <c r="C1014" s="2" t="s">
        <v>399</v>
      </c>
      <c r="D1014" s="2" t="s">
        <v>50</v>
      </c>
      <c r="E1014" s="2" t="s">
        <v>90</v>
      </c>
      <c r="F1014" s="2" t="s">
        <v>220</v>
      </c>
      <c r="G1014" s="2" t="s">
        <v>219</v>
      </c>
      <c r="H1014" s="2" t="s">
        <v>218</v>
      </c>
      <c r="I1014" s="2" t="s">
        <v>147</v>
      </c>
      <c r="J1014" s="2" t="s">
        <v>46</v>
      </c>
      <c r="K1014" s="2" t="s">
        <v>48</v>
      </c>
      <c r="L1014" s="2" t="s">
        <v>87</v>
      </c>
      <c r="M1014" s="8">
        <v>1</v>
      </c>
      <c r="N1014" s="9" t="str">
        <f t="shared" si="45"/>
        <v>RSSS-230-4851 - Fonds immo - MAI - Cap</v>
      </c>
      <c r="O1014" s="9" t="str">
        <f t="shared" si="46"/>
        <v>Investissement</v>
      </c>
      <c r="P1014" s="9" t="str">
        <f t="shared" si="47"/>
        <v>Fonds général</v>
      </c>
    </row>
    <row r="1015" spans="1:16" ht="12.75" customHeight="1" x14ac:dyDescent="0.25">
      <c r="A1015" s="2" t="s">
        <v>419</v>
      </c>
      <c r="B1015" s="2" t="s">
        <v>419</v>
      </c>
      <c r="C1015" s="2" t="s">
        <v>399</v>
      </c>
      <c r="D1015" s="2" t="s">
        <v>50</v>
      </c>
      <c r="E1015" s="2" t="s">
        <v>90</v>
      </c>
      <c r="F1015" s="2" t="s">
        <v>216</v>
      </c>
      <c r="G1015" s="2" t="s">
        <v>215</v>
      </c>
      <c r="H1015" s="2" t="s">
        <v>214</v>
      </c>
      <c r="I1015" s="2" t="s">
        <v>147</v>
      </c>
      <c r="J1015" s="2" t="s">
        <v>46</v>
      </c>
      <c r="K1015" s="2" t="s">
        <v>48</v>
      </c>
      <c r="L1015" s="2" t="s">
        <v>87</v>
      </c>
      <c r="M1015" s="8">
        <v>1</v>
      </c>
      <c r="N1015" s="9" t="str">
        <f t="shared" si="45"/>
        <v>RSSS-240-4851 - Fonds immo - AC - Cap</v>
      </c>
      <c r="O1015" s="9" t="str">
        <f t="shared" si="46"/>
        <v>Investissement</v>
      </c>
      <c r="P1015" s="9" t="str">
        <f t="shared" si="47"/>
        <v>Fonds général</v>
      </c>
    </row>
    <row r="1016" spans="1:16" ht="12.75" customHeight="1" x14ac:dyDescent="0.25">
      <c r="A1016" s="2" t="s">
        <v>418</v>
      </c>
      <c r="B1016" s="2" t="s">
        <v>418</v>
      </c>
      <c r="C1016" s="2" t="s">
        <v>399</v>
      </c>
      <c r="D1016" s="2" t="s">
        <v>50</v>
      </c>
      <c r="E1016" s="2" t="s">
        <v>90</v>
      </c>
      <c r="F1016" s="2" t="s">
        <v>212</v>
      </c>
      <c r="G1016" s="2" t="s">
        <v>211</v>
      </c>
      <c r="H1016" s="2" t="s">
        <v>210</v>
      </c>
      <c r="I1016" s="2" t="s">
        <v>147</v>
      </c>
      <c r="J1016" s="2" t="s">
        <v>46</v>
      </c>
      <c r="K1016" s="2" t="s">
        <v>48</v>
      </c>
      <c r="L1016" s="2" t="s">
        <v>87</v>
      </c>
      <c r="M1016" s="8">
        <v>1</v>
      </c>
      <c r="N1016" s="9" t="str">
        <f t="shared" si="45"/>
        <v>RSSS-250-4851 - Fonds immo - PCEM - Cap</v>
      </c>
      <c r="O1016" s="9" t="str">
        <f t="shared" si="46"/>
        <v>Investissement</v>
      </c>
      <c r="P1016" s="9" t="str">
        <f t="shared" si="47"/>
        <v>Fonds général</v>
      </c>
    </row>
    <row r="1017" spans="1:16" ht="12.75" customHeight="1" x14ac:dyDescent="0.25">
      <c r="A1017" s="2" t="s">
        <v>417</v>
      </c>
      <c r="B1017" s="2" t="s">
        <v>417</v>
      </c>
      <c r="C1017" s="2" t="s">
        <v>399</v>
      </c>
      <c r="D1017" s="2" t="s">
        <v>50</v>
      </c>
      <c r="E1017" s="2" t="s">
        <v>90</v>
      </c>
      <c r="F1017" s="2" t="s">
        <v>208</v>
      </c>
      <c r="G1017" s="2" t="s">
        <v>207</v>
      </c>
      <c r="H1017" s="2" t="s">
        <v>206</v>
      </c>
      <c r="I1017" s="2" t="s">
        <v>147</v>
      </c>
      <c r="J1017" s="2" t="s">
        <v>46</v>
      </c>
      <c r="K1017" s="2" t="s">
        <v>48</v>
      </c>
      <c r="L1017" s="2" t="s">
        <v>87</v>
      </c>
      <c r="M1017" s="8">
        <v>1</v>
      </c>
      <c r="N1017" s="9" t="str">
        <f t="shared" si="45"/>
        <v>RSSS-260-4851 - Fonds immo - PCFI - Cap</v>
      </c>
      <c r="O1017" s="9" t="str">
        <f t="shared" si="46"/>
        <v>Investissement</v>
      </c>
      <c r="P1017" s="9" t="str">
        <f t="shared" si="47"/>
        <v>Fonds général</v>
      </c>
    </row>
    <row r="1018" spans="1:16" ht="12.75" customHeight="1" x14ac:dyDescent="0.25">
      <c r="A1018" s="2" t="s">
        <v>416</v>
      </c>
      <c r="B1018" s="2" t="s">
        <v>416</v>
      </c>
      <c r="C1018" s="2" t="s">
        <v>399</v>
      </c>
      <c r="D1018" s="2" t="s">
        <v>1725</v>
      </c>
      <c r="E1018" s="2" t="s">
        <v>90</v>
      </c>
      <c r="F1018" s="2" t="s">
        <v>204</v>
      </c>
      <c r="G1018" s="2" t="s">
        <v>203</v>
      </c>
      <c r="H1018" s="2" t="s">
        <v>202</v>
      </c>
      <c r="I1018" s="2" t="s">
        <v>88</v>
      </c>
      <c r="J1018" s="2" t="s">
        <v>46</v>
      </c>
      <c r="K1018" s="2" t="s">
        <v>51</v>
      </c>
      <c r="L1018" s="2" t="s">
        <v>87</v>
      </c>
      <c r="M1018" s="8">
        <v>1</v>
      </c>
      <c r="N1018" s="9" t="str">
        <f t="shared" si="45"/>
        <v>RSSS-270-4851 - Fondation - fonds d'exploitation - Cap</v>
      </c>
      <c r="O1018" s="9" t="str">
        <f t="shared" si="46"/>
        <v>Investissement</v>
      </c>
      <c r="P1018" s="9" t="str">
        <f t="shared" si="47"/>
        <v>Partenaires externes</v>
      </c>
    </row>
    <row r="1019" spans="1:16" ht="12.75" customHeight="1" x14ac:dyDescent="0.25">
      <c r="A1019" s="2" t="s">
        <v>415</v>
      </c>
      <c r="B1019" s="2" t="s">
        <v>415</v>
      </c>
      <c r="C1019" s="2" t="s">
        <v>399</v>
      </c>
      <c r="D1019" s="2" t="s">
        <v>1725</v>
      </c>
      <c r="E1019" s="2" t="s">
        <v>90</v>
      </c>
      <c r="F1019" s="2" t="s">
        <v>200</v>
      </c>
      <c r="G1019" s="2" t="s">
        <v>199</v>
      </c>
      <c r="H1019" s="2" t="s">
        <v>198</v>
      </c>
      <c r="I1019" s="2" t="s">
        <v>88</v>
      </c>
      <c r="J1019" s="2" t="s">
        <v>47</v>
      </c>
      <c r="K1019" s="2" t="s">
        <v>51</v>
      </c>
      <c r="L1019" s="2" t="s">
        <v>87</v>
      </c>
      <c r="M1019" s="8">
        <v>1</v>
      </c>
      <c r="N1019" s="9" t="str">
        <f t="shared" si="45"/>
        <v>RSSS-280-4851 - Fondation - fonds d'exploitation - Non Cap</v>
      </c>
      <c r="O1019" s="9" t="str">
        <f t="shared" si="46"/>
        <v>Dépense</v>
      </c>
      <c r="P1019" s="9" t="str">
        <f t="shared" si="47"/>
        <v>Partenaires externes</v>
      </c>
    </row>
    <row r="1020" spans="1:16" ht="12.75" customHeight="1" x14ac:dyDescent="0.25">
      <c r="A1020" s="2" t="s">
        <v>414</v>
      </c>
      <c r="B1020" s="2" t="s">
        <v>414</v>
      </c>
      <c r="C1020" s="2" t="s">
        <v>399</v>
      </c>
      <c r="D1020" s="2" t="s">
        <v>1725</v>
      </c>
      <c r="E1020" s="2" t="s">
        <v>90</v>
      </c>
      <c r="F1020" s="2" t="s">
        <v>196</v>
      </c>
      <c r="G1020" s="2" t="s">
        <v>195</v>
      </c>
      <c r="H1020" s="2" t="s">
        <v>194</v>
      </c>
      <c r="I1020" s="2" t="s">
        <v>88</v>
      </c>
      <c r="J1020" s="2" t="s">
        <v>46</v>
      </c>
      <c r="K1020" s="2" t="s">
        <v>51</v>
      </c>
      <c r="L1020" s="2" t="s">
        <v>87</v>
      </c>
      <c r="M1020" s="8">
        <v>1</v>
      </c>
      <c r="N1020" s="9" t="str">
        <f t="shared" si="45"/>
        <v>RSSS-290-4851 - Fondation - fonds d'immobilisation - Cap</v>
      </c>
      <c r="O1020" s="9" t="str">
        <f t="shared" si="46"/>
        <v>Investissement</v>
      </c>
      <c r="P1020" s="9" t="str">
        <f t="shared" si="47"/>
        <v>Partenaires externes</v>
      </c>
    </row>
    <row r="1021" spans="1:16" ht="12.75" customHeight="1" x14ac:dyDescent="0.25">
      <c r="A1021" s="2" t="s">
        <v>413</v>
      </c>
      <c r="B1021" s="2" t="s">
        <v>413</v>
      </c>
      <c r="C1021" s="2" t="s">
        <v>399</v>
      </c>
      <c r="D1021" s="2" t="s">
        <v>50</v>
      </c>
      <c r="E1021" s="2" t="s">
        <v>90</v>
      </c>
      <c r="F1021" s="2" t="s">
        <v>192</v>
      </c>
      <c r="G1021" s="2" t="s">
        <v>191</v>
      </c>
      <c r="H1021" s="2" t="s">
        <v>190</v>
      </c>
      <c r="I1021" s="2" t="s">
        <v>88</v>
      </c>
      <c r="J1021" s="2" t="s">
        <v>47</v>
      </c>
      <c r="K1021" s="2" t="s">
        <v>48</v>
      </c>
      <c r="L1021" s="2" t="s">
        <v>87</v>
      </c>
      <c r="M1021" s="8">
        <v>1</v>
      </c>
      <c r="N1021" s="9" t="str">
        <f t="shared" si="45"/>
        <v>RSSS-300-4851 - CO/CDO - Transfert MSSS - Non Cap</v>
      </c>
      <c r="O1021" s="9" t="str">
        <f t="shared" si="46"/>
        <v>Dépense</v>
      </c>
      <c r="P1021" s="9" t="str">
        <f t="shared" si="47"/>
        <v>Fonds général</v>
      </c>
    </row>
    <row r="1022" spans="1:16" ht="12.75" customHeight="1" x14ac:dyDescent="0.25">
      <c r="A1022" s="2" t="s">
        <v>412</v>
      </c>
      <c r="B1022" s="2" t="s">
        <v>412</v>
      </c>
      <c r="C1022" s="2" t="s">
        <v>399</v>
      </c>
      <c r="D1022" s="2" t="s">
        <v>50</v>
      </c>
      <c r="E1022" s="2" t="s">
        <v>90</v>
      </c>
      <c r="F1022" s="2" t="s">
        <v>188</v>
      </c>
      <c r="G1022" s="2" t="s">
        <v>187</v>
      </c>
      <c r="H1022" s="2" t="s">
        <v>186</v>
      </c>
      <c r="I1022" s="2" t="s">
        <v>88</v>
      </c>
      <c r="J1022" s="2" t="s">
        <v>46</v>
      </c>
      <c r="K1022" s="2" t="s">
        <v>48</v>
      </c>
      <c r="L1022" s="2" t="s">
        <v>87</v>
      </c>
      <c r="M1022" s="8">
        <v>1</v>
      </c>
      <c r="N1022" s="9" t="str">
        <f t="shared" si="45"/>
        <v>RSSS-310-4851 - CO/CDO - Transfert MSSS - Cap</v>
      </c>
      <c r="O1022" s="9" t="str">
        <f t="shared" si="46"/>
        <v>Investissement</v>
      </c>
      <c r="P1022" s="9" t="str">
        <f t="shared" si="47"/>
        <v>Fonds général</v>
      </c>
    </row>
    <row r="1023" spans="1:16" ht="12.75" customHeight="1" x14ac:dyDescent="0.25">
      <c r="A1023" s="2" t="s">
        <v>411</v>
      </c>
      <c r="B1023" s="2" t="s">
        <v>411</v>
      </c>
      <c r="C1023" s="2" t="s">
        <v>399</v>
      </c>
      <c r="D1023" s="2" t="s">
        <v>50</v>
      </c>
      <c r="E1023" s="2" t="s">
        <v>90</v>
      </c>
      <c r="F1023" s="2" t="s">
        <v>184</v>
      </c>
      <c r="G1023" s="2" t="s">
        <v>183</v>
      </c>
      <c r="H1023" s="2" t="s">
        <v>182</v>
      </c>
      <c r="I1023" s="2" t="s">
        <v>88</v>
      </c>
      <c r="J1023" s="2" t="s">
        <v>47</v>
      </c>
      <c r="K1023" s="2" t="s">
        <v>48</v>
      </c>
      <c r="L1023" s="2" t="s">
        <v>87</v>
      </c>
      <c r="M1023" s="8">
        <v>1</v>
      </c>
      <c r="N1023" s="9" t="str">
        <f t="shared" si="45"/>
        <v>RSSS-320-4851 - Autres - Transfert MSSS - Non Cap</v>
      </c>
      <c r="O1023" s="9" t="str">
        <f t="shared" si="46"/>
        <v>Dépense</v>
      </c>
      <c r="P1023" s="9" t="str">
        <f t="shared" si="47"/>
        <v>Fonds général</v>
      </c>
    </row>
    <row r="1024" spans="1:16" ht="12.75" customHeight="1" x14ac:dyDescent="0.25">
      <c r="A1024" s="2" t="s">
        <v>410</v>
      </c>
      <c r="B1024" s="2" t="s">
        <v>410</v>
      </c>
      <c r="C1024" s="2" t="s">
        <v>399</v>
      </c>
      <c r="D1024" s="2" t="s">
        <v>50</v>
      </c>
      <c r="E1024" s="2" t="s">
        <v>90</v>
      </c>
      <c r="F1024" s="2" t="s">
        <v>180</v>
      </c>
      <c r="G1024" s="2" t="s">
        <v>179</v>
      </c>
      <c r="H1024" s="2" t="s">
        <v>178</v>
      </c>
      <c r="I1024" s="2" t="s">
        <v>88</v>
      </c>
      <c r="J1024" s="2" t="s">
        <v>46</v>
      </c>
      <c r="K1024" s="2" t="s">
        <v>48</v>
      </c>
      <c r="L1024" s="2" t="s">
        <v>87</v>
      </c>
      <c r="M1024" s="8">
        <v>1</v>
      </c>
      <c r="N1024" s="9" t="str">
        <f t="shared" si="45"/>
        <v>RSSS-330-4851 - Autres - Transfert MSSS -Cap</v>
      </c>
      <c r="O1024" s="9" t="str">
        <f t="shared" si="46"/>
        <v>Investissement</v>
      </c>
      <c r="P1024" s="9" t="str">
        <f t="shared" si="47"/>
        <v>Fonds général</v>
      </c>
    </row>
    <row r="1025" spans="1:16" ht="12.75" customHeight="1" x14ac:dyDescent="0.25">
      <c r="A1025" s="2" t="s">
        <v>409</v>
      </c>
      <c r="B1025" s="2" t="s">
        <v>409</v>
      </c>
      <c r="C1025" s="2" t="s">
        <v>399</v>
      </c>
      <c r="D1025" s="2" t="s">
        <v>1725</v>
      </c>
      <c r="E1025" s="2" t="s">
        <v>90</v>
      </c>
      <c r="F1025" s="2" t="s">
        <v>176</v>
      </c>
      <c r="G1025" s="2" t="s">
        <v>175</v>
      </c>
      <c r="H1025" s="2" t="s">
        <v>174</v>
      </c>
      <c r="I1025" s="2" t="s">
        <v>88</v>
      </c>
      <c r="J1025" s="2" t="s">
        <v>47</v>
      </c>
      <c r="K1025" s="2" t="s">
        <v>169</v>
      </c>
      <c r="L1025" s="2" t="s">
        <v>87</v>
      </c>
      <c r="M1025" s="8">
        <v>1</v>
      </c>
      <c r="N1025" s="9" t="str">
        <f t="shared" si="45"/>
        <v>RSSS-340-4851 - Autres - Gouvernement fédéral - Non Cap</v>
      </c>
      <c r="O1025" s="9" t="str">
        <f t="shared" si="46"/>
        <v>Dépense</v>
      </c>
      <c r="P1025" s="9" t="str">
        <f t="shared" si="47"/>
        <v>Partenaires externes</v>
      </c>
    </row>
    <row r="1026" spans="1:16" ht="12.75" customHeight="1" x14ac:dyDescent="0.25">
      <c r="A1026" s="2" t="s">
        <v>408</v>
      </c>
      <c r="B1026" s="2" t="s">
        <v>408</v>
      </c>
      <c r="C1026" s="2" t="s">
        <v>399</v>
      </c>
      <c r="D1026" s="2" t="s">
        <v>1725</v>
      </c>
      <c r="E1026" s="2" t="s">
        <v>90</v>
      </c>
      <c r="F1026" s="2" t="s">
        <v>172</v>
      </c>
      <c r="G1026" s="2" t="s">
        <v>171</v>
      </c>
      <c r="H1026" s="2" t="s">
        <v>170</v>
      </c>
      <c r="I1026" s="2" t="s">
        <v>88</v>
      </c>
      <c r="J1026" s="2" t="s">
        <v>46</v>
      </c>
      <c r="K1026" s="2" t="s">
        <v>169</v>
      </c>
      <c r="L1026" s="2" t="s">
        <v>87</v>
      </c>
      <c r="M1026" s="8">
        <v>1</v>
      </c>
      <c r="N1026" s="9" t="str">
        <f t="shared" si="45"/>
        <v>RSSS-350-4851 - Autres - Gouvernement fédéral - Cap</v>
      </c>
      <c r="O1026" s="9" t="str">
        <f t="shared" si="46"/>
        <v>Investissement</v>
      </c>
      <c r="P1026" s="9" t="str">
        <f t="shared" si="47"/>
        <v>Partenaires externes</v>
      </c>
    </row>
    <row r="1027" spans="1:16" ht="12.75" customHeight="1" x14ac:dyDescent="0.25">
      <c r="A1027" s="2" t="s">
        <v>407</v>
      </c>
      <c r="B1027" s="2" t="s">
        <v>407</v>
      </c>
      <c r="C1027" s="2" t="s">
        <v>399</v>
      </c>
      <c r="D1027" s="2" t="s">
        <v>50</v>
      </c>
      <c r="E1027" s="2" t="s">
        <v>90</v>
      </c>
      <c r="F1027" s="2" t="s">
        <v>167</v>
      </c>
      <c r="G1027" s="2" t="s">
        <v>166</v>
      </c>
      <c r="H1027" s="2" t="s">
        <v>165</v>
      </c>
      <c r="I1027" s="2" t="s">
        <v>88</v>
      </c>
      <c r="J1027" s="2" t="s">
        <v>47</v>
      </c>
      <c r="K1027" s="2" t="s">
        <v>51</v>
      </c>
      <c r="L1027" s="2" t="s">
        <v>87</v>
      </c>
      <c r="M1027" s="8">
        <v>1</v>
      </c>
      <c r="N1027" s="9" t="str">
        <f t="shared" ref="N1027:N1090" si="48">_xlfn.CONCAT(B1027," - ",G1027)</f>
        <v>RSSS-360-4851 - Autres sources de financement - Non Cap</v>
      </c>
      <c r="O1027" s="9" t="str">
        <f t="shared" ref="O1027:O1090" si="49">J1027</f>
        <v>Dépense</v>
      </c>
      <c r="P1027" s="9" t="str">
        <f t="shared" ref="P1027:P1090" si="50">D1027</f>
        <v>Fonds général</v>
      </c>
    </row>
    <row r="1028" spans="1:16" ht="12.75" customHeight="1" x14ac:dyDescent="0.25">
      <c r="A1028" s="2" t="s">
        <v>406</v>
      </c>
      <c r="B1028" s="2" t="s">
        <v>406</v>
      </c>
      <c r="C1028" s="2" t="s">
        <v>399</v>
      </c>
      <c r="D1028" s="2" t="s">
        <v>50</v>
      </c>
      <c r="E1028" s="2" t="s">
        <v>90</v>
      </c>
      <c r="F1028" s="2" t="s">
        <v>163</v>
      </c>
      <c r="G1028" s="2" t="s">
        <v>162</v>
      </c>
      <c r="H1028" s="2" t="s">
        <v>161</v>
      </c>
      <c r="I1028" s="2" t="s">
        <v>88</v>
      </c>
      <c r="J1028" s="2" t="s">
        <v>46</v>
      </c>
      <c r="K1028" s="2" t="s">
        <v>51</v>
      </c>
      <c r="L1028" s="2" t="s">
        <v>87</v>
      </c>
      <c r="M1028" s="8">
        <v>1</v>
      </c>
      <c r="N1028" s="9" t="str">
        <f t="shared" si="48"/>
        <v>RSSS-370-4851 - Autres sources de financement - Cap</v>
      </c>
      <c r="O1028" s="9" t="str">
        <f t="shared" si="49"/>
        <v>Investissement</v>
      </c>
      <c r="P1028" s="9" t="str">
        <f t="shared" si="50"/>
        <v>Fonds général</v>
      </c>
    </row>
    <row r="1029" spans="1:16" ht="12.75" customHeight="1" x14ac:dyDescent="0.25">
      <c r="A1029" s="2" t="s">
        <v>405</v>
      </c>
      <c r="B1029" s="2" t="s">
        <v>405</v>
      </c>
      <c r="C1029" s="2" t="s">
        <v>399</v>
      </c>
      <c r="D1029" s="2" t="s">
        <v>50</v>
      </c>
      <c r="E1029" s="2" t="s">
        <v>90</v>
      </c>
      <c r="F1029" s="2" t="s">
        <v>93</v>
      </c>
      <c r="G1029" s="2" t="s">
        <v>93</v>
      </c>
      <c r="H1029" s="2" t="s">
        <v>93</v>
      </c>
      <c r="I1029" s="2" t="s">
        <v>88</v>
      </c>
      <c r="J1029" s="2" t="s">
        <v>47</v>
      </c>
      <c r="K1029" s="2" t="s">
        <v>48</v>
      </c>
      <c r="L1029" s="2" t="s">
        <v>87</v>
      </c>
      <c r="M1029" s="8">
        <v>1</v>
      </c>
      <c r="N1029" s="9" t="str">
        <f t="shared" si="48"/>
        <v>RSSS-400-4851 - Conversion - Dépenses réelles - 2018-2019</v>
      </c>
      <c r="O1029" s="9" t="str">
        <f t="shared" si="49"/>
        <v>Dépense</v>
      </c>
      <c r="P1029" s="9" t="str">
        <f t="shared" si="50"/>
        <v>Fonds général</v>
      </c>
    </row>
    <row r="1030" spans="1:16" ht="12.75" customHeight="1" x14ac:dyDescent="0.25">
      <c r="A1030" s="2" t="s">
        <v>404</v>
      </c>
      <c r="B1030" s="2" t="s">
        <v>404</v>
      </c>
      <c r="C1030" s="2" t="s">
        <v>399</v>
      </c>
      <c r="D1030" s="2" t="s">
        <v>50</v>
      </c>
      <c r="E1030" s="2" t="s">
        <v>90</v>
      </c>
      <c r="F1030" s="2" t="s">
        <v>158</v>
      </c>
      <c r="G1030" s="2" t="s">
        <v>158</v>
      </c>
      <c r="H1030" s="2" t="s">
        <v>158</v>
      </c>
      <c r="I1030" s="2" t="s">
        <v>88</v>
      </c>
      <c r="J1030" s="2" t="s">
        <v>47</v>
      </c>
      <c r="K1030" s="2" t="s">
        <v>48</v>
      </c>
      <c r="L1030" s="2" t="s">
        <v>87</v>
      </c>
      <c r="M1030" s="8">
        <v>1</v>
      </c>
      <c r="N1030" s="9" t="str">
        <f t="shared" si="48"/>
        <v>RSSS-992-4851 - Plan modernisation technologique - Transfert MSSS (NON CAP)</v>
      </c>
      <c r="O1030" s="9" t="str">
        <f t="shared" si="49"/>
        <v>Dépense</v>
      </c>
      <c r="P1030" s="9" t="str">
        <f t="shared" si="50"/>
        <v>Fonds général</v>
      </c>
    </row>
    <row r="1031" spans="1:16" ht="12.75" customHeight="1" x14ac:dyDescent="0.25">
      <c r="A1031" s="2" t="s">
        <v>403</v>
      </c>
      <c r="B1031" s="2" t="s">
        <v>403</v>
      </c>
      <c r="C1031" s="2" t="s">
        <v>399</v>
      </c>
      <c r="D1031" s="2" t="s">
        <v>50</v>
      </c>
      <c r="E1031" s="2" t="s">
        <v>90</v>
      </c>
      <c r="F1031" s="2" t="s">
        <v>156</v>
      </c>
      <c r="G1031" s="2" t="s">
        <v>156</v>
      </c>
      <c r="H1031" s="2" t="s">
        <v>156</v>
      </c>
      <c r="I1031" s="2" t="s">
        <v>147</v>
      </c>
      <c r="J1031" s="2" t="s">
        <v>46</v>
      </c>
      <c r="K1031" s="2" t="s">
        <v>48</v>
      </c>
      <c r="L1031" s="2" t="s">
        <v>87</v>
      </c>
      <c r="M1031" s="8">
        <v>1</v>
      </c>
      <c r="N1031" s="9" t="str">
        <f t="shared" si="48"/>
        <v>RSSS-993-4851 - Plan modernisation technologique - EIRI (CAP)</v>
      </c>
      <c r="O1031" s="9" t="str">
        <f t="shared" si="49"/>
        <v>Investissement</v>
      </c>
      <c r="P1031" s="9" t="str">
        <f t="shared" si="50"/>
        <v>Fonds général</v>
      </c>
    </row>
    <row r="1032" spans="1:16" ht="12.75" customHeight="1" x14ac:dyDescent="0.25">
      <c r="A1032" s="2" t="s">
        <v>402</v>
      </c>
      <c r="B1032" s="2" t="s">
        <v>402</v>
      </c>
      <c r="C1032" s="2" t="s">
        <v>399</v>
      </c>
      <c r="D1032" s="2" t="s">
        <v>50</v>
      </c>
      <c r="E1032" s="2" t="s">
        <v>115</v>
      </c>
      <c r="F1032" s="2" t="s">
        <v>152</v>
      </c>
      <c r="G1032" s="2" t="s">
        <v>152</v>
      </c>
      <c r="H1032" s="2" t="s">
        <v>152</v>
      </c>
      <c r="I1032" s="2" t="s">
        <v>147</v>
      </c>
      <c r="J1032" s="2" t="s">
        <v>46</v>
      </c>
      <c r="K1032" s="2" t="s">
        <v>48</v>
      </c>
      <c r="L1032" s="2" t="s">
        <v>87</v>
      </c>
      <c r="M1032" s="8">
        <v>1</v>
      </c>
      <c r="N1032" s="9" t="str">
        <f t="shared" si="48"/>
        <v>RSSS-997-4851 - Compte non provisionné - Capitalisable</v>
      </c>
      <c r="O1032" s="9" t="str">
        <f t="shared" si="49"/>
        <v>Investissement</v>
      </c>
      <c r="P1032" s="9" t="str">
        <f t="shared" si="50"/>
        <v>Fonds général</v>
      </c>
    </row>
    <row r="1033" spans="1:16" ht="12.75" customHeight="1" x14ac:dyDescent="0.25">
      <c r="A1033" s="2" t="s">
        <v>401</v>
      </c>
      <c r="B1033" s="2" t="s">
        <v>401</v>
      </c>
      <c r="C1033" s="2" t="s">
        <v>399</v>
      </c>
      <c r="D1033" s="2" t="s">
        <v>50</v>
      </c>
      <c r="E1033" s="2" t="s">
        <v>90</v>
      </c>
      <c r="F1033" s="2" t="s">
        <v>89</v>
      </c>
      <c r="G1033" s="2" t="s">
        <v>89</v>
      </c>
      <c r="H1033" s="2" t="s">
        <v>89</v>
      </c>
      <c r="I1033" s="2" t="s">
        <v>88</v>
      </c>
      <c r="J1033" s="2" t="s">
        <v>47</v>
      </c>
      <c r="K1033" s="2" t="s">
        <v>48</v>
      </c>
      <c r="L1033" s="2" t="s">
        <v>87</v>
      </c>
      <c r="M1033" s="8">
        <v>1</v>
      </c>
      <c r="N1033" s="9" t="str">
        <f t="shared" si="48"/>
        <v>RSSS-998-4851 - COVID-19 - Non capitalisable</v>
      </c>
      <c r="O1033" s="9" t="str">
        <f t="shared" si="49"/>
        <v>Dépense</v>
      </c>
      <c r="P1033" s="9" t="str">
        <f t="shared" si="50"/>
        <v>Fonds général</v>
      </c>
    </row>
    <row r="1034" spans="1:16" ht="12.75" customHeight="1" x14ac:dyDescent="0.25">
      <c r="A1034" s="2" t="s">
        <v>400</v>
      </c>
      <c r="B1034" s="2" t="s">
        <v>400</v>
      </c>
      <c r="C1034" s="2" t="s">
        <v>399</v>
      </c>
      <c r="D1034" s="2" t="s">
        <v>50</v>
      </c>
      <c r="E1034" s="2" t="s">
        <v>90</v>
      </c>
      <c r="F1034" s="2" t="s">
        <v>148</v>
      </c>
      <c r="G1034" s="2" t="s">
        <v>148</v>
      </c>
      <c r="H1034" s="2" t="s">
        <v>148</v>
      </c>
      <c r="I1034" s="2" t="s">
        <v>147</v>
      </c>
      <c r="J1034" s="2" t="s">
        <v>46</v>
      </c>
      <c r="K1034" s="2" t="s">
        <v>48</v>
      </c>
      <c r="L1034" s="2" t="s">
        <v>87</v>
      </c>
      <c r="M1034" s="8">
        <v>1</v>
      </c>
      <c r="N1034" s="9" t="str">
        <f t="shared" si="48"/>
        <v>RSSS-999-4851 - COVID-19 - Capitalisable</v>
      </c>
      <c r="O1034" s="9" t="str">
        <f t="shared" si="49"/>
        <v>Investissement</v>
      </c>
      <c r="P1034" s="9" t="str">
        <f t="shared" si="50"/>
        <v>Fonds général</v>
      </c>
    </row>
    <row r="1035" spans="1:16" ht="12.75" customHeight="1" x14ac:dyDescent="0.25">
      <c r="A1035" s="2" t="s">
        <v>1468</v>
      </c>
      <c r="B1035" s="2" t="s">
        <v>1468</v>
      </c>
      <c r="C1035" s="2" t="s">
        <v>1462</v>
      </c>
      <c r="D1035" s="2" t="s">
        <v>50</v>
      </c>
      <c r="E1035" s="2" t="s">
        <v>90</v>
      </c>
      <c r="F1035" s="2" t="s">
        <v>117</v>
      </c>
      <c r="G1035" s="2" t="s">
        <v>117</v>
      </c>
      <c r="H1035" s="2" t="s">
        <v>67</v>
      </c>
      <c r="I1035" s="2" t="s">
        <v>88</v>
      </c>
      <c r="J1035" s="2" t="s">
        <v>47</v>
      </c>
      <c r="K1035" s="2" t="s">
        <v>48</v>
      </c>
      <c r="L1035" s="2" t="s">
        <v>87</v>
      </c>
      <c r="M1035" s="8">
        <v>1</v>
      </c>
      <c r="N1035" s="9" t="str">
        <f t="shared" si="48"/>
        <v>SSSS-100-1160181682 - Budget de fonctionnement</v>
      </c>
      <c r="O1035" s="9" t="str">
        <f t="shared" si="49"/>
        <v>Dépense</v>
      </c>
      <c r="P1035" s="9" t="str">
        <f t="shared" si="50"/>
        <v>Fonds général</v>
      </c>
    </row>
    <row r="1036" spans="1:16" ht="12.75" customHeight="1" x14ac:dyDescent="0.25">
      <c r="A1036" s="2" t="s">
        <v>1467</v>
      </c>
      <c r="B1036" s="2" t="s">
        <v>1467</v>
      </c>
      <c r="C1036" s="2" t="s">
        <v>1462</v>
      </c>
      <c r="D1036" s="2" t="s">
        <v>50</v>
      </c>
      <c r="E1036" s="2" t="s">
        <v>90</v>
      </c>
      <c r="F1036" s="2" t="s">
        <v>1407</v>
      </c>
      <c r="G1036" s="2" t="s">
        <v>1407</v>
      </c>
      <c r="H1036" s="2" t="s">
        <v>73</v>
      </c>
      <c r="I1036" s="2" t="s">
        <v>88</v>
      </c>
      <c r="J1036" s="2" t="s">
        <v>46</v>
      </c>
      <c r="K1036" s="2" t="s">
        <v>48</v>
      </c>
      <c r="L1036" s="2" t="s">
        <v>87</v>
      </c>
      <c r="M1036" s="8">
        <v>1</v>
      </c>
      <c r="N1036" s="9" t="str">
        <f t="shared" si="48"/>
        <v>SSSS-110-1160181682 - Budget d'immobilisation</v>
      </c>
      <c r="O1036" s="9" t="str">
        <f t="shared" si="49"/>
        <v>Investissement</v>
      </c>
      <c r="P1036" s="9" t="str">
        <f t="shared" si="50"/>
        <v>Fonds général</v>
      </c>
    </row>
    <row r="1037" spans="1:16" ht="12.75" customHeight="1" x14ac:dyDescent="0.25">
      <c r="A1037" s="2" t="s">
        <v>1466</v>
      </c>
      <c r="B1037" s="2" t="s">
        <v>1466</v>
      </c>
      <c r="C1037" s="2" t="s">
        <v>1462</v>
      </c>
      <c r="D1037" s="2" t="s">
        <v>50</v>
      </c>
      <c r="E1037" s="2" t="s">
        <v>90</v>
      </c>
      <c r="F1037" s="2" t="s">
        <v>63</v>
      </c>
      <c r="G1037" s="2" t="s">
        <v>74</v>
      </c>
      <c r="H1037" s="2" t="s">
        <v>63</v>
      </c>
      <c r="I1037" s="2" t="s">
        <v>88</v>
      </c>
      <c r="J1037" s="2" t="s">
        <v>47</v>
      </c>
      <c r="K1037" s="2" t="s">
        <v>51</v>
      </c>
      <c r="L1037" s="2" t="s">
        <v>87</v>
      </c>
      <c r="M1037" s="8">
        <v>1</v>
      </c>
      <c r="N1037" s="9" t="str">
        <f t="shared" si="48"/>
        <v>SSSS-120-1160181682 - Autres sources</v>
      </c>
      <c r="O1037" s="9" t="str">
        <f t="shared" si="49"/>
        <v>Dépense</v>
      </c>
      <c r="P1037" s="9" t="str">
        <f t="shared" si="50"/>
        <v>Fonds général</v>
      </c>
    </row>
    <row r="1038" spans="1:16" ht="12.75" customHeight="1" x14ac:dyDescent="0.25">
      <c r="A1038" s="2" t="s">
        <v>1465</v>
      </c>
      <c r="B1038" s="2" t="s">
        <v>1465</v>
      </c>
      <c r="C1038" s="2" t="s">
        <v>1462</v>
      </c>
      <c r="D1038" s="2" t="s">
        <v>50</v>
      </c>
      <c r="E1038" s="2" t="s">
        <v>90</v>
      </c>
      <c r="F1038" s="2" t="s">
        <v>111</v>
      </c>
      <c r="G1038" s="2" t="s">
        <v>1</v>
      </c>
      <c r="H1038" s="2" t="s">
        <v>139</v>
      </c>
      <c r="I1038" s="2" t="s">
        <v>88</v>
      </c>
      <c r="J1038" s="2" t="s">
        <v>47</v>
      </c>
      <c r="K1038" s="2" t="s">
        <v>48</v>
      </c>
      <c r="L1038" s="2" t="s">
        <v>87</v>
      </c>
      <c r="M1038" s="8">
        <v>1</v>
      </c>
      <c r="N1038" s="9" t="str">
        <f t="shared" si="48"/>
        <v>SSSS-130-1160181682 - Rémunération</v>
      </c>
      <c r="O1038" s="9" t="str">
        <f t="shared" si="49"/>
        <v>Dépense</v>
      </c>
      <c r="P1038" s="9" t="str">
        <f t="shared" si="50"/>
        <v>Fonds général</v>
      </c>
    </row>
    <row r="1039" spans="1:16" ht="12.75" customHeight="1" x14ac:dyDescent="0.25">
      <c r="A1039" s="2" t="s">
        <v>1464</v>
      </c>
      <c r="B1039" s="2" t="s">
        <v>1464</v>
      </c>
      <c r="C1039" s="2" t="s">
        <v>1462</v>
      </c>
      <c r="D1039" s="2" t="s">
        <v>50</v>
      </c>
      <c r="E1039" s="2" t="s">
        <v>90</v>
      </c>
      <c r="F1039" s="2" t="s">
        <v>104</v>
      </c>
      <c r="G1039" s="2" t="s">
        <v>76</v>
      </c>
      <c r="H1039" s="2" t="s">
        <v>104</v>
      </c>
      <c r="I1039" s="2" t="s">
        <v>88</v>
      </c>
      <c r="J1039" s="2" t="s">
        <v>47</v>
      </c>
      <c r="K1039" s="2" t="s">
        <v>48</v>
      </c>
      <c r="L1039" s="2" t="s">
        <v>87</v>
      </c>
      <c r="M1039" s="8">
        <v>1</v>
      </c>
      <c r="N1039" s="9" t="str">
        <f t="shared" si="48"/>
        <v>SSSS-140-1160181682 - Transfert - MSSS</v>
      </c>
      <c r="O1039" s="9" t="str">
        <f t="shared" si="49"/>
        <v>Dépense</v>
      </c>
      <c r="P1039" s="9" t="str">
        <f t="shared" si="50"/>
        <v>Fonds général</v>
      </c>
    </row>
    <row r="1040" spans="1:16" ht="12.75" customHeight="1" x14ac:dyDescent="0.25">
      <c r="A1040" s="2" t="s">
        <v>1463</v>
      </c>
      <c r="B1040" s="2" t="s">
        <v>1463</v>
      </c>
      <c r="C1040" s="2" t="s">
        <v>1462</v>
      </c>
      <c r="D1040" s="2" t="s">
        <v>50</v>
      </c>
      <c r="E1040" s="2" t="s">
        <v>90</v>
      </c>
      <c r="F1040" s="2" t="s">
        <v>93</v>
      </c>
      <c r="G1040" s="2" t="s">
        <v>93</v>
      </c>
      <c r="H1040" s="2" t="s">
        <v>93</v>
      </c>
      <c r="I1040" s="2" t="s">
        <v>88</v>
      </c>
      <c r="J1040" s="2" t="s">
        <v>47</v>
      </c>
      <c r="K1040" s="2" t="s">
        <v>48</v>
      </c>
      <c r="L1040" s="2" t="s">
        <v>87</v>
      </c>
      <c r="M1040" s="8">
        <v>1</v>
      </c>
      <c r="N1040" s="9" t="str">
        <f t="shared" si="48"/>
        <v>SSSS-200-1160181682 - Conversion - Dépenses réelles - 2018-2019</v>
      </c>
      <c r="O1040" s="9" t="str">
        <f t="shared" si="49"/>
        <v>Dépense</v>
      </c>
      <c r="P1040" s="9" t="str">
        <f t="shared" si="50"/>
        <v>Fonds général</v>
      </c>
    </row>
    <row r="1041" spans="1:16" ht="12.75" customHeight="1" x14ac:dyDescent="0.25">
      <c r="A1041" s="2" t="s">
        <v>134</v>
      </c>
      <c r="B1041" s="2" t="s">
        <v>133</v>
      </c>
      <c r="C1041" s="2" t="s">
        <v>124</v>
      </c>
      <c r="D1041" s="2" t="s">
        <v>50</v>
      </c>
      <c r="E1041" s="2" t="s">
        <v>121</v>
      </c>
      <c r="F1041" s="2" t="s">
        <v>120</v>
      </c>
      <c r="G1041" s="2" t="s">
        <v>73</v>
      </c>
      <c r="H1041" s="2" t="s">
        <v>119</v>
      </c>
      <c r="I1041" s="2" t="s">
        <v>88</v>
      </c>
      <c r="J1041" s="2" t="s">
        <v>46</v>
      </c>
      <c r="K1041" s="2" t="s">
        <v>48</v>
      </c>
      <c r="L1041" s="2" t="s">
        <v>87</v>
      </c>
      <c r="M1041" s="8">
        <v>1</v>
      </c>
      <c r="N1041" s="9" t="str">
        <f t="shared" si="48"/>
        <v>SCT-10-000571 - Immobilisation</v>
      </c>
      <c r="O1041" s="9" t="str">
        <f t="shared" si="49"/>
        <v>Investissement</v>
      </c>
      <c r="P1041" s="9" t="str">
        <f t="shared" si="50"/>
        <v>Fonds général</v>
      </c>
    </row>
    <row r="1042" spans="1:16" ht="12.75" customHeight="1" x14ac:dyDescent="0.25">
      <c r="A1042" s="2" t="s">
        <v>132</v>
      </c>
      <c r="B1042" s="2" t="s">
        <v>132</v>
      </c>
      <c r="C1042" s="2" t="s">
        <v>124</v>
      </c>
      <c r="D1042" s="2" t="s">
        <v>50</v>
      </c>
      <c r="E1042" s="2" t="s">
        <v>90</v>
      </c>
      <c r="F1042" s="2" t="s">
        <v>117</v>
      </c>
      <c r="G1042" s="2" t="s">
        <v>67</v>
      </c>
      <c r="H1042" s="2" t="s">
        <v>98</v>
      </c>
      <c r="I1042" s="2" t="s">
        <v>88</v>
      </c>
      <c r="J1042" s="2" t="s">
        <v>47</v>
      </c>
      <c r="K1042" s="2" t="s">
        <v>48</v>
      </c>
      <c r="L1042" s="2" t="s">
        <v>87</v>
      </c>
      <c r="M1042" s="8">
        <v>1</v>
      </c>
      <c r="N1042" s="9" t="str">
        <f t="shared" si="48"/>
        <v>SCT-20-000571 - Fonctionnement</v>
      </c>
      <c r="O1042" s="9" t="str">
        <f t="shared" si="49"/>
        <v>Dépense</v>
      </c>
      <c r="P1042" s="9" t="str">
        <f t="shared" si="50"/>
        <v>Fonds général</v>
      </c>
    </row>
    <row r="1043" spans="1:16" ht="12.75" customHeight="1" x14ac:dyDescent="0.25">
      <c r="A1043" s="2" t="s">
        <v>130</v>
      </c>
      <c r="B1043" s="2" t="s">
        <v>130</v>
      </c>
      <c r="C1043" s="2" t="s">
        <v>124</v>
      </c>
      <c r="D1043" s="2" t="s">
        <v>50</v>
      </c>
      <c r="E1043" s="2" t="s">
        <v>90</v>
      </c>
      <c r="F1043" s="2" t="s">
        <v>111</v>
      </c>
      <c r="G1043" s="2" t="s">
        <v>1</v>
      </c>
      <c r="H1043" s="2" t="s">
        <v>98</v>
      </c>
      <c r="I1043" s="2" t="s">
        <v>88</v>
      </c>
      <c r="J1043" s="2" t="s">
        <v>47</v>
      </c>
      <c r="K1043" s="2" t="s">
        <v>48</v>
      </c>
      <c r="L1043" s="2" t="s">
        <v>87</v>
      </c>
      <c r="M1043" s="8">
        <v>1</v>
      </c>
      <c r="N1043" s="9" t="str">
        <f t="shared" si="48"/>
        <v>SCT-30-000571 - Rémunération</v>
      </c>
      <c r="O1043" s="9" t="str">
        <f t="shared" si="49"/>
        <v>Dépense</v>
      </c>
      <c r="P1043" s="9" t="str">
        <f t="shared" si="50"/>
        <v>Fonds général</v>
      </c>
    </row>
    <row r="1044" spans="1:16" ht="12.75" customHeight="1" x14ac:dyDescent="0.25">
      <c r="A1044" s="2" t="s">
        <v>131</v>
      </c>
      <c r="B1044" s="2" t="s">
        <v>131</v>
      </c>
      <c r="C1044" s="2" t="s">
        <v>124</v>
      </c>
      <c r="D1044" s="2" t="s">
        <v>50</v>
      </c>
      <c r="E1044" s="2" t="s">
        <v>115</v>
      </c>
      <c r="F1044" s="2" t="s">
        <v>114</v>
      </c>
      <c r="G1044" s="2" t="s">
        <v>114</v>
      </c>
      <c r="H1044" s="2" t="s">
        <v>113</v>
      </c>
      <c r="I1044" s="2" t="s">
        <v>88</v>
      </c>
      <c r="J1044" s="2" t="s">
        <v>46</v>
      </c>
      <c r="K1044" s="2" t="s">
        <v>48</v>
      </c>
      <c r="L1044" s="2" t="s">
        <v>87</v>
      </c>
      <c r="M1044" s="8">
        <v>1</v>
      </c>
      <c r="N1044" s="9" t="str">
        <f t="shared" si="48"/>
        <v>SCT-3-10-000571 - NON PROVISIONNÉ</v>
      </c>
      <c r="O1044" s="9" t="str">
        <f t="shared" si="49"/>
        <v>Investissement</v>
      </c>
      <c r="P1044" s="9" t="str">
        <f t="shared" si="50"/>
        <v>Fonds général</v>
      </c>
    </row>
    <row r="1045" spans="1:16" ht="12.75" customHeight="1" x14ac:dyDescent="0.25">
      <c r="A1045" s="2" t="s">
        <v>129</v>
      </c>
      <c r="B1045" s="2" t="s">
        <v>129</v>
      </c>
      <c r="C1045" s="2" t="s">
        <v>124</v>
      </c>
      <c r="D1045" s="2" t="s">
        <v>50</v>
      </c>
      <c r="E1045" s="2" t="s">
        <v>109</v>
      </c>
      <c r="F1045" s="2" t="s">
        <v>108</v>
      </c>
      <c r="G1045" s="2" t="s">
        <v>108</v>
      </c>
      <c r="H1045" s="2" t="s">
        <v>107</v>
      </c>
      <c r="I1045" s="2" t="s">
        <v>88</v>
      </c>
      <c r="J1045" s="2" t="s">
        <v>46</v>
      </c>
      <c r="K1045" s="2" t="s">
        <v>48</v>
      </c>
      <c r="L1045" s="2" t="s">
        <v>87</v>
      </c>
      <c r="M1045" s="8">
        <v>1</v>
      </c>
      <c r="N1045" s="9" t="str">
        <f t="shared" si="48"/>
        <v>SCT-5-10-000571 - Demande de rehaussement</v>
      </c>
      <c r="O1045" s="9" t="str">
        <f t="shared" si="49"/>
        <v>Investissement</v>
      </c>
      <c r="P1045" s="9" t="str">
        <f t="shared" si="50"/>
        <v>Fonds général</v>
      </c>
    </row>
    <row r="1046" spans="1:16" ht="12.75" customHeight="1" x14ac:dyDescent="0.25">
      <c r="A1046" s="2" t="s">
        <v>128</v>
      </c>
      <c r="B1046" s="2" t="s">
        <v>128</v>
      </c>
      <c r="C1046" s="2" t="s">
        <v>124</v>
      </c>
      <c r="D1046" s="2" t="s">
        <v>50</v>
      </c>
      <c r="E1046" s="2" t="s">
        <v>90</v>
      </c>
      <c r="F1046" s="2" t="s">
        <v>63</v>
      </c>
      <c r="G1046" s="2" t="s">
        <v>74</v>
      </c>
      <c r="H1046" s="2" t="s">
        <v>63</v>
      </c>
      <c r="I1046" s="2" t="s">
        <v>88</v>
      </c>
      <c r="J1046" s="2" t="s">
        <v>47</v>
      </c>
      <c r="K1046" s="2" t="s">
        <v>51</v>
      </c>
      <c r="L1046" s="2" t="s">
        <v>87</v>
      </c>
      <c r="M1046" s="8">
        <v>1</v>
      </c>
      <c r="N1046" s="9" t="str">
        <f t="shared" si="48"/>
        <v>SSSS-120-571 - Autres sources</v>
      </c>
      <c r="O1046" s="9" t="str">
        <f t="shared" si="49"/>
        <v>Dépense</v>
      </c>
      <c r="P1046" s="9" t="str">
        <f t="shared" si="50"/>
        <v>Fonds général</v>
      </c>
    </row>
    <row r="1047" spans="1:16" ht="12.75" customHeight="1" x14ac:dyDescent="0.25">
      <c r="A1047" s="2" t="s">
        <v>127</v>
      </c>
      <c r="B1047" s="2" t="s">
        <v>127</v>
      </c>
      <c r="C1047" s="2" t="s">
        <v>124</v>
      </c>
      <c r="D1047" s="2" t="s">
        <v>50</v>
      </c>
      <c r="E1047" s="2" t="s">
        <v>90</v>
      </c>
      <c r="F1047" s="2" t="s">
        <v>104</v>
      </c>
      <c r="G1047" s="2" t="s">
        <v>76</v>
      </c>
      <c r="H1047" s="2" t="s">
        <v>104</v>
      </c>
      <c r="I1047" s="2" t="s">
        <v>88</v>
      </c>
      <c r="J1047" s="2" t="s">
        <v>47</v>
      </c>
      <c r="K1047" s="2" t="s">
        <v>48</v>
      </c>
      <c r="L1047" s="2" t="s">
        <v>87</v>
      </c>
      <c r="M1047" s="8">
        <v>1</v>
      </c>
      <c r="N1047" s="9" t="str">
        <f t="shared" si="48"/>
        <v>SSSS-140-571 - Transfert - MSSS</v>
      </c>
      <c r="O1047" s="9" t="str">
        <f t="shared" si="49"/>
        <v>Dépense</v>
      </c>
      <c r="P1047" s="9" t="str">
        <f t="shared" si="50"/>
        <v>Fonds général</v>
      </c>
    </row>
    <row r="1048" spans="1:16" ht="12.75" customHeight="1" x14ac:dyDescent="0.25">
      <c r="A1048" s="2" t="s">
        <v>126</v>
      </c>
      <c r="B1048" s="2" t="s">
        <v>126</v>
      </c>
      <c r="C1048" s="2" t="s">
        <v>124</v>
      </c>
      <c r="D1048" s="2" t="s">
        <v>50</v>
      </c>
      <c r="E1048" s="2" t="s">
        <v>90</v>
      </c>
      <c r="F1048" s="2" t="s">
        <v>93</v>
      </c>
      <c r="G1048" s="2" t="s">
        <v>93</v>
      </c>
      <c r="H1048" s="2" t="s">
        <v>93</v>
      </c>
      <c r="I1048" s="2" t="s">
        <v>88</v>
      </c>
      <c r="J1048" s="2" t="s">
        <v>47</v>
      </c>
      <c r="K1048" s="2" t="s">
        <v>48</v>
      </c>
      <c r="L1048" s="2" t="s">
        <v>87</v>
      </c>
      <c r="M1048" s="8">
        <v>1</v>
      </c>
      <c r="N1048" s="9" t="str">
        <f t="shared" si="48"/>
        <v>SSSS-200-571 - Conversion - Dépenses réelles - 2018-2019</v>
      </c>
      <c r="O1048" s="9" t="str">
        <f t="shared" si="49"/>
        <v>Dépense</v>
      </c>
      <c r="P1048" s="9" t="str">
        <f t="shared" si="50"/>
        <v>Fonds général</v>
      </c>
    </row>
    <row r="1049" spans="1:16" ht="12.75" customHeight="1" x14ac:dyDescent="0.25">
      <c r="A1049" s="2" t="s">
        <v>125</v>
      </c>
      <c r="B1049" s="2" t="s">
        <v>125</v>
      </c>
      <c r="C1049" s="2" t="s">
        <v>124</v>
      </c>
      <c r="D1049" s="2" t="s">
        <v>50</v>
      </c>
      <c r="E1049" s="2" t="s">
        <v>90</v>
      </c>
      <c r="F1049" s="2" t="s">
        <v>89</v>
      </c>
      <c r="G1049" s="2" t="s">
        <v>89</v>
      </c>
      <c r="H1049" s="2" t="s">
        <v>89</v>
      </c>
      <c r="I1049" s="2" t="s">
        <v>88</v>
      </c>
      <c r="J1049" s="2" t="s">
        <v>47</v>
      </c>
      <c r="K1049" s="2" t="s">
        <v>48</v>
      </c>
      <c r="L1049" s="2" t="s">
        <v>87</v>
      </c>
      <c r="M1049" s="8">
        <v>1</v>
      </c>
      <c r="N1049" s="9" t="str">
        <f t="shared" si="48"/>
        <v>SSSS-998-571 - COVID-19 - Non capitalisable</v>
      </c>
      <c r="O1049" s="9" t="str">
        <f t="shared" si="49"/>
        <v>Dépense</v>
      </c>
      <c r="P1049" s="9" t="str">
        <f t="shared" si="50"/>
        <v>Fonds général</v>
      </c>
    </row>
    <row r="1050" spans="1:16" ht="12.75" customHeight="1" x14ac:dyDescent="0.25">
      <c r="A1050" s="2" t="s">
        <v>1461</v>
      </c>
      <c r="B1050" s="2" t="s">
        <v>1461</v>
      </c>
      <c r="C1050" s="2" t="s">
        <v>1455</v>
      </c>
      <c r="D1050" s="2" t="s">
        <v>50</v>
      </c>
      <c r="E1050" s="2" t="s">
        <v>90</v>
      </c>
      <c r="F1050" s="2" t="s">
        <v>117</v>
      </c>
      <c r="G1050" s="2" t="s">
        <v>117</v>
      </c>
      <c r="H1050" s="2" t="s">
        <v>67</v>
      </c>
      <c r="I1050" s="2" t="s">
        <v>88</v>
      </c>
      <c r="J1050" s="2" t="s">
        <v>47</v>
      </c>
      <c r="K1050" s="2" t="s">
        <v>48</v>
      </c>
      <c r="L1050" s="2" t="s">
        <v>87</v>
      </c>
      <c r="M1050" s="8">
        <v>1</v>
      </c>
      <c r="N1050" s="9" t="str">
        <f t="shared" si="48"/>
        <v>SSSS-100-1161404356 - Budget de fonctionnement</v>
      </c>
      <c r="O1050" s="9" t="str">
        <f t="shared" si="49"/>
        <v>Dépense</v>
      </c>
      <c r="P1050" s="9" t="str">
        <f t="shared" si="50"/>
        <v>Fonds général</v>
      </c>
    </row>
    <row r="1051" spans="1:16" ht="12.75" customHeight="1" x14ac:dyDescent="0.25">
      <c r="A1051" s="2" t="s">
        <v>1460</v>
      </c>
      <c r="B1051" s="2" t="s">
        <v>1460</v>
      </c>
      <c r="C1051" s="2" t="s">
        <v>1455</v>
      </c>
      <c r="D1051" s="2" t="s">
        <v>50</v>
      </c>
      <c r="E1051" s="2" t="s">
        <v>90</v>
      </c>
      <c r="F1051" s="2" t="s">
        <v>1407</v>
      </c>
      <c r="G1051" s="2" t="s">
        <v>1407</v>
      </c>
      <c r="H1051" s="2" t="s">
        <v>73</v>
      </c>
      <c r="I1051" s="2" t="s">
        <v>88</v>
      </c>
      <c r="J1051" s="2" t="s">
        <v>46</v>
      </c>
      <c r="K1051" s="2" t="s">
        <v>48</v>
      </c>
      <c r="L1051" s="2" t="s">
        <v>87</v>
      </c>
      <c r="M1051" s="8">
        <v>1</v>
      </c>
      <c r="N1051" s="9" t="str">
        <f t="shared" si="48"/>
        <v>SSSS-110-1161404356 - Budget d'immobilisation</v>
      </c>
      <c r="O1051" s="9" t="str">
        <f t="shared" si="49"/>
        <v>Investissement</v>
      </c>
      <c r="P1051" s="9" t="str">
        <f t="shared" si="50"/>
        <v>Fonds général</v>
      </c>
    </row>
    <row r="1052" spans="1:16" ht="12.75" customHeight="1" x14ac:dyDescent="0.25">
      <c r="A1052" s="2" t="s">
        <v>1459</v>
      </c>
      <c r="B1052" s="2" t="s">
        <v>1459</v>
      </c>
      <c r="C1052" s="2" t="s">
        <v>1455</v>
      </c>
      <c r="D1052" s="2" t="s">
        <v>50</v>
      </c>
      <c r="E1052" s="2" t="s">
        <v>90</v>
      </c>
      <c r="F1052" s="2" t="s">
        <v>63</v>
      </c>
      <c r="G1052" s="2" t="s">
        <v>74</v>
      </c>
      <c r="H1052" s="2" t="s">
        <v>63</v>
      </c>
      <c r="I1052" s="2" t="s">
        <v>88</v>
      </c>
      <c r="J1052" s="2" t="s">
        <v>47</v>
      </c>
      <c r="K1052" s="2" t="s">
        <v>51</v>
      </c>
      <c r="L1052" s="2" t="s">
        <v>87</v>
      </c>
      <c r="M1052" s="8">
        <v>1</v>
      </c>
      <c r="N1052" s="9" t="str">
        <f t="shared" si="48"/>
        <v>SSSS-120-1161404356 - Autres sources</v>
      </c>
      <c r="O1052" s="9" t="str">
        <f t="shared" si="49"/>
        <v>Dépense</v>
      </c>
      <c r="P1052" s="9" t="str">
        <f t="shared" si="50"/>
        <v>Fonds général</v>
      </c>
    </row>
    <row r="1053" spans="1:16" ht="12.75" customHeight="1" x14ac:dyDescent="0.25">
      <c r="A1053" s="2" t="s">
        <v>1458</v>
      </c>
      <c r="B1053" s="2" t="s">
        <v>1458</v>
      </c>
      <c r="C1053" s="2" t="s">
        <v>1455</v>
      </c>
      <c r="D1053" s="2" t="s">
        <v>50</v>
      </c>
      <c r="E1053" s="2" t="s">
        <v>90</v>
      </c>
      <c r="F1053" s="2" t="s">
        <v>111</v>
      </c>
      <c r="G1053" s="2" t="s">
        <v>1</v>
      </c>
      <c r="H1053" s="2" t="s">
        <v>139</v>
      </c>
      <c r="I1053" s="2" t="s">
        <v>88</v>
      </c>
      <c r="J1053" s="2" t="s">
        <v>47</v>
      </c>
      <c r="K1053" s="2" t="s">
        <v>48</v>
      </c>
      <c r="L1053" s="2" t="s">
        <v>87</v>
      </c>
      <c r="M1053" s="8">
        <v>1</v>
      </c>
      <c r="N1053" s="9" t="str">
        <f t="shared" si="48"/>
        <v>SSSS-130-1161404356 - Rémunération</v>
      </c>
      <c r="O1053" s="9" t="str">
        <f t="shared" si="49"/>
        <v>Dépense</v>
      </c>
      <c r="P1053" s="9" t="str">
        <f t="shared" si="50"/>
        <v>Fonds général</v>
      </c>
    </row>
    <row r="1054" spans="1:16" ht="12.75" customHeight="1" x14ac:dyDescent="0.25">
      <c r="A1054" s="2" t="s">
        <v>1457</v>
      </c>
      <c r="B1054" s="2" t="s">
        <v>1457</v>
      </c>
      <c r="C1054" s="2" t="s">
        <v>1455</v>
      </c>
      <c r="D1054" s="2" t="s">
        <v>50</v>
      </c>
      <c r="E1054" s="2" t="s">
        <v>90</v>
      </c>
      <c r="F1054" s="2" t="s">
        <v>104</v>
      </c>
      <c r="G1054" s="2" t="s">
        <v>76</v>
      </c>
      <c r="H1054" s="2" t="s">
        <v>104</v>
      </c>
      <c r="I1054" s="2" t="s">
        <v>88</v>
      </c>
      <c r="J1054" s="2" t="s">
        <v>47</v>
      </c>
      <c r="K1054" s="2" t="s">
        <v>48</v>
      </c>
      <c r="L1054" s="2" t="s">
        <v>87</v>
      </c>
      <c r="M1054" s="8">
        <v>1</v>
      </c>
      <c r="N1054" s="9" t="str">
        <f t="shared" si="48"/>
        <v>SSSS-140-1161404356 - Transfert - MSSS</v>
      </c>
      <c r="O1054" s="9" t="str">
        <f t="shared" si="49"/>
        <v>Dépense</v>
      </c>
      <c r="P1054" s="9" t="str">
        <f t="shared" si="50"/>
        <v>Fonds général</v>
      </c>
    </row>
    <row r="1055" spans="1:16" ht="12.75" customHeight="1" x14ac:dyDescent="0.25">
      <c r="A1055" s="2" t="s">
        <v>1456</v>
      </c>
      <c r="B1055" s="2" t="s">
        <v>1456</v>
      </c>
      <c r="C1055" s="2" t="s">
        <v>1455</v>
      </c>
      <c r="D1055" s="2" t="s">
        <v>50</v>
      </c>
      <c r="E1055" s="2" t="s">
        <v>90</v>
      </c>
      <c r="F1055" s="2" t="s">
        <v>93</v>
      </c>
      <c r="G1055" s="2" t="s">
        <v>93</v>
      </c>
      <c r="H1055" s="2" t="s">
        <v>93</v>
      </c>
      <c r="I1055" s="2" t="s">
        <v>88</v>
      </c>
      <c r="J1055" s="2" t="s">
        <v>47</v>
      </c>
      <c r="K1055" s="2" t="s">
        <v>48</v>
      </c>
      <c r="L1055" s="2" t="s">
        <v>87</v>
      </c>
      <c r="M1055" s="8">
        <v>1</v>
      </c>
      <c r="N1055" s="9" t="str">
        <f t="shared" si="48"/>
        <v>SSSS-200-1161404356 - Conversion - Dépenses réelles - 2018-2019</v>
      </c>
      <c r="O1055" s="9" t="str">
        <f t="shared" si="49"/>
        <v>Dépense</v>
      </c>
      <c r="P1055" s="9" t="str">
        <f t="shared" si="50"/>
        <v>Fonds général</v>
      </c>
    </row>
    <row r="1056" spans="1:16" ht="12.75" customHeight="1" x14ac:dyDescent="0.25">
      <c r="A1056" s="2" t="s">
        <v>1426</v>
      </c>
      <c r="B1056" s="2" t="s">
        <v>1426</v>
      </c>
      <c r="C1056" s="2" t="s">
        <v>1420</v>
      </c>
      <c r="D1056" s="2" t="s">
        <v>50</v>
      </c>
      <c r="E1056" s="2" t="s">
        <v>90</v>
      </c>
      <c r="F1056" s="2" t="s">
        <v>117</v>
      </c>
      <c r="G1056" s="2" t="s">
        <v>117</v>
      </c>
      <c r="H1056" s="2" t="s">
        <v>67</v>
      </c>
      <c r="I1056" s="2" t="s">
        <v>88</v>
      </c>
      <c r="J1056" s="2" t="s">
        <v>47</v>
      </c>
      <c r="K1056" s="2" t="s">
        <v>48</v>
      </c>
      <c r="L1056" s="2" t="s">
        <v>87</v>
      </c>
      <c r="M1056" s="8">
        <v>1</v>
      </c>
      <c r="N1056" s="9" t="str">
        <f t="shared" si="48"/>
        <v>SSSS-100-1168143635 - Budget de fonctionnement</v>
      </c>
      <c r="O1056" s="9" t="str">
        <f t="shared" si="49"/>
        <v>Dépense</v>
      </c>
      <c r="P1056" s="9" t="str">
        <f t="shared" si="50"/>
        <v>Fonds général</v>
      </c>
    </row>
    <row r="1057" spans="1:16" ht="12.75" customHeight="1" x14ac:dyDescent="0.25">
      <c r="A1057" s="2" t="s">
        <v>1425</v>
      </c>
      <c r="B1057" s="2" t="s">
        <v>1425</v>
      </c>
      <c r="C1057" s="2" t="s">
        <v>1420</v>
      </c>
      <c r="D1057" s="2" t="s">
        <v>50</v>
      </c>
      <c r="E1057" s="2" t="s">
        <v>90</v>
      </c>
      <c r="F1057" s="2" t="s">
        <v>1407</v>
      </c>
      <c r="G1057" s="2" t="s">
        <v>1407</v>
      </c>
      <c r="H1057" s="2" t="s">
        <v>73</v>
      </c>
      <c r="I1057" s="2" t="s">
        <v>88</v>
      </c>
      <c r="J1057" s="2" t="s">
        <v>46</v>
      </c>
      <c r="K1057" s="2" t="s">
        <v>48</v>
      </c>
      <c r="L1057" s="2" t="s">
        <v>87</v>
      </c>
      <c r="M1057" s="8">
        <v>1</v>
      </c>
      <c r="N1057" s="9" t="str">
        <f t="shared" si="48"/>
        <v>SSSS-110-1168143635 - Budget d'immobilisation</v>
      </c>
      <c r="O1057" s="9" t="str">
        <f t="shared" si="49"/>
        <v>Investissement</v>
      </c>
      <c r="P1057" s="9" t="str">
        <f t="shared" si="50"/>
        <v>Fonds général</v>
      </c>
    </row>
    <row r="1058" spans="1:16" ht="12.75" customHeight="1" x14ac:dyDescent="0.25">
      <c r="A1058" s="2" t="s">
        <v>1424</v>
      </c>
      <c r="B1058" s="2" t="s">
        <v>1424</v>
      </c>
      <c r="C1058" s="2" t="s">
        <v>1420</v>
      </c>
      <c r="D1058" s="2" t="s">
        <v>50</v>
      </c>
      <c r="E1058" s="2" t="s">
        <v>90</v>
      </c>
      <c r="F1058" s="2" t="s">
        <v>63</v>
      </c>
      <c r="G1058" s="2" t="s">
        <v>74</v>
      </c>
      <c r="H1058" s="2" t="s">
        <v>63</v>
      </c>
      <c r="I1058" s="2" t="s">
        <v>88</v>
      </c>
      <c r="J1058" s="2" t="s">
        <v>47</v>
      </c>
      <c r="K1058" s="2" t="s">
        <v>51</v>
      </c>
      <c r="L1058" s="2" t="s">
        <v>87</v>
      </c>
      <c r="M1058" s="8">
        <v>1</v>
      </c>
      <c r="N1058" s="9" t="str">
        <f t="shared" si="48"/>
        <v>SSSS-120-1168143635 - Autres sources</v>
      </c>
      <c r="O1058" s="9" t="str">
        <f t="shared" si="49"/>
        <v>Dépense</v>
      </c>
      <c r="P1058" s="9" t="str">
        <f t="shared" si="50"/>
        <v>Fonds général</v>
      </c>
    </row>
    <row r="1059" spans="1:16" ht="12.75" customHeight="1" x14ac:dyDescent="0.25">
      <c r="A1059" s="2" t="s">
        <v>1423</v>
      </c>
      <c r="B1059" s="2" t="s">
        <v>1423</v>
      </c>
      <c r="C1059" s="2" t="s">
        <v>1420</v>
      </c>
      <c r="D1059" s="2" t="s">
        <v>50</v>
      </c>
      <c r="E1059" s="2" t="s">
        <v>90</v>
      </c>
      <c r="F1059" s="2" t="s">
        <v>111</v>
      </c>
      <c r="G1059" s="2" t="s">
        <v>1</v>
      </c>
      <c r="H1059" s="2" t="s">
        <v>139</v>
      </c>
      <c r="I1059" s="2" t="s">
        <v>88</v>
      </c>
      <c r="J1059" s="2" t="s">
        <v>47</v>
      </c>
      <c r="K1059" s="2" t="s">
        <v>48</v>
      </c>
      <c r="L1059" s="2" t="s">
        <v>87</v>
      </c>
      <c r="M1059" s="8">
        <v>1</v>
      </c>
      <c r="N1059" s="9" t="str">
        <f t="shared" si="48"/>
        <v>SSSS-130-1168143635 - Rémunération</v>
      </c>
      <c r="O1059" s="9" t="str">
        <f t="shared" si="49"/>
        <v>Dépense</v>
      </c>
      <c r="P1059" s="9" t="str">
        <f t="shared" si="50"/>
        <v>Fonds général</v>
      </c>
    </row>
    <row r="1060" spans="1:16" ht="12.75" customHeight="1" x14ac:dyDescent="0.25">
      <c r="A1060" s="2" t="s">
        <v>1422</v>
      </c>
      <c r="B1060" s="2" t="s">
        <v>1422</v>
      </c>
      <c r="C1060" s="2" t="s">
        <v>1420</v>
      </c>
      <c r="D1060" s="2" t="s">
        <v>50</v>
      </c>
      <c r="E1060" s="2" t="s">
        <v>90</v>
      </c>
      <c r="F1060" s="2" t="s">
        <v>104</v>
      </c>
      <c r="G1060" s="2" t="s">
        <v>76</v>
      </c>
      <c r="H1060" s="2" t="s">
        <v>104</v>
      </c>
      <c r="I1060" s="2" t="s">
        <v>88</v>
      </c>
      <c r="J1060" s="2" t="s">
        <v>47</v>
      </c>
      <c r="K1060" s="2" t="s">
        <v>48</v>
      </c>
      <c r="L1060" s="2" t="s">
        <v>87</v>
      </c>
      <c r="M1060" s="8">
        <v>1</v>
      </c>
      <c r="N1060" s="9" t="str">
        <f t="shared" si="48"/>
        <v>SSSS-140-1168143635 - Transfert - MSSS</v>
      </c>
      <c r="O1060" s="9" t="str">
        <f t="shared" si="49"/>
        <v>Dépense</v>
      </c>
      <c r="P1060" s="9" t="str">
        <f t="shared" si="50"/>
        <v>Fonds général</v>
      </c>
    </row>
    <row r="1061" spans="1:16" ht="12.75" customHeight="1" x14ac:dyDescent="0.25">
      <c r="A1061" s="2" t="s">
        <v>1421</v>
      </c>
      <c r="B1061" s="2" t="s">
        <v>1421</v>
      </c>
      <c r="C1061" s="2" t="s">
        <v>1420</v>
      </c>
      <c r="D1061" s="2" t="s">
        <v>50</v>
      </c>
      <c r="E1061" s="2" t="s">
        <v>90</v>
      </c>
      <c r="F1061" s="2" t="s">
        <v>93</v>
      </c>
      <c r="G1061" s="2" t="s">
        <v>93</v>
      </c>
      <c r="H1061" s="2" t="s">
        <v>93</v>
      </c>
      <c r="I1061" s="2" t="s">
        <v>88</v>
      </c>
      <c r="J1061" s="2" t="s">
        <v>47</v>
      </c>
      <c r="K1061" s="2" t="s">
        <v>48</v>
      </c>
      <c r="L1061" s="2" t="s">
        <v>87</v>
      </c>
      <c r="M1061" s="8">
        <v>1</v>
      </c>
      <c r="N1061" s="9" t="str">
        <f t="shared" si="48"/>
        <v>SSSS-200-1168143635 - Conversion - Dépenses réelles - 2018-2019</v>
      </c>
      <c r="O1061" s="9" t="str">
        <f t="shared" si="49"/>
        <v>Dépense</v>
      </c>
      <c r="P1061" s="9" t="str">
        <f t="shared" si="50"/>
        <v>Fonds général</v>
      </c>
    </row>
    <row r="1062" spans="1:16" ht="12.75" customHeight="1" x14ac:dyDescent="0.25">
      <c r="A1062" s="2" t="s">
        <v>1419</v>
      </c>
      <c r="B1062" s="2" t="s">
        <v>1419</v>
      </c>
      <c r="C1062" s="2" t="s">
        <v>1413</v>
      </c>
      <c r="D1062" s="2" t="s">
        <v>50</v>
      </c>
      <c r="E1062" s="2" t="s">
        <v>90</v>
      </c>
      <c r="F1062" s="2" t="s">
        <v>117</v>
      </c>
      <c r="G1062" s="2" t="s">
        <v>117</v>
      </c>
      <c r="H1062" s="2" t="s">
        <v>67</v>
      </c>
      <c r="I1062" s="2" t="s">
        <v>88</v>
      </c>
      <c r="J1062" s="2" t="s">
        <v>47</v>
      </c>
      <c r="K1062" s="2" t="s">
        <v>48</v>
      </c>
      <c r="L1062" s="2" t="s">
        <v>87</v>
      </c>
      <c r="M1062" s="8">
        <v>1</v>
      </c>
      <c r="N1062" s="9" t="str">
        <f t="shared" si="48"/>
        <v>SSSS-100-1170179726 - Budget de fonctionnement</v>
      </c>
      <c r="O1062" s="9" t="str">
        <f t="shared" si="49"/>
        <v>Dépense</v>
      </c>
      <c r="P1062" s="9" t="str">
        <f t="shared" si="50"/>
        <v>Fonds général</v>
      </c>
    </row>
    <row r="1063" spans="1:16" ht="12.75" customHeight="1" x14ac:dyDescent="0.25">
      <c r="A1063" s="2" t="s">
        <v>1418</v>
      </c>
      <c r="B1063" s="2" t="s">
        <v>1418</v>
      </c>
      <c r="C1063" s="2" t="s">
        <v>1413</v>
      </c>
      <c r="D1063" s="2" t="s">
        <v>50</v>
      </c>
      <c r="E1063" s="2" t="s">
        <v>90</v>
      </c>
      <c r="F1063" s="2" t="s">
        <v>1407</v>
      </c>
      <c r="G1063" s="2" t="s">
        <v>1407</v>
      </c>
      <c r="H1063" s="2" t="s">
        <v>73</v>
      </c>
      <c r="I1063" s="2" t="s">
        <v>88</v>
      </c>
      <c r="J1063" s="2" t="s">
        <v>46</v>
      </c>
      <c r="K1063" s="2" t="s">
        <v>48</v>
      </c>
      <c r="L1063" s="2" t="s">
        <v>87</v>
      </c>
      <c r="M1063" s="8">
        <v>1</v>
      </c>
      <c r="N1063" s="9" t="str">
        <f t="shared" si="48"/>
        <v>SSSS-110-1170179726 - Budget d'immobilisation</v>
      </c>
      <c r="O1063" s="9" t="str">
        <f t="shared" si="49"/>
        <v>Investissement</v>
      </c>
      <c r="P1063" s="9" t="str">
        <f t="shared" si="50"/>
        <v>Fonds général</v>
      </c>
    </row>
    <row r="1064" spans="1:16" ht="12.75" customHeight="1" x14ac:dyDescent="0.25">
      <c r="A1064" s="2" t="s">
        <v>1417</v>
      </c>
      <c r="B1064" s="2" t="s">
        <v>1417</v>
      </c>
      <c r="C1064" s="2" t="s">
        <v>1413</v>
      </c>
      <c r="D1064" s="2" t="s">
        <v>50</v>
      </c>
      <c r="E1064" s="2" t="s">
        <v>90</v>
      </c>
      <c r="F1064" s="2" t="s">
        <v>63</v>
      </c>
      <c r="G1064" s="2" t="s">
        <v>74</v>
      </c>
      <c r="H1064" s="2" t="s">
        <v>63</v>
      </c>
      <c r="I1064" s="2" t="s">
        <v>88</v>
      </c>
      <c r="J1064" s="2" t="s">
        <v>47</v>
      </c>
      <c r="K1064" s="2" t="s">
        <v>51</v>
      </c>
      <c r="L1064" s="2" t="s">
        <v>87</v>
      </c>
      <c r="M1064" s="8">
        <v>1</v>
      </c>
      <c r="N1064" s="9" t="str">
        <f t="shared" si="48"/>
        <v>SSSS-120-1170179726 - Autres sources</v>
      </c>
      <c r="O1064" s="9" t="str">
        <f t="shared" si="49"/>
        <v>Dépense</v>
      </c>
      <c r="P1064" s="9" t="str">
        <f t="shared" si="50"/>
        <v>Fonds général</v>
      </c>
    </row>
    <row r="1065" spans="1:16" ht="12.75" customHeight="1" x14ac:dyDescent="0.25">
      <c r="A1065" s="2" t="s">
        <v>1416</v>
      </c>
      <c r="B1065" s="2" t="s">
        <v>1416</v>
      </c>
      <c r="C1065" s="2" t="s">
        <v>1413</v>
      </c>
      <c r="D1065" s="2" t="s">
        <v>50</v>
      </c>
      <c r="E1065" s="2" t="s">
        <v>90</v>
      </c>
      <c r="F1065" s="2" t="s">
        <v>111</v>
      </c>
      <c r="G1065" s="2" t="s">
        <v>1</v>
      </c>
      <c r="H1065" s="2" t="s">
        <v>139</v>
      </c>
      <c r="I1065" s="2" t="s">
        <v>88</v>
      </c>
      <c r="J1065" s="2" t="s">
        <v>47</v>
      </c>
      <c r="K1065" s="2" t="s">
        <v>48</v>
      </c>
      <c r="L1065" s="2" t="s">
        <v>87</v>
      </c>
      <c r="M1065" s="8">
        <v>1</v>
      </c>
      <c r="N1065" s="9" t="str">
        <f t="shared" si="48"/>
        <v>SSSS-130-1170179726 - Rémunération</v>
      </c>
      <c r="O1065" s="9" t="str">
        <f t="shared" si="49"/>
        <v>Dépense</v>
      </c>
      <c r="P1065" s="9" t="str">
        <f t="shared" si="50"/>
        <v>Fonds général</v>
      </c>
    </row>
    <row r="1066" spans="1:16" ht="12.75" customHeight="1" x14ac:dyDescent="0.25">
      <c r="A1066" s="2" t="s">
        <v>1415</v>
      </c>
      <c r="B1066" s="2" t="s">
        <v>1415</v>
      </c>
      <c r="C1066" s="2" t="s">
        <v>1413</v>
      </c>
      <c r="D1066" s="2" t="s">
        <v>50</v>
      </c>
      <c r="E1066" s="2" t="s">
        <v>90</v>
      </c>
      <c r="F1066" s="2" t="s">
        <v>104</v>
      </c>
      <c r="G1066" s="2" t="s">
        <v>76</v>
      </c>
      <c r="H1066" s="2" t="s">
        <v>104</v>
      </c>
      <c r="I1066" s="2" t="s">
        <v>88</v>
      </c>
      <c r="J1066" s="2" t="s">
        <v>47</v>
      </c>
      <c r="K1066" s="2" t="s">
        <v>48</v>
      </c>
      <c r="L1066" s="2" t="s">
        <v>87</v>
      </c>
      <c r="M1066" s="8">
        <v>1</v>
      </c>
      <c r="N1066" s="9" t="str">
        <f t="shared" si="48"/>
        <v>SSSS-140-1170179726 - Transfert - MSSS</v>
      </c>
      <c r="O1066" s="9" t="str">
        <f t="shared" si="49"/>
        <v>Dépense</v>
      </c>
      <c r="P1066" s="9" t="str">
        <f t="shared" si="50"/>
        <v>Fonds général</v>
      </c>
    </row>
    <row r="1067" spans="1:16" ht="12.75" customHeight="1" x14ac:dyDescent="0.25">
      <c r="A1067" s="2" t="s">
        <v>1414</v>
      </c>
      <c r="B1067" s="2" t="s">
        <v>1414</v>
      </c>
      <c r="C1067" s="2" t="s">
        <v>1413</v>
      </c>
      <c r="D1067" s="2" t="s">
        <v>50</v>
      </c>
      <c r="E1067" s="2" t="s">
        <v>90</v>
      </c>
      <c r="F1067" s="2" t="s">
        <v>93</v>
      </c>
      <c r="G1067" s="2" t="s">
        <v>93</v>
      </c>
      <c r="H1067" s="2" t="s">
        <v>93</v>
      </c>
      <c r="I1067" s="2" t="s">
        <v>88</v>
      </c>
      <c r="J1067" s="2" t="s">
        <v>47</v>
      </c>
      <c r="K1067" s="2" t="s">
        <v>48</v>
      </c>
      <c r="L1067" s="2" t="s">
        <v>87</v>
      </c>
      <c r="M1067" s="8">
        <v>1</v>
      </c>
      <c r="N1067" s="9" t="str">
        <f t="shared" si="48"/>
        <v>SSSS-200-1170179726 - Conversion - Dépenses réelles - 2018-2019</v>
      </c>
      <c r="O1067" s="9" t="str">
        <f t="shared" si="49"/>
        <v>Dépense</v>
      </c>
      <c r="P1067" s="9" t="str">
        <f t="shared" si="50"/>
        <v>Fonds général</v>
      </c>
    </row>
    <row r="1068" spans="1:16" ht="12.75" customHeight="1" x14ac:dyDescent="0.25">
      <c r="A1068" s="2" t="s">
        <v>123</v>
      </c>
      <c r="B1068" s="2" t="s">
        <v>122</v>
      </c>
      <c r="C1068" s="2" t="s">
        <v>91</v>
      </c>
      <c r="D1068" s="2" t="s">
        <v>50</v>
      </c>
      <c r="E1068" s="2" t="s">
        <v>121</v>
      </c>
      <c r="F1068" s="2" t="s">
        <v>120</v>
      </c>
      <c r="G1068" s="2" t="s">
        <v>73</v>
      </c>
      <c r="H1068" s="2" t="s">
        <v>119</v>
      </c>
      <c r="I1068" s="2" t="s">
        <v>88</v>
      </c>
      <c r="J1068" s="2" t="s">
        <v>46</v>
      </c>
      <c r="K1068" s="2" t="s">
        <v>48</v>
      </c>
      <c r="L1068" s="2" t="s">
        <v>87</v>
      </c>
      <c r="M1068" s="8">
        <v>1</v>
      </c>
      <c r="N1068" s="9" t="str">
        <f t="shared" si="48"/>
        <v>SCT-10-000573 - Immobilisation</v>
      </c>
      <c r="O1068" s="9" t="str">
        <f t="shared" si="49"/>
        <v>Investissement</v>
      </c>
      <c r="P1068" s="9" t="str">
        <f t="shared" si="50"/>
        <v>Fonds général</v>
      </c>
    </row>
    <row r="1069" spans="1:16" ht="12.75" customHeight="1" x14ac:dyDescent="0.25">
      <c r="A1069" s="2" t="s">
        <v>118</v>
      </c>
      <c r="B1069" s="2" t="s">
        <v>118</v>
      </c>
      <c r="C1069" s="2" t="s">
        <v>91</v>
      </c>
      <c r="D1069" s="2" t="s">
        <v>50</v>
      </c>
      <c r="E1069" s="2" t="s">
        <v>90</v>
      </c>
      <c r="F1069" s="2" t="s">
        <v>117</v>
      </c>
      <c r="G1069" s="2" t="s">
        <v>67</v>
      </c>
      <c r="H1069" s="2" t="s">
        <v>98</v>
      </c>
      <c r="I1069" s="2" t="s">
        <v>88</v>
      </c>
      <c r="J1069" s="2" t="s">
        <v>47</v>
      </c>
      <c r="K1069" s="2" t="s">
        <v>48</v>
      </c>
      <c r="L1069" s="2" t="s">
        <v>87</v>
      </c>
      <c r="M1069" s="8">
        <v>1</v>
      </c>
      <c r="N1069" s="9" t="str">
        <f t="shared" si="48"/>
        <v>SCT-20-000573 - Fonctionnement</v>
      </c>
      <c r="O1069" s="9" t="str">
        <f t="shared" si="49"/>
        <v>Dépense</v>
      </c>
      <c r="P1069" s="9" t="str">
        <f t="shared" si="50"/>
        <v>Fonds général</v>
      </c>
    </row>
    <row r="1070" spans="1:16" ht="12.75" customHeight="1" x14ac:dyDescent="0.25">
      <c r="A1070" s="2" t="s">
        <v>112</v>
      </c>
      <c r="B1070" s="2" t="s">
        <v>112</v>
      </c>
      <c r="C1070" s="2" t="s">
        <v>91</v>
      </c>
      <c r="D1070" s="2" t="s">
        <v>50</v>
      </c>
      <c r="E1070" s="2" t="s">
        <v>90</v>
      </c>
      <c r="F1070" s="2" t="s">
        <v>111</v>
      </c>
      <c r="G1070" s="2" t="s">
        <v>1</v>
      </c>
      <c r="H1070" s="2" t="s">
        <v>98</v>
      </c>
      <c r="I1070" s="2" t="s">
        <v>88</v>
      </c>
      <c r="J1070" s="2" t="s">
        <v>47</v>
      </c>
      <c r="K1070" s="2" t="s">
        <v>48</v>
      </c>
      <c r="L1070" s="2" t="s">
        <v>87</v>
      </c>
      <c r="M1070" s="8">
        <v>1</v>
      </c>
      <c r="N1070" s="9" t="str">
        <f t="shared" si="48"/>
        <v>SCT-30-000573 - Rémunération</v>
      </c>
      <c r="O1070" s="9" t="str">
        <f t="shared" si="49"/>
        <v>Dépense</v>
      </c>
      <c r="P1070" s="9" t="str">
        <f t="shared" si="50"/>
        <v>Fonds général</v>
      </c>
    </row>
    <row r="1071" spans="1:16" ht="12.75" customHeight="1" x14ac:dyDescent="0.25">
      <c r="A1071" s="2" t="s">
        <v>116</v>
      </c>
      <c r="B1071" s="2" t="s">
        <v>116</v>
      </c>
      <c r="C1071" s="2" t="s">
        <v>91</v>
      </c>
      <c r="D1071" s="2" t="s">
        <v>50</v>
      </c>
      <c r="E1071" s="2" t="s">
        <v>115</v>
      </c>
      <c r="F1071" s="2" t="s">
        <v>114</v>
      </c>
      <c r="G1071" s="2" t="s">
        <v>114</v>
      </c>
      <c r="H1071" s="2" t="s">
        <v>113</v>
      </c>
      <c r="I1071" s="2" t="s">
        <v>88</v>
      </c>
      <c r="J1071" s="2" t="s">
        <v>46</v>
      </c>
      <c r="K1071" s="2" t="s">
        <v>48</v>
      </c>
      <c r="L1071" s="2" t="s">
        <v>87</v>
      </c>
      <c r="M1071" s="8">
        <v>1</v>
      </c>
      <c r="N1071" s="9" t="str">
        <f t="shared" si="48"/>
        <v>SCT-3-10-000573 - NON PROVISIONNÉ</v>
      </c>
      <c r="O1071" s="9" t="str">
        <f t="shared" si="49"/>
        <v>Investissement</v>
      </c>
      <c r="P1071" s="9" t="str">
        <f t="shared" si="50"/>
        <v>Fonds général</v>
      </c>
    </row>
    <row r="1072" spans="1:16" ht="12.75" customHeight="1" x14ac:dyDescent="0.25">
      <c r="A1072" s="2" t="s">
        <v>110</v>
      </c>
      <c r="B1072" s="2" t="s">
        <v>110</v>
      </c>
      <c r="C1072" s="2" t="s">
        <v>91</v>
      </c>
      <c r="D1072" s="2" t="s">
        <v>50</v>
      </c>
      <c r="E1072" s="2" t="s">
        <v>109</v>
      </c>
      <c r="F1072" s="2" t="s">
        <v>108</v>
      </c>
      <c r="G1072" s="2" t="s">
        <v>108</v>
      </c>
      <c r="H1072" s="2" t="s">
        <v>107</v>
      </c>
      <c r="I1072" s="2" t="s">
        <v>88</v>
      </c>
      <c r="J1072" s="2" t="s">
        <v>46</v>
      </c>
      <c r="K1072" s="2" t="s">
        <v>48</v>
      </c>
      <c r="L1072" s="2" t="s">
        <v>87</v>
      </c>
      <c r="M1072" s="8">
        <v>1</v>
      </c>
      <c r="N1072" s="9" t="str">
        <f t="shared" si="48"/>
        <v>SCT-5-10-000573 - Demande de rehaussement</v>
      </c>
      <c r="O1072" s="9" t="str">
        <f t="shared" si="49"/>
        <v>Investissement</v>
      </c>
      <c r="P1072" s="9" t="str">
        <f t="shared" si="50"/>
        <v>Fonds général</v>
      </c>
    </row>
    <row r="1073" spans="1:16" ht="12.75" customHeight="1" x14ac:dyDescent="0.25">
      <c r="A1073" s="2" t="s">
        <v>106</v>
      </c>
      <c r="B1073" s="2" t="s">
        <v>106</v>
      </c>
      <c r="C1073" s="2" t="s">
        <v>91</v>
      </c>
      <c r="D1073" s="2" t="s">
        <v>50</v>
      </c>
      <c r="E1073" s="2" t="s">
        <v>90</v>
      </c>
      <c r="F1073" s="2" t="s">
        <v>63</v>
      </c>
      <c r="G1073" s="2" t="s">
        <v>74</v>
      </c>
      <c r="H1073" s="2" t="s">
        <v>63</v>
      </c>
      <c r="I1073" s="2" t="s">
        <v>88</v>
      </c>
      <c r="J1073" s="2" t="s">
        <v>47</v>
      </c>
      <c r="K1073" s="2" t="s">
        <v>51</v>
      </c>
      <c r="L1073" s="2" t="s">
        <v>87</v>
      </c>
      <c r="M1073" s="8">
        <v>1</v>
      </c>
      <c r="N1073" s="9" t="str">
        <f t="shared" si="48"/>
        <v>SSSS-120-573 - Autres sources</v>
      </c>
      <c r="O1073" s="9" t="str">
        <f t="shared" si="49"/>
        <v>Dépense</v>
      </c>
      <c r="P1073" s="9" t="str">
        <f t="shared" si="50"/>
        <v>Fonds général</v>
      </c>
    </row>
    <row r="1074" spans="1:16" ht="12.75" customHeight="1" x14ac:dyDescent="0.25">
      <c r="A1074" s="2" t="s">
        <v>105</v>
      </c>
      <c r="B1074" s="2" t="s">
        <v>105</v>
      </c>
      <c r="C1074" s="2" t="s">
        <v>91</v>
      </c>
      <c r="D1074" s="2" t="s">
        <v>50</v>
      </c>
      <c r="E1074" s="2" t="s">
        <v>90</v>
      </c>
      <c r="F1074" s="2" t="s">
        <v>104</v>
      </c>
      <c r="G1074" s="2" t="s">
        <v>76</v>
      </c>
      <c r="H1074" s="2" t="s">
        <v>104</v>
      </c>
      <c r="I1074" s="2" t="s">
        <v>88</v>
      </c>
      <c r="J1074" s="2" t="s">
        <v>47</v>
      </c>
      <c r="K1074" s="2" t="s">
        <v>48</v>
      </c>
      <c r="L1074" s="2" t="s">
        <v>87</v>
      </c>
      <c r="M1074" s="8">
        <v>1</v>
      </c>
      <c r="N1074" s="9" t="str">
        <f t="shared" si="48"/>
        <v>SSSS-140-573 - Transfert - MSSS</v>
      </c>
      <c r="O1074" s="9" t="str">
        <f t="shared" si="49"/>
        <v>Dépense</v>
      </c>
      <c r="P1074" s="9" t="str">
        <f t="shared" si="50"/>
        <v>Fonds général</v>
      </c>
    </row>
    <row r="1075" spans="1:16" ht="12.75" customHeight="1" x14ac:dyDescent="0.25">
      <c r="A1075" s="2" t="s">
        <v>103</v>
      </c>
      <c r="B1075" s="2" t="s">
        <v>103</v>
      </c>
      <c r="C1075" s="2" t="s">
        <v>91</v>
      </c>
      <c r="D1075" s="2" t="s">
        <v>50</v>
      </c>
      <c r="E1075" s="2" t="s">
        <v>90</v>
      </c>
      <c r="F1075" s="2" t="s">
        <v>100</v>
      </c>
      <c r="G1075" s="2" t="s">
        <v>102</v>
      </c>
      <c r="H1075" s="2" t="s">
        <v>98</v>
      </c>
      <c r="I1075" s="2" t="s">
        <v>88</v>
      </c>
      <c r="J1075" s="2" t="s">
        <v>47</v>
      </c>
      <c r="K1075" s="2" t="s">
        <v>48</v>
      </c>
      <c r="L1075" s="2" t="s">
        <v>87</v>
      </c>
      <c r="M1075" s="8">
        <v>1</v>
      </c>
      <c r="N1075" s="9" t="str">
        <f t="shared" si="48"/>
        <v>SSSS-150-573 - Dépenses - SIIATH</v>
      </c>
      <c r="O1075" s="9" t="str">
        <f t="shared" si="49"/>
        <v>Dépense</v>
      </c>
      <c r="P1075" s="9" t="str">
        <f t="shared" si="50"/>
        <v>Fonds général</v>
      </c>
    </row>
    <row r="1076" spans="1:16" ht="12.75" customHeight="1" x14ac:dyDescent="0.25">
      <c r="A1076" s="2" t="s">
        <v>101</v>
      </c>
      <c r="B1076" s="2" t="s">
        <v>101</v>
      </c>
      <c r="C1076" s="2" t="s">
        <v>91</v>
      </c>
      <c r="D1076" s="2" t="s">
        <v>50</v>
      </c>
      <c r="E1076" s="2" t="s">
        <v>90</v>
      </c>
      <c r="F1076" s="2" t="s">
        <v>100</v>
      </c>
      <c r="G1076" s="2" t="s">
        <v>99</v>
      </c>
      <c r="H1076" s="2" t="s">
        <v>98</v>
      </c>
      <c r="I1076" s="2" t="s">
        <v>88</v>
      </c>
      <c r="J1076" s="2" t="s">
        <v>46</v>
      </c>
      <c r="K1076" s="2" t="s">
        <v>48</v>
      </c>
      <c r="L1076" s="2" t="s">
        <v>87</v>
      </c>
      <c r="M1076" s="8">
        <v>1</v>
      </c>
      <c r="N1076" s="9" t="str">
        <f t="shared" si="48"/>
        <v>SSSS-160-573 - Immobilisations - SIIATH</v>
      </c>
      <c r="O1076" s="9" t="str">
        <f t="shared" si="49"/>
        <v>Investissement</v>
      </c>
      <c r="P1076" s="9" t="str">
        <f t="shared" si="50"/>
        <v>Fonds général</v>
      </c>
    </row>
    <row r="1077" spans="1:16" ht="12.75" customHeight="1" x14ac:dyDescent="0.25">
      <c r="A1077" s="2" t="s">
        <v>97</v>
      </c>
      <c r="B1077" s="2" t="s">
        <v>97</v>
      </c>
      <c r="C1077" s="2" t="s">
        <v>91</v>
      </c>
      <c r="D1077" s="2" t="s">
        <v>50</v>
      </c>
      <c r="E1077" s="2" t="s">
        <v>90</v>
      </c>
      <c r="F1077" s="2" t="s">
        <v>96</v>
      </c>
      <c r="G1077" s="2" t="s">
        <v>65</v>
      </c>
      <c r="H1077" s="2" t="s">
        <v>95</v>
      </c>
      <c r="I1077" s="2" t="s">
        <v>88</v>
      </c>
      <c r="J1077" s="2" t="s">
        <v>47</v>
      </c>
      <c r="K1077" s="2" t="s">
        <v>51</v>
      </c>
      <c r="L1077" s="2" t="s">
        <v>87</v>
      </c>
      <c r="M1077" s="8">
        <v>1</v>
      </c>
      <c r="N1077" s="9" t="str">
        <f t="shared" si="48"/>
        <v>SSSS-170-573 - Dépenses</v>
      </c>
      <c r="O1077" s="9" t="str">
        <f t="shared" si="49"/>
        <v>Dépense</v>
      </c>
      <c r="P1077" s="9" t="str">
        <f t="shared" si="50"/>
        <v>Fonds général</v>
      </c>
    </row>
    <row r="1078" spans="1:16" ht="12.75" customHeight="1" x14ac:dyDescent="0.25">
      <c r="A1078" s="2" t="s">
        <v>94</v>
      </c>
      <c r="B1078" s="2" t="s">
        <v>94</v>
      </c>
      <c r="C1078" s="2" t="s">
        <v>91</v>
      </c>
      <c r="D1078" s="2" t="s">
        <v>50</v>
      </c>
      <c r="E1078" s="2" t="s">
        <v>90</v>
      </c>
      <c r="F1078" s="2" t="s">
        <v>93</v>
      </c>
      <c r="G1078" s="2" t="s">
        <v>93</v>
      </c>
      <c r="H1078" s="2" t="s">
        <v>93</v>
      </c>
      <c r="I1078" s="2" t="s">
        <v>88</v>
      </c>
      <c r="J1078" s="2" t="s">
        <v>47</v>
      </c>
      <c r="K1078" s="2" t="s">
        <v>48</v>
      </c>
      <c r="L1078" s="2" t="s">
        <v>87</v>
      </c>
      <c r="M1078" s="8">
        <v>1</v>
      </c>
      <c r="N1078" s="9" t="str">
        <f t="shared" si="48"/>
        <v>SSSS-200-573 - Conversion - Dépenses réelles - 2018-2019</v>
      </c>
      <c r="O1078" s="9" t="str">
        <f t="shared" si="49"/>
        <v>Dépense</v>
      </c>
      <c r="P1078" s="9" t="str">
        <f t="shared" si="50"/>
        <v>Fonds général</v>
      </c>
    </row>
    <row r="1079" spans="1:16" ht="12.75" customHeight="1" x14ac:dyDescent="0.25">
      <c r="A1079" s="2" t="s">
        <v>92</v>
      </c>
      <c r="B1079" s="2" t="s">
        <v>92</v>
      </c>
      <c r="C1079" s="2" t="s">
        <v>91</v>
      </c>
      <c r="D1079" s="2" t="s">
        <v>50</v>
      </c>
      <c r="E1079" s="2" t="s">
        <v>90</v>
      </c>
      <c r="F1079" s="2" t="s">
        <v>89</v>
      </c>
      <c r="G1079" s="2" t="s">
        <v>89</v>
      </c>
      <c r="H1079" s="2" t="s">
        <v>89</v>
      </c>
      <c r="I1079" s="2" t="s">
        <v>88</v>
      </c>
      <c r="J1079" s="2" t="s">
        <v>47</v>
      </c>
      <c r="K1079" s="2" t="s">
        <v>48</v>
      </c>
      <c r="L1079" s="2" t="s">
        <v>87</v>
      </c>
      <c r="M1079" s="8">
        <v>1</v>
      </c>
      <c r="N1079" s="9" t="str">
        <f t="shared" si="48"/>
        <v>SSSS-998-573 - COVID-19 - Non capitalisable</v>
      </c>
      <c r="O1079" s="9" t="str">
        <f t="shared" si="49"/>
        <v>Dépense</v>
      </c>
      <c r="P1079" s="9" t="str">
        <f t="shared" si="50"/>
        <v>Fonds général</v>
      </c>
    </row>
    <row r="1080" spans="1:16" ht="12.75" customHeight="1" x14ac:dyDescent="0.25">
      <c r="A1080" s="2" t="s">
        <v>620</v>
      </c>
      <c r="B1080" s="2" t="s">
        <v>620</v>
      </c>
      <c r="C1080" s="2" t="s">
        <v>588</v>
      </c>
      <c r="D1080" s="2" t="s">
        <v>50</v>
      </c>
      <c r="E1080" s="2" t="s">
        <v>90</v>
      </c>
      <c r="F1080" s="2" t="s">
        <v>260</v>
      </c>
      <c r="G1080" s="2" t="s">
        <v>259</v>
      </c>
      <c r="H1080" s="2" t="s">
        <v>258</v>
      </c>
      <c r="I1080" s="2" t="s">
        <v>88</v>
      </c>
      <c r="J1080" s="2" t="s">
        <v>46</v>
      </c>
      <c r="K1080" s="2" t="s">
        <v>48</v>
      </c>
      <c r="L1080" s="2" t="s">
        <v>87</v>
      </c>
      <c r="M1080" s="8">
        <v>1</v>
      </c>
      <c r="N1080" s="9" t="str">
        <f t="shared" si="48"/>
        <v>RSSS-130-4664 - Fonds exploitation - Dépense de l'exercice - Cap</v>
      </c>
      <c r="O1080" s="9" t="str">
        <f t="shared" si="49"/>
        <v>Investissement</v>
      </c>
      <c r="P1080" s="9" t="str">
        <f t="shared" si="50"/>
        <v>Fonds général</v>
      </c>
    </row>
    <row r="1081" spans="1:16" ht="12.75" customHeight="1" x14ac:dyDescent="0.25">
      <c r="A1081" s="2" t="s">
        <v>619</v>
      </c>
      <c r="B1081" s="2" t="s">
        <v>619</v>
      </c>
      <c r="C1081" s="2" t="s">
        <v>588</v>
      </c>
      <c r="D1081" s="2" t="s">
        <v>50</v>
      </c>
      <c r="E1081" s="2" t="s">
        <v>90</v>
      </c>
      <c r="F1081" s="2" t="s">
        <v>256</v>
      </c>
      <c r="G1081" s="2" t="s">
        <v>255</v>
      </c>
      <c r="H1081" s="2" t="s">
        <v>254</v>
      </c>
      <c r="I1081" s="2" t="s">
        <v>88</v>
      </c>
      <c r="J1081" s="2" t="s">
        <v>46</v>
      </c>
      <c r="K1081" s="2" t="s">
        <v>48</v>
      </c>
      <c r="L1081" s="2" t="s">
        <v>87</v>
      </c>
      <c r="M1081" s="8">
        <v>1</v>
      </c>
      <c r="N1081" s="9" t="str">
        <f t="shared" si="48"/>
        <v>RSSS-140-4664 - Fonds exploitation - Solde de fonds - Cap</v>
      </c>
      <c r="O1081" s="9" t="str">
        <f t="shared" si="49"/>
        <v>Investissement</v>
      </c>
      <c r="P1081" s="9" t="str">
        <f t="shared" si="50"/>
        <v>Fonds général</v>
      </c>
    </row>
    <row r="1082" spans="1:16" ht="12.75" customHeight="1" x14ac:dyDescent="0.25">
      <c r="A1082" s="2" t="s">
        <v>618</v>
      </c>
      <c r="B1082" s="2" t="s">
        <v>618</v>
      </c>
      <c r="C1082" s="2" t="s">
        <v>588</v>
      </c>
      <c r="D1082" s="2" t="s">
        <v>50</v>
      </c>
      <c r="E1082" s="2" t="s">
        <v>90</v>
      </c>
      <c r="F1082" s="2" t="s">
        <v>252</v>
      </c>
      <c r="G1082" s="2" t="s">
        <v>251</v>
      </c>
      <c r="H1082" s="2" t="s">
        <v>250</v>
      </c>
      <c r="I1082" s="2" t="s">
        <v>88</v>
      </c>
      <c r="J1082" s="2" t="s">
        <v>46</v>
      </c>
      <c r="K1082" s="2" t="s">
        <v>48</v>
      </c>
      <c r="L1082" s="2" t="s">
        <v>87</v>
      </c>
      <c r="M1082" s="8">
        <v>1</v>
      </c>
      <c r="N1082" s="9" t="str">
        <f t="shared" si="48"/>
        <v>RSSS-150-4664 - Fonds exploitation - Crédits reportés - Cap</v>
      </c>
      <c r="O1082" s="9" t="str">
        <f t="shared" si="49"/>
        <v>Investissement</v>
      </c>
      <c r="P1082" s="9" t="str">
        <f t="shared" si="50"/>
        <v>Fonds général</v>
      </c>
    </row>
    <row r="1083" spans="1:16" ht="12.75" customHeight="1" x14ac:dyDescent="0.25">
      <c r="A1083" s="2" t="s">
        <v>617</v>
      </c>
      <c r="B1083" s="2" t="s">
        <v>617</v>
      </c>
      <c r="C1083" s="2" t="s">
        <v>588</v>
      </c>
      <c r="D1083" s="2" t="s">
        <v>50</v>
      </c>
      <c r="E1083" s="2" t="s">
        <v>90</v>
      </c>
      <c r="F1083" s="2" t="s">
        <v>248</v>
      </c>
      <c r="G1083" s="2" t="s">
        <v>247</v>
      </c>
      <c r="H1083" s="2" t="s">
        <v>246</v>
      </c>
      <c r="I1083" s="2" t="s">
        <v>88</v>
      </c>
      <c r="J1083" s="2" t="s">
        <v>47</v>
      </c>
      <c r="K1083" s="2" t="s">
        <v>48</v>
      </c>
      <c r="L1083" s="2" t="s">
        <v>87</v>
      </c>
      <c r="M1083" s="8">
        <v>1</v>
      </c>
      <c r="N1083" s="9" t="str">
        <f t="shared" si="48"/>
        <v>RSSS-160-4664 - Fonds exploitation - Dépense de l'exercice - Non Cap</v>
      </c>
      <c r="O1083" s="9" t="str">
        <f t="shared" si="49"/>
        <v>Dépense</v>
      </c>
      <c r="P1083" s="9" t="str">
        <f t="shared" si="50"/>
        <v>Fonds général</v>
      </c>
    </row>
    <row r="1084" spans="1:16" ht="12.75" customHeight="1" x14ac:dyDescent="0.25">
      <c r="A1084" s="2" t="s">
        <v>616</v>
      </c>
      <c r="B1084" s="2" t="s">
        <v>616</v>
      </c>
      <c r="C1084" s="2" t="s">
        <v>588</v>
      </c>
      <c r="D1084" s="2" t="s">
        <v>50</v>
      </c>
      <c r="E1084" s="2" t="s">
        <v>90</v>
      </c>
      <c r="F1084" s="2" t="s">
        <v>244</v>
      </c>
      <c r="G1084" s="2" t="s">
        <v>243</v>
      </c>
      <c r="H1084" s="2" t="s">
        <v>242</v>
      </c>
      <c r="I1084" s="2" t="s">
        <v>88</v>
      </c>
      <c r="J1084" s="2" t="s">
        <v>47</v>
      </c>
      <c r="K1084" s="2" t="s">
        <v>48</v>
      </c>
      <c r="L1084" s="2" t="s">
        <v>87</v>
      </c>
      <c r="M1084" s="8">
        <v>1</v>
      </c>
      <c r="N1084" s="9" t="str">
        <f t="shared" si="48"/>
        <v>RSSS-170-4664 - Fonds exploitation - Solde de fonds - Non Cap</v>
      </c>
      <c r="O1084" s="9" t="str">
        <f t="shared" si="49"/>
        <v>Dépense</v>
      </c>
      <c r="P1084" s="9" t="str">
        <f t="shared" si="50"/>
        <v>Fonds général</v>
      </c>
    </row>
    <row r="1085" spans="1:16" ht="12.75" customHeight="1" x14ac:dyDescent="0.25">
      <c r="A1085" s="2" t="s">
        <v>615</v>
      </c>
      <c r="B1085" s="2" t="s">
        <v>615</v>
      </c>
      <c r="C1085" s="2" t="s">
        <v>588</v>
      </c>
      <c r="D1085" s="2" t="s">
        <v>50</v>
      </c>
      <c r="E1085" s="2" t="s">
        <v>90</v>
      </c>
      <c r="F1085" s="2" t="s">
        <v>240</v>
      </c>
      <c r="G1085" s="2" t="s">
        <v>239</v>
      </c>
      <c r="H1085" s="2" t="s">
        <v>238</v>
      </c>
      <c r="I1085" s="2" t="s">
        <v>88</v>
      </c>
      <c r="J1085" s="2" t="s">
        <v>47</v>
      </c>
      <c r="K1085" s="2" t="s">
        <v>48</v>
      </c>
      <c r="L1085" s="2" t="s">
        <v>87</v>
      </c>
      <c r="M1085" s="8">
        <v>1</v>
      </c>
      <c r="N1085" s="9" t="str">
        <f t="shared" si="48"/>
        <v>RSSS-180-4664 - Fonds exploitation - Crédits reportés - Non Cap</v>
      </c>
      <c r="O1085" s="9" t="str">
        <f t="shared" si="49"/>
        <v>Dépense</v>
      </c>
      <c r="P1085" s="9" t="str">
        <f t="shared" si="50"/>
        <v>Fonds général</v>
      </c>
    </row>
    <row r="1086" spans="1:16" ht="12.75" customHeight="1" x14ac:dyDescent="0.25">
      <c r="A1086" s="2" t="s">
        <v>614</v>
      </c>
      <c r="B1086" s="2" t="s">
        <v>614</v>
      </c>
      <c r="C1086" s="2" t="s">
        <v>588</v>
      </c>
      <c r="D1086" s="2" t="s">
        <v>50</v>
      </c>
      <c r="E1086" s="2" t="s">
        <v>90</v>
      </c>
      <c r="F1086" s="2" t="s">
        <v>236</v>
      </c>
      <c r="G1086" s="2" t="s">
        <v>235</v>
      </c>
      <c r="H1086" s="2" t="s">
        <v>234</v>
      </c>
      <c r="I1086" s="2" t="s">
        <v>88</v>
      </c>
      <c r="J1086" s="2" t="s">
        <v>46</v>
      </c>
      <c r="K1086" s="2" t="s">
        <v>48</v>
      </c>
      <c r="L1086" s="2" t="s">
        <v>87</v>
      </c>
      <c r="M1086" s="8">
        <v>1</v>
      </c>
      <c r="N1086" s="9" t="str">
        <f t="shared" si="48"/>
        <v>RSSS-190-4664 - Fonds immo - Courant - Cap</v>
      </c>
      <c r="O1086" s="9" t="str">
        <f t="shared" si="49"/>
        <v>Investissement</v>
      </c>
      <c r="P1086" s="9" t="str">
        <f t="shared" si="50"/>
        <v>Fonds général</v>
      </c>
    </row>
    <row r="1087" spans="1:16" ht="12.75" customHeight="1" x14ac:dyDescent="0.25">
      <c r="A1087" s="2" t="s">
        <v>613</v>
      </c>
      <c r="B1087" s="2" t="s">
        <v>613</v>
      </c>
      <c r="C1087" s="2" t="s">
        <v>588</v>
      </c>
      <c r="D1087" s="2" t="s">
        <v>50</v>
      </c>
      <c r="E1087" s="2" t="s">
        <v>90</v>
      </c>
      <c r="F1087" s="2" t="s">
        <v>232</v>
      </c>
      <c r="G1087" s="2" t="s">
        <v>231</v>
      </c>
      <c r="H1087" s="2" t="s">
        <v>230</v>
      </c>
      <c r="I1087" s="2" t="s">
        <v>88</v>
      </c>
      <c r="J1087" s="2" t="s">
        <v>46</v>
      </c>
      <c r="K1087" s="2" t="s">
        <v>48</v>
      </c>
      <c r="L1087" s="2" t="s">
        <v>87</v>
      </c>
      <c r="M1087" s="8">
        <v>1</v>
      </c>
      <c r="N1087" s="9" t="str">
        <f t="shared" si="48"/>
        <v>RSSS-200-4664 - Fonds immo - Solde de fonds - Cap</v>
      </c>
      <c r="O1087" s="9" t="str">
        <f t="shared" si="49"/>
        <v>Investissement</v>
      </c>
      <c r="P1087" s="9" t="str">
        <f t="shared" si="50"/>
        <v>Fonds général</v>
      </c>
    </row>
    <row r="1088" spans="1:16" ht="12.75" customHeight="1" x14ac:dyDescent="0.25">
      <c r="A1088" s="2" t="s">
        <v>612</v>
      </c>
      <c r="B1088" s="2" t="s">
        <v>612</v>
      </c>
      <c r="C1088" s="2" t="s">
        <v>588</v>
      </c>
      <c r="D1088" s="2" t="s">
        <v>50</v>
      </c>
      <c r="E1088" s="2" t="s">
        <v>90</v>
      </c>
      <c r="F1088" s="2" t="s">
        <v>228</v>
      </c>
      <c r="G1088" s="2" t="s">
        <v>227</v>
      </c>
      <c r="H1088" s="2" t="s">
        <v>226</v>
      </c>
      <c r="I1088" s="2" t="s">
        <v>88</v>
      </c>
      <c r="J1088" s="2" t="s">
        <v>46</v>
      </c>
      <c r="K1088" s="2" t="s">
        <v>48</v>
      </c>
      <c r="L1088" s="2" t="s">
        <v>87</v>
      </c>
      <c r="M1088" s="8">
        <v>1</v>
      </c>
      <c r="N1088" s="9" t="str">
        <f t="shared" si="48"/>
        <v>RSSS-210-4664 - Fonds immo - Crédits reportés - Cap</v>
      </c>
      <c r="O1088" s="9" t="str">
        <f t="shared" si="49"/>
        <v>Investissement</v>
      </c>
      <c r="P1088" s="9" t="str">
        <f t="shared" si="50"/>
        <v>Fonds général</v>
      </c>
    </row>
    <row r="1089" spans="1:16" ht="12.75" customHeight="1" x14ac:dyDescent="0.25">
      <c r="A1089" s="2" t="s">
        <v>611</v>
      </c>
      <c r="B1089" s="2" t="s">
        <v>611</v>
      </c>
      <c r="C1089" s="2" t="s">
        <v>588</v>
      </c>
      <c r="D1089" s="2" t="s">
        <v>50</v>
      </c>
      <c r="E1089" s="2" t="s">
        <v>90</v>
      </c>
      <c r="F1089" s="2" t="s">
        <v>224</v>
      </c>
      <c r="G1089" s="2" t="s">
        <v>223</v>
      </c>
      <c r="H1089" s="2" t="s">
        <v>222</v>
      </c>
      <c r="I1089" s="2" t="s">
        <v>147</v>
      </c>
      <c r="J1089" s="2" t="s">
        <v>46</v>
      </c>
      <c r="K1089" s="2" t="s">
        <v>48</v>
      </c>
      <c r="L1089" s="2" t="s">
        <v>87</v>
      </c>
      <c r="M1089" s="8">
        <v>1</v>
      </c>
      <c r="N1089" s="9" t="str">
        <f t="shared" si="48"/>
        <v>RSSS-220-4664 - Fonds immo - ADTI - Cap</v>
      </c>
      <c r="O1089" s="9" t="str">
        <f t="shared" si="49"/>
        <v>Investissement</v>
      </c>
      <c r="P1089" s="9" t="str">
        <f t="shared" si="50"/>
        <v>Fonds général</v>
      </c>
    </row>
    <row r="1090" spans="1:16" ht="12.75" customHeight="1" x14ac:dyDescent="0.25">
      <c r="A1090" s="2" t="s">
        <v>610</v>
      </c>
      <c r="B1090" s="2" t="s">
        <v>610</v>
      </c>
      <c r="C1090" s="2" t="s">
        <v>588</v>
      </c>
      <c r="D1090" s="2" t="s">
        <v>50</v>
      </c>
      <c r="E1090" s="2" t="s">
        <v>90</v>
      </c>
      <c r="F1090" s="2" t="s">
        <v>220</v>
      </c>
      <c r="G1090" s="2" t="s">
        <v>219</v>
      </c>
      <c r="H1090" s="2" t="s">
        <v>218</v>
      </c>
      <c r="I1090" s="2" t="s">
        <v>147</v>
      </c>
      <c r="J1090" s="2" t="s">
        <v>46</v>
      </c>
      <c r="K1090" s="2" t="s">
        <v>48</v>
      </c>
      <c r="L1090" s="2" t="s">
        <v>87</v>
      </c>
      <c r="M1090" s="8">
        <v>1</v>
      </c>
      <c r="N1090" s="9" t="str">
        <f t="shared" si="48"/>
        <v>RSSS-230-4664 - Fonds immo - MAI - Cap</v>
      </c>
      <c r="O1090" s="9" t="str">
        <f t="shared" si="49"/>
        <v>Investissement</v>
      </c>
      <c r="P1090" s="9" t="str">
        <f t="shared" si="50"/>
        <v>Fonds général</v>
      </c>
    </row>
    <row r="1091" spans="1:16" ht="12.75" customHeight="1" x14ac:dyDescent="0.25">
      <c r="A1091" s="2" t="s">
        <v>609</v>
      </c>
      <c r="B1091" s="2" t="s">
        <v>609</v>
      </c>
      <c r="C1091" s="2" t="s">
        <v>588</v>
      </c>
      <c r="D1091" s="2" t="s">
        <v>50</v>
      </c>
      <c r="E1091" s="2" t="s">
        <v>90</v>
      </c>
      <c r="F1091" s="2" t="s">
        <v>216</v>
      </c>
      <c r="G1091" s="2" t="s">
        <v>215</v>
      </c>
      <c r="H1091" s="2" t="s">
        <v>214</v>
      </c>
      <c r="I1091" s="2" t="s">
        <v>147</v>
      </c>
      <c r="J1091" s="2" t="s">
        <v>46</v>
      </c>
      <c r="K1091" s="2" t="s">
        <v>48</v>
      </c>
      <c r="L1091" s="2" t="s">
        <v>87</v>
      </c>
      <c r="M1091" s="8">
        <v>1</v>
      </c>
      <c r="N1091" s="9" t="str">
        <f t="shared" ref="N1091:N1154" si="51">_xlfn.CONCAT(B1091," - ",G1091)</f>
        <v>RSSS-240-4664 - Fonds immo - AC - Cap</v>
      </c>
      <c r="O1091" s="9" t="str">
        <f t="shared" ref="O1091:O1154" si="52">J1091</f>
        <v>Investissement</v>
      </c>
      <c r="P1091" s="9" t="str">
        <f t="shared" ref="P1091:P1154" si="53">D1091</f>
        <v>Fonds général</v>
      </c>
    </row>
    <row r="1092" spans="1:16" ht="12.75" customHeight="1" x14ac:dyDescent="0.25">
      <c r="A1092" s="2" t="s">
        <v>608</v>
      </c>
      <c r="B1092" s="2" t="s">
        <v>608</v>
      </c>
      <c r="C1092" s="2" t="s">
        <v>588</v>
      </c>
      <c r="D1092" s="2" t="s">
        <v>50</v>
      </c>
      <c r="E1092" s="2" t="s">
        <v>90</v>
      </c>
      <c r="F1092" s="2" t="s">
        <v>212</v>
      </c>
      <c r="G1092" s="2" t="s">
        <v>211</v>
      </c>
      <c r="H1092" s="2" t="s">
        <v>210</v>
      </c>
      <c r="I1092" s="2" t="s">
        <v>147</v>
      </c>
      <c r="J1092" s="2" t="s">
        <v>46</v>
      </c>
      <c r="K1092" s="2" t="s">
        <v>48</v>
      </c>
      <c r="L1092" s="2" t="s">
        <v>87</v>
      </c>
      <c r="M1092" s="8">
        <v>1</v>
      </c>
      <c r="N1092" s="9" t="str">
        <f t="shared" si="51"/>
        <v>RSSS-250-4664 - Fonds immo - PCEM - Cap</v>
      </c>
      <c r="O1092" s="9" t="str">
        <f t="shared" si="52"/>
        <v>Investissement</v>
      </c>
      <c r="P1092" s="9" t="str">
        <f t="shared" si="53"/>
        <v>Fonds général</v>
      </c>
    </row>
    <row r="1093" spans="1:16" ht="12.75" customHeight="1" x14ac:dyDescent="0.25">
      <c r="A1093" s="2" t="s">
        <v>607</v>
      </c>
      <c r="B1093" s="2" t="s">
        <v>607</v>
      </c>
      <c r="C1093" s="2" t="s">
        <v>588</v>
      </c>
      <c r="D1093" s="2" t="s">
        <v>50</v>
      </c>
      <c r="E1093" s="2" t="s">
        <v>90</v>
      </c>
      <c r="F1093" s="2" t="s">
        <v>208</v>
      </c>
      <c r="G1093" s="2" t="s">
        <v>207</v>
      </c>
      <c r="H1093" s="2" t="s">
        <v>206</v>
      </c>
      <c r="I1093" s="2" t="s">
        <v>147</v>
      </c>
      <c r="J1093" s="2" t="s">
        <v>46</v>
      </c>
      <c r="K1093" s="2" t="s">
        <v>48</v>
      </c>
      <c r="L1093" s="2" t="s">
        <v>87</v>
      </c>
      <c r="M1093" s="8">
        <v>1</v>
      </c>
      <c r="N1093" s="9" t="str">
        <f t="shared" si="51"/>
        <v>RSSS-260-4664 - Fonds immo - PCFI - Cap</v>
      </c>
      <c r="O1093" s="9" t="str">
        <f t="shared" si="52"/>
        <v>Investissement</v>
      </c>
      <c r="P1093" s="9" t="str">
        <f t="shared" si="53"/>
        <v>Fonds général</v>
      </c>
    </row>
    <row r="1094" spans="1:16" ht="12.75" customHeight="1" x14ac:dyDescent="0.25">
      <c r="A1094" s="2" t="s">
        <v>606</v>
      </c>
      <c r="B1094" s="2" t="s">
        <v>606</v>
      </c>
      <c r="C1094" s="2" t="s">
        <v>588</v>
      </c>
      <c r="D1094" s="2" t="s">
        <v>1725</v>
      </c>
      <c r="E1094" s="2" t="s">
        <v>90</v>
      </c>
      <c r="F1094" s="2" t="s">
        <v>204</v>
      </c>
      <c r="G1094" s="2" t="s">
        <v>203</v>
      </c>
      <c r="H1094" s="2" t="s">
        <v>202</v>
      </c>
      <c r="I1094" s="2" t="s">
        <v>88</v>
      </c>
      <c r="J1094" s="2" t="s">
        <v>46</v>
      </c>
      <c r="K1094" s="2" t="s">
        <v>51</v>
      </c>
      <c r="L1094" s="2" t="s">
        <v>87</v>
      </c>
      <c r="M1094" s="8">
        <v>1</v>
      </c>
      <c r="N1094" s="9" t="str">
        <f t="shared" si="51"/>
        <v>RSSS-270-4664 - Fondation - fonds d'exploitation - Cap</v>
      </c>
      <c r="O1094" s="9" t="str">
        <f t="shared" si="52"/>
        <v>Investissement</v>
      </c>
      <c r="P1094" s="9" t="str">
        <f t="shared" si="53"/>
        <v>Partenaires externes</v>
      </c>
    </row>
    <row r="1095" spans="1:16" ht="12.75" customHeight="1" x14ac:dyDescent="0.25">
      <c r="A1095" s="2" t="s">
        <v>605</v>
      </c>
      <c r="B1095" s="2" t="s">
        <v>605</v>
      </c>
      <c r="C1095" s="2" t="s">
        <v>588</v>
      </c>
      <c r="D1095" s="2" t="s">
        <v>1725</v>
      </c>
      <c r="E1095" s="2" t="s">
        <v>90</v>
      </c>
      <c r="F1095" s="2" t="s">
        <v>200</v>
      </c>
      <c r="G1095" s="2" t="s">
        <v>199</v>
      </c>
      <c r="H1095" s="2" t="s">
        <v>198</v>
      </c>
      <c r="I1095" s="2" t="s">
        <v>88</v>
      </c>
      <c r="J1095" s="2" t="s">
        <v>47</v>
      </c>
      <c r="K1095" s="2" t="s">
        <v>51</v>
      </c>
      <c r="L1095" s="2" t="s">
        <v>87</v>
      </c>
      <c r="M1095" s="8">
        <v>1</v>
      </c>
      <c r="N1095" s="9" t="str">
        <f t="shared" si="51"/>
        <v>RSSS-280-4664 - Fondation - fonds d'exploitation - Non Cap</v>
      </c>
      <c r="O1095" s="9" t="str">
        <f t="shared" si="52"/>
        <v>Dépense</v>
      </c>
      <c r="P1095" s="9" t="str">
        <f t="shared" si="53"/>
        <v>Partenaires externes</v>
      </c>
    </row>
    <row r="1096" spans="1:16" ht="12.75" customHeight="1" x14ac:dyDescent="0.25">
      <c r="A1096" s="2" t="s">
        <v>604</v>
      </c>
      <c r="B1096" s="2" t="s">
        <v>604</v>
      </c>
      <c r="C1096" s="2" t="s">
        <v>588</v>
      </c>
      <c r="D1096" s="2" t="s">
        <v>1725</v>
      </c>
      <c r="E1096" s="2" t="s">
        <v>90</v>
      </c>
      <c r="F1096" s="2" t="s">
        <v>196</v>
      </c>
      <c r="G1096" s="2" t="s">
        <v>195</v>
      </c>
      <c r="H1096" s="2" t="s">
        <v>194</v>
      </c>
      <c r="I1096" s="2" t="s">
        <v>88</v>
      </c>
      <c r="J1096" s="2" t="s">
        <v>46</v>
      </c>
      <c r="K1096" s="2" t="s">
        <v>51</v>
      </c>
      <c r="L1096" s="2" t="s">
        <v>87</v>
      </c>
      <c r="M1096" s="8">
        <v>1</v>
      </c>
      <c r="N1096" s="9" t="str">
        <f t="shared" si="51"/>
        <v>RSSS-290-4664 - Fondation - fonds d'immobilisation - Cap</v>
      </c>
      <c r="O1096" s="9" t="str">
        <f t="shared" si="52"/>
        <v>Investissement</v>
      </c>
      <c r="P1096" s="9" t="str">
        <f t="shared" si="53"/>
        <v>Partenaires externes</v>
      </c>
    </row>
    <row r="1097" spans="1:16" ht="12.75" customHeight="1" x14ac:dyDescent="0.25">
      <c r="A1097" s="2" t="s">
        <v>603</v>
      </c>
      <c r="B1097" s="2" t="s">
        <v>603</v>
      </c>
      <c r="C1097" s="2" t="s">
        <v>588</v>
      </c>
      <c r="D1097" s="2" t="s">
        <v>50</v>
      </c>
      <c r="E1097" s="2" t="s">
        <v>90</v>
      </c>
      <c r="F1097" s="2" t="s">
        <v>192</v>
      </c>
      <c r="G1097" s="2" t="s">
        <v>191</v>
      </c>
      <c r="H1097" s="2" t="s">
        <v>190</v>
      </c>
      <c r="I1097" s="2" t="s">
        <v>88</v>
      </c>
      <c r="J1097" s="2" t="s">
        <v>47</v>
      </c>
      <c r="K1097" s="2" t="s">
        <v>48</v>
      </c>
      <c r="L1097" s="2" t="s">
        <v>87</v>
      </c>
      <c r="M1097" s="8">
        <v>1</v>
      </c>
      <c r="N1097" s="9" t="str">
        <f t="shared" si="51"/>
        <v>RSSS-300-4664 - CO/CDO - Transfert MSSS - Non Cap</v>
      </c>
      <c r="O1097" s="9" t="str">
        <f t="shared" si="52"/>
        <v>Dépense</v>
      </c>
      <c r="P1097" s="9" t="str">
        <f t="shared" si="53"/>
        <v>Fonds général</v>
      </c>
    </row>
    <row r="1098" spans="1:16" ht="12.75" customHeight="1" x14ac:dyDescent="0.25">
      <c r="A1098" s="2" t="s">
        <v>602</v>
      </c>
      <c r="B1098" s="2" t="s">
        <v>602</v>
      </c>
      <c r="C1098" s="2" t="s">
        <v>588</v>
      </c>
      <c r="D1098" s="2" t="s">
        <v>50</v>
      </c>
      <c r="E1098" s="2" t="s">
        <v>90</v>
      </c>
      <c r="F1098" s="2" t="s">
        <v>188</v>
      </c>
      <c r="G1098" s="2" t="s">
        <v>187</v>
      </c>
      <c r="H1098" s="2" t="s">
        <v>186</v>
      </c>
      <c r="I1098" s="2" t="s">
        <v>88</v>
      </c>
      <c r="J1098" s="2" t="s">
        <v>46</v>
      </c>
      <c r="K1098" s="2" t="s">
        <v>48</v>
      </c>
      <c r="L1098" s="2" t="s">
        <v>87</v>
      </c>
      <c r="M1098" s="8">
        <v>1</v>
      </c>
      <c r="N1098" s="9" t="str">
        <f t="shared" si="51"/>
        <v>RSSS-310-4664 - CO/CDO - Transfert MSSS - Cap</v>
      </c>
      <c r="O1098" s="9" t="str">
        <f t="shared" si="52"/>
        <v>Investissement</v>
      </c>
      <c r="P1098" s="9" t="str">
        <f t="shared" si="53"/>
        <v>Fonds général</v>
      </c>
    </row>
    <row r="1099" spans="1:16" ht="12.75" customHeight="1" x14ac:dyDescent="0.25">
      <c r="A1099" s="2" t="s">
        <v>601</v>
      </c>
      <c r="B1099" s="2" t="s">
        <v>601</v>
      </c>
      <c r="C1099" s="2" t="s">
        <v>588</v>
      </c>
      <c r="D1099" s="2" t="s">
        <v>50</v>
      </c>
      <c r="E1099" s="2" t="s">
        <v>90</v>
      </c>
      <c r="F1099" s="2" t="s">
        <v>184</v>
      </c>
      <c r="G1099" s="2" t="s">
        <v>183</v>
      </c>
      <c r="H1099" s="2" t="s">
        <v>182</v>
      </c>
      <c r="I1099" s="2" t="s">
        <v>88</v>
      </c>
      <c r="J1099" s="2" t="s">
        <v>47</v>
      </c>
      <c r="K1099" s="2" t="s">
        <v>48</v>
      </c>
      <c r="L1099" s="2" t="s">
        <v>87</v>
      </c>
      <c r="M1099" s="8">
        <v>1</v>
      </c>
      <c r="N1099" s="9" t="str">
        <f t="shared" si="51"/>
        <v>RSSS-320-4664 - Autres - Transfert MSSS - Non Cap</v>
      </c>
      <c r="O1099" s="9" t="str">
        <f t="shared" si="52"/>
        <v>Dépense</v>
      </c>
      <c r="P1099" s="9" t="str">
        <f t="shared" si="53"/>
        <v>Fonds général</v>
      </c>
    </row>
    <row r="1100" spans="1:16" ht="12.75" customHeight="1" x14ac:dyDescent="0.25">
      <c r="A1100" s="2" t="s">
        <v>600</v>
      </c>
      <c r="B1100" s="2" t="s">
        <v>600</v>
      </c>
      <c r="C1100" s="2" t="s">
        <v>588</v>
      </c>
      <c r="D1100" s="2" t="s">
        <v>50</v>
      </c>
      <c r="E1100" s="2" t="s">
        <v>90</v>
      </c>
      <c r="F1100" s="2" t="s">
        <v>180</v>
      </c>
      <c r="G1100" s="2" t="s">
        <v>179</v>
      </c>
      <c r="H1100" s="2" t="s">
        <v>178</v>
      </c>
      <c r="I1100" s="2" t="s">
        <v>88</v>
      </c>
      <c r="J1100" s="2" t="s">
        <v>46</v>
      </c>
      <c r="K1100" s="2" t="s">
        <v>48</v>
      </c>
      <c r="L1100" s="2" t="s">
        <v>87</v>
      </c>
      <c r="M1100" s="8">
        <v>1</v>
      </c>
      <c r="N1100" s="9" t="str">
        <f t="shared" si="51"/>
        <v>RSSS-330-4664 - Autres - Transfert MSSS -Cap</v>
      </c>
      <c r="O1100" s="9" t="str">
        <f t="shared" si="52"/>
        <v>Investissement</v>
      </c>
      <c r="P1100" s="9" t="str">
        <f t="shared" si="53"/>
        <v>Fonds général</v>
      </c>
    </row>
    <row r="1101" spans="1:16" ht="12.75" customHeight="1" x14ac:dyDescent="0.25">
      <c r="A1101" s="2" t="s">
        <v>599</v>
      </c>
      <c r="B1101" s="2" t="s">
        <v>599</v>
      </c>
      <c r="C1101" s="2" t="s">
        <v>588</v>
      </c>
      <c r="D1101" s="2" t="s">
        <v>1725</v>
      </c>
      <c r="E1101" s="2" t="s">
        <v>90</v>
      </c>
      <c r="F1101" s="2" t="s">
        <v>176</v>
      </c>
      <c r="G1101" s="2" t="s">
        <v>175</v>
      </c>
      <c r="H1101" s="2" t="s">
        <v>174</v>
      </c>
      <c r="I1101" s="2" t="s">
        <v>88</v>
      </c>
      <c r="J1101" s="2" t="s">
        <v>47</v>
      </c>
      <c r="K1101" s="2" t="s">
        <v>169</v>
      </c>
      <c r="L1101" s="2" t="s">
        <v>87</v>
      </c>
      <c r="M1101" s="8">
        <v>1</v>
      </c>
      <c r="N1101" s="9" t="str">
        <f t="shared" si="51"/>
        <v>RSSS-340-4664 - Autres - Gouvernement fédéral - Non Cap</v>
      </c>
      <c r="O1101" s="9" t="str">
        <f t="shared" si="52"/>
        <v>Dépense</v>
      </c>
      <c r="P1101" s="9" t="str">
        <f t="shared" si="53"/>
        <v>Partenaires externes</v>
      </c>
    </row>
    <row r="1102" spans="1:16" ht="12.75" customHeight="1" x14ac:dyDescent="0.25">
      <c r="A1102" s="2" t="s">
        <v>598</v>
      </c>
      <c r="B1102" s="2" t="s">
        <v>598</v>
      </c>
      <c r="C1102" s="2" t="s">
        <v>588</v>
      </c>
      <c r="D1102" s="2" t="s">
        <v>1725</v>
      </c>
      <c r="E1102" s="2" t="s">
        <v>90</v>
      </c>
      <c r="F1102" s="2" t="s">
        <v>172</v>
      </c>
      <c r="G1102" s="2" t="s">
        <v>171</v>
      </c>
      <c r="H1102" s="2" t="s">
        <v>170</v>
      </c>
      <c r="I1102" s="2" t="s">
        <v>88</v>
      </c>
      <c r="J1102" s="2" t="s">
        <v>46</v>
      </c>
      <c r="K1102" s="2" t="s">
        <v>169</v>
      </c>
      <c r="L1102" s="2" t="s">
        <v>87</v>
      </c>
      <c r="M1102" s="8">
        <v>1</v>
      </c>
      <c r="N1102" s="9" t="str">
        <f t="shared" si="51"/>
        <v>RSSS-350-4664 - Autres - Gouvernement fédéral - Cap</v>
      </c>
      <c r="O1102" s="9" t="str">
        <f t="shared" si="52"/>
        <v>Investissement</v>
      </c>
      <c r="P1102" s="9" t="str">
        <f t="shared" si="53"/>
        <v>Partenaires externes</v>
      </c>
    </row>
    <row r="1103" spans="1:16" ht="12.75" customHeight="1" x14ac:dyDescent="0.25">
      <c r="A1103" s="2" t="s">
        <v>597</v>
      </c>
      <c r="B1103" s="2" t="s">
        <v>597</v>
      </c>
      <c r="C1103" s="2" t="s">
        <v>588</v>
      </c>
      <c r="D1103" s="2" t="s">
        <v>50</v>
      </c>
      <c r="E1103" s="2" t="s">
        <v>90</v>
      </c>
      <c r="F1103" s="2" t="s">
        <v>167</v>
      </c>
      <c r="G1103" s="2" t="s">
        <v>166</v>
      </c>
      <c r="H1103" s="2" t="s">
        <v>165</v>
      </c>
      <c r="I1103" s="2" t="s">
        <v>88</v>
      </c>
      <c r="J1103" s="2" t="s">
        <v>47</v>
      </c>
      <c r="K1103" s="2" t="s">
        <v>51</v>
      </c>
      <c r="L1103" s="2" t="s">
        <v>87</v>
      </c>
      <c r="M1103" s="8">
        <v>1</v>
      </c>
      <c r="N1103" s="9" t="str">
        <f t="shared" si="51"/>
        <v>RSSS-360-4664 - Autres sources de financement - Non Cap</v>
      </c>
      <c r="O1103" s="9" t="str">
        <f t="shared" si="52"/>
        <v>Dépense</v>
      </c>
      <c r="P1103" s="9" t="str">
        <f t="shared" si="53"/>
        <v>Fonds général</v>
      </c>
    </row>
    <row r="1104" spans="1:16" ht="12.75" customHeight="1" x14ac:dyDescent="0.25">
      <c r="A1104" s="2" t="s">
        <v>596</v>
      </c>
      <c r="B1104" s="2" t="s">
        <v>596</v>
      </c>
      <c r="C1104" s="2" t="s">
        <v>588</v>
      </c>
      <c r="D1104" s="2" t="s">
        <v>50</v>
      </c>
      <c r="E1104" s="2" t="s">
        <v>90</v>
      </c>
      <c r="F1104" s="2" t="s">
        <v>163</v>
      </c>
      <c r="G1104" s="2" t="s">
        <v>162</v>
      </c>
      <c r="H1104" s="2" t="s">
        <v>161</v>
      </c>
      <c r="I1104" s="2" t="s">
        <v>88</v>
      </c>
      <c r="J1104" s="2" t="s">
        <v>46</v>
      </c>
      <c r="K1104" s="2" t="s">
        <v>51</v>
      </c>
      <c r="L1104" s="2" t="s">
        <v>87</v>
      </c>
      <c r="M1104" s="8">
        <v>1</v>
      </c>
      <c r="N1104" s="9" t="str">
        <f t="shared" si="51"/>
        <v>RSSS-370-4664 - Autres sources de financement - Cap</v>
      </c>
      <c r="O1104" s="9" t="str">
        <f t="shared" si="52"/>
        <v>Investissement</v>
      </c>
      <c r="P1104" s="9" t="str">
        <f t="shared" si="53"/>
        <v>Fonds général</v>
      </c>
    </row>
    <row r="1105" spans="1:16" ht="12.75" customHeight="1" x14ac:dyDescent="0.25">
      <c r="A1105" s="2" t="s">
        <v>595</v>
      </c>
      <c r="B1105" s="2" t="s">
        <v>595</v>
      </c>
      <c r="C1105" s="2" t="s">
        <v>588</v>
      </c>
      <c r="D1105" s="2" t="s">
        <v>50</v>
      </c>
      <c r="E1105" s="2" t="s">
        <v>90</v>
      </c>
      <c r="F1105" s="2" t="s">
        <v>93</v>
      </c>
      <c r="G1105" s="2" t="s">
        <v>93</v>
      </c>
      <c r="H1105" s="2" t="s">
        <v>93</v>
      </c>
      <c r="I1105" s="2" t="s">
        <v>88</v>
      </c>
      <c r="J1105" s="2" t="s">
        <v>47</v>
      </c>
      <c r="K1105" s="2" t="s">
        <v>48</v>
      </c>
      <c r="L1105" s="2" t="s">
        <v>87</v>
      </c>
      <c r="M1105" s="8">
        <v>1</v>
      </c>
      <c r="N1105" s="9" t="str">
        <f t="shared" si="51"/>
        <v>RSSS-400-4664 - Conversion - Dépenses réelles - 2018-2019</v>
      </c>
      <c r="O1105" s="9" t="str">
        <f t="shared" si="52"/>
        <v>Dépense</v>
      </c>
      <c r="P1105" s="9" t="str">
        <f t="shared" si="53"/>
        <v>Fonds général</v>
      </c>
    </row>
    <row r="1106" spans="1:16" ht="12.75" customHeight="1" x14ac:dyDescent="0.25">
      <c r="A1106" s="2" t="s">
        <v>594</v>
      </c>
      <c r="B1106" s="2" t="s">
        <v>594</v>
      </c>
      <c r="C1106" s="2" t="s">
        <v>588</v>
      </c>
      <c r="D1106" s="2" t="s">
        <v>50</v>
      </c>
      <c r="E1106" s="2" t="s">
        <v>90</v>
      </c>
      <c r="F1106" s="2" t="s">
        <v>158</v>
      </c>
      <c r="G1106" s="2" t="s">
        <v>158</v>
      </c>
      <c r="H1106" s="2" t="s">
        <v>158</v>
      </c>
      <c r="I1106" s="2" t="s">
        <v>88</v>
      </c>
      <c r="J1106" s="2" t="s">
        <v>47</v>
      </c>
      <c r="K1106" s="2" t="s">
        <v>48</v>
      </c>
      <c r="L1106" s="2" t="s">
        <v>87</v>
      </c>
      <c r="M1106" s="8">
        <v>1</v>
      </c>
      <c r="N1106" s="9" t="str">
        <f t="shared" si="51"/>
        <v>RSSS-992-4664 - Plan modernisation technologique - Transfert MSSS (NON CAP)</v>
      </c>
      <c r="O1106" s="9" t="str">
        <f t="shared" si="52"/>
        <v>Dépense</v>
      </c>
      <c r="P1106" s="9" t="str">
        <f t="shared" si="53"/>
        <v>Fonds général</v>
      </c>
    </row>
    <row r="1107" spans="1:16" ht="12.75" customHeight="1" x14ac:dyDescent="0.25">
      <c r="A1107" s="2" t="s">
        <v>593</v>
      </c>
      <c r="B1107" s="2" t="s">
        <v>593</v>
      </c>
      <c r="C1107" s="2" t="s">
        <v>588</v>
      </c>
      <c r="D1107" s="2" t="s">
        <v>50</v>
      </c>
      <c r="E1107" s="2" t="s">
        <v>90</v>
      </c>
      <c r="F1107" s="2" t="s">
        <v>156</v>
      </c>
      <c r="G1107" s="2" t="s">
        <v>156</v>
      </c>
      <c r="H1107" s="2" t="s">
        <v>156</v>
      </c>
      <c r="I1107" s="2" t="s">
        <v>147</v>
      </c>
      <c r="J1107" s="2" t="s">
        <v>46</v>
      </c>
      <c r="K1107" s="2" t="s">
        <v>48</v>
      </c>
      <c r="L1107" s="2" t="s">
        <v>87</v>
      </c>
      <c r="M1107" s="8">
        <v>1</v>
      </c>
      <c r="N1107" s="9" t="str">
        <f t="shared" si="51"/>
        <v>RSSS-993-4664 - Plan modernisation technologique - EIRI (CAP)</v>
      </c>
      <c r="O1107" s="9" t="str">
        <f t="shared" si="52"/>
        <v>Investissement</v>
      </c>
      <c r="P1107" s="9" t="str">
        <f t="shared" si="53"/>
        <v>Fonds général</v>
      </c>
    </row>
    <row r="1108" spans="1:16" ht="12.75" customHeight="1" x14ac:dyDescent="0.25">
      <c r="A1108" s="2" t="s">
        <v>592</v>
      </c>
      <c r="B1108" s="2" t="s">
        <v>592</v>
      </c>
      <c r="C1108" s="2" t="s">
        <v>588</v>
      </c>
      <c r="D1108" s="2" t="s">
        <v>50</v>
      </c>
      <c r="E1108" s="2" t="s">
        <v>90</v>
      </c>
      <c r="F1108" s="2" t="s">
        <v>154</v>
      </c>
      <c r="G1108" s="2" t="s">
        <v>154</v>
      </c>
      <c r="H1108" s="2" t="s">
        <v>154</v>
      </c>
      <c r="I1108" s="2" t="s">
        <v>147</v>
      </c>
      <c r="J1108" s="2" t="s">
        <v>46</v>
      </c>
      <c r="K1108" s="2" t="s">
        <v>48</v>
      </c>
      <c r="L1108" s="2" t="s">
        <v>87</v>
      </c>
      <c r="M1108" s="8">
        <v>1</v>
      </c>
      <c r="N1108" s="9" t="str">
        <f t="shared" si="51"/>
        <v>RSSS-996-4664 - Enveloppe d'investissements en RI - Capitalisable</v>
      </c>
      <c r="O1108" s="9" t="str">
        <f t="shared" si="52"/>
        <v>Investissement</v>
      </c>
      <c r="P1108" s="9" t="str">
        <f t="shared" si="53"/>
        <v>Fonds général</v>
      </c>
    </row>
    <row r="1109" spans="1:16" ht="12.75" customHeight="1" x14ac:dyDescent="0.25">
      <c r="A1109" s="2" t="s">
        <v>591</v>
      </c>
      <c r="B1109" s="2" t="s">
        <v>591</v>
      </c>
      <c r="C1109" s="2" t="s">
        <v>588</v>
      </c>
      <c r="D1109" s="2" t="s">
        <v>50</v>
      </c>
      <c r="E1109" s="2" t="s">
        <v>115</v>
      </c>
      <c r="F1109" s="2" t="s">
        <v>152</v>
      </c>
      <c r="G1109" s="2" t="s">
        <v>152</v>
      </c>
      <c r="H1109" s="2" t="s">
        <v>152</v>
      </c>
      <c r="I1109" s="2" t="s">
        <v>147</v>
      </c>
      <c r="J1109" s="2" t="s">
        <v>46</v>
      </c>
      <c r="K1109" s="2" t="s">
        <v>48</v>
      </c>
      <c r="L1109" s="2" t="s">
        <v>87</v>
      </c>
      <c r="M1109" s="8">
        <v>1</v>
      </c>
      <c r="N1109" s="9" t="str">
        <f t="shared" si="51"/>
        <v>RSSS-997-4664 - Compte non provisionné - Capitalisable</v>
      </c>
      <c r="O1109" s="9" t="str">
        <f t="shared" si="52"/>
        <v>Investissement</v>
      </c>
      <c r="P1109" s="9" t="str">
        <f t="shared" si="53"/>
        <v>Fonds général</v>
      </c>
    </row>
    <row r="1110" spans="1:16" ht="12.75" customHeight="1" x14ac:dyDescent="0.25">
      <c r="A1110" s="2" t="s">
        <v>590</v>
      </c>
      <c r="B1110" s="2" t="s">
        <v>590</v>
      </c>
      <c r="C1110" s="2" t="s">
        <v>588</v>
      </c>
      <c r="D1110" s="2" t="s">
        <v>50</v>
      </c>
      <c r="E1110" s="2" t="s">
        <v>90</v>
      </c>
      <c r="F1110" s="2" t="s">
        <v>89</v>
      </c>
      <c r="G1110" s="2" t="s">
        <v>89</v>
      </c>
      <c r="H1110" s="2" t="s">
        <v>89</v>
      </c>
      <c r="I1110" s="2" t="s">
        <v>88</v>
      </c>
      <c r="J1110" s="2" t="s">
        <v>47</v>
      </c>
      <c r="K1110" s="2" t="s">
        <v>48</v>
      </c>
      <c r="L1110" s="2" t="s">
        <v>87</v>
      </c>
      <c r="M1110" s="8">
        <v>1</v>
      </c>
      <c r="N1110" s="9" t="str">
        <f t="shared" si="51"/>
        <v>RSSS-998-4664 - COVID-19 - Non capitalisable</v>
      </c>
      <c r="O1110" s="9" t="str">
        <f t="shared" si="52"/>
        <v>Dépense</v>
      </c>
      <c r="P1110" s="9" t="str">
        <f t="shared" si="53"/>
        <v>Fonds général</v>
      </c>
    </row>
    <row r="1111" spans="1:16" ht="12.75" customHeight="1" x14ac:dyDescent="0.25">
      <c r="A1111" s="2" t="s">
        <v>589</v>
      </c>
      <c r="B1111" s="2" t="s">
        <v>589</v>
      </c>
      <c r="C1111" s="2" t="s">
        <v>588</v>
      </c>
      <c r="D1111" s="2" t="s">
        <v>50</v>
      </c>
      <c r="E1111" s="2" t="s">
        <v>90</v>
      </c>
      <c r="F1111" s="2" t="s">
        <v>148</v>
      </c>
      <c r="G1111" s="2" t="s">
        <v>148</v>
      </c>
      <c r="H1111" s="2" t="s">
        <v>148</v>
      </c>
      <c r="I1111" s="2" t="s">
        <v>147</v>
      </c>
      <c r="J1111" s="2" t="s">
        <v>46</v>
      </c>
      <c r="K1111" s="2" t="s">
        <v>48</v>
      </c>
      <c r="L1111" s="2" t="s">
        <v>87</v>
      </c>
      <c r="M1111" s="8">
        <v>1</v>
      </c>
      <c r="N1111" s="9" t="str">
        <f t="shared" si="51"/>
        <v>RSSS-999-4664 - COVID-19 - Capitalisable</v>
      </c>
      <c r="O1111" s="9" t="str">
        <f t="shared" si="52"/>
        <v>Investissement</v>
      </c>
      <c r="P1111" s="9" t="str">
        <f t="shared" si="53"/>
        <v>Fonds général</v>
      </c>
    </row>
    <row r="1112" spans="1:16" ht="12.75" customHeight="1" x14ac:dyDescent="0.25">
      <c r="A1112" s="2" t="s">
        <v>587</v>
      </c>
      <c r="B1112" s="2" t="s">
        <v>587</v>
      </c>
      <c r="C1112" s="2" t="s">
        <v>555</v>
      </c>
      <c r="D1112" s="2" t="s">
        <v>50</v>
      </c>
      <c r="E1112" s="2" t="s">
        <v>90</v>
      </c>
      <c r="F1112" s="2" t="s">
        <v>260</v>
      </c>
      <c r="G1112" s="2" t="s">
        <v>259</v>
      </c>
      <c r="H1112" s="2" t="s">
        <v>258</v>
      </c>
      <c r="I1112" s="2" t="s">
        <v>88</v>
      </c>
      <c r="J1112" s="2" t="s">
        <v>46</v>
      </c>
      <c r="K1112" s="2" t="s">
        <v>48</v>
      </c>
      <c r="L1112" s="2" t="s">
        <v>87</v>
      </c>
      <c r="M1112" s="8">
        <v>1</v>
      </c>
      <c r="N1112" s="9" t="str">
        <f t="shared" si="51"/>
        <v>RSSS-130-4665 - Fonds exploitation - Dépense de l'exercice - Cap</v>
      </c>
      <c r="O1112" s="9" t="str">
        <f t="shared" si="52"/>
        <v>Investissement</v>
      </c>
      <c r="P1112" s="9" t="str">
        <f t="shared" si="53"/>
        <v>Fonds général</v>
      </c>
    </row>
    <row r="1113" spans="1:16" ht="12.75" customHeight="1" x14ac:dyDescent="0.25">
      <c r="A1113" s="2" t="s">
        <v>586</v>
      </c>
      <c r="B1113" s="2" t="s">
        <v>586</v>
      </c>
      <c r="C1113" s="2" t="s">
        <v>555</v>
      </c>
      <c r="D1113" s="2" t="s">
        <v>50</v>
      </c>
      <c r="E1113" s="2" t="s">
        <v>90</v>
      </c>
      <c r="F1113" s="2" t="s">
        <v>256</v>
      </c>
      <c r="G1113" s="2" t="s">
        <v>255</v>
      </c>
      <c r="H1113" s="2" t="s">
        <v>254</v>
      </c>
      <c r="I1113" s="2" t="s">
        <v>88</v>
      </c>
      <c r="J1113" s="2" t="s">
        <v>46</v>
      </c>
      <c r="K1113" s="2" t="s">
        <v>48</v>
      </c>
      <c r="L1113" s="2" t="s">
        <v>87</v>
      </c>
      <c r="M1113" s="8">
        <v>1</v>
      </c>
      <c r="N1113" s="9" t="str">
        <f t="shared" si="51"/>
        <v>RSSS-140-4665 - Fonds exploitation - Solde de fonds - Cap</v>
      </c>
      <c r="O1113" s="9" t="str">
        <f t="shared" si="52"/>
        <v>Investissement</v>
      </c>
      <c r="P1113" s="9" t="str">
        <f t="shared" si="53"/>
        <v>Fonds général</v>
      </c>
    </row>
    <row r="1114" spans="1:16" ht="12.75" customHeight="1" x14ac:dyDescent="0.25">
      <c r="A1114" s="2" t="s">
        <v>585</v>
      </c>
      <c r="B1114" s="2" t="s">
        <v>585</v>
      </c>
      <c r="C1114" s="2" t="s">
        <v>555</v>
      </c>
      <c r="D1114" s="2" t="s">
        <v>50</v>
      </c>
      <c r="E1114" s="2" t="s">
        <v>90</v>
      </c>
      <c r="F1114" s="2" t="s">
        <v>252</v>
      </c>
      <c r="G1114" s="2" t="s">
        <v>251</v>
      </c>
      <c r="H1114" s="2" t="s">
        <v>250</v>
      </c>
      <c r="I1114" s="2" t="s">
        <v>88</v>
      </c>
      <c r="J1114" s="2" t="s">
        <v>46</v>
      </c>
      <c r="K1114" s="2" t="s">
        <v>48</v>
      </c>
      <c r="L1114" s="2" t="s">
        <v>87</v>
      </c>
      <c r="M1114" s="8">
        <v>1</v>
      </c>
      <c r="N1114" s="9" t="str">
        <f t="shared" si="51"/>
        <v>RSSS-150-4665 - Fonds exploitation - Crédits reportés - Cap</v>
      </c>
      <c r="O1114" s="9" t="str">
        <f t="shared" si="52"/>
        <v>Investissement</v>
      </c>
      <c r="P1114" s="9" t="str">
        <f t="shared" si="53"/>
        <v>Fonds général</v>
      </c>
    </row>
    <row r="1115" spans="1:16" ht="12.75" customHeight="1" x14ac:dyDescent="0.25">
      <c r="A1115" s="2" t="s">
        <v>584</v>
      </c>
      <c r="B1115" s="2" t="s">
        <v>584</v>
      </c>
      <c r="C1115" s="2" t="s">
        <v>555</v>
      </c>
      <c r="D1115" s="2" t="s">
        <v>50</v>
      </c>
      <c r="E1115" s="2" t="s">
        <v>90</v>
      </c>
      <c r="F1115" s="2" t="s">
        <v>248</v>
      </c>
      <c r="G1115" s="2" t="s">
        <v>247</v>
      </c>
      <c r="H1115" s="2" t="s">
        <v>246</v>
      </c>
      <c r="I1115" s="2" t="s">
        <v>88</v>
      </c>
      <c r="J1115" s="2" t="s">
        <v>47</v>
      </c>
      <c r="K1115" s="2" t="s">
        <v>48</v>
      </c>
      <c r="L1115" s="2" t="s">
        <v>87</v>
      </c>
      <c r="M1115" s="8">
        <v>1</v>
      </c>
      <c r="N1115" s="9" t="str">
        <f t="shared" si="51"/>
        <v>RSSS-160-4665 - Fonds exploitation - Dépense de l'exercice - Non Cap</v>
      </c>
      <c r="O1115" s="9" t="str">
        <f t="shared" si="52"/>
        <v>Dépense</v>
      </c>
      <c r="P1115" s="9" t="str">
        <f t="shared" si="53"/>
        <v>Fonds général</v>
      </c>
    </row>
    <row r="1116" spans="1:16" ht="12.75" customHeight="1" x14ac:dyDescent="0.25">
      <c r="A1116" s="2" t="s">
        <v>583</v>
      </c>
      <c r="B1116" s="2" t="s">
        <v>583</v>
      </c>
      <c r="C1116" s="2" t="s">
        <v>555</v>
      </c>
      <c r="D1116" s="2" t="s">
        <v>50</v>
      </c>
      <c r="E1116" s="2" t="s">
        <v>90</v>
      </c>
      <c r="F1116" s="2" t="s">
        <v>244</v>
      </c>
      <c r="G1116" s="2" t="s">
        <v>243</v>
      </c>
      <c r="H1116" s="2" t="s">
        <v>242</v>
      </c>
      <c r="I1116" s="2" t="s">
        <v>88</v>
      </c>
      <c r="J1116" s="2" t="s">
        <v>47</v>
      </c>
      <c r="K1116" s="2" t="s">
        <v>48</v>
      </c>
      <c r="L1116" s="2" t="s">
        <v>87</v>
      </c>
      <c r="M1116" s="8">
        <v>1</v>
      </c>
      <c r="N1116" s="9" t="str">
        <f t="shared" si="51"/>
        <v>RSSS-170-4665 - Fonds exploitation - Solde de fonds - Non Cap</v>
      </c>
      <c r="O1116" s="9" t="str">
        <f t="shared" si="52"/>
        <v>Dépense</v>
      </c>
      <c r="P1116" s="9" t="str">
        <f t="shared" si="53"/>
        <v>Fonds général</v>
      </c>
    </row>
    <row r="1117" spans="1:16" ht="12.75" customHeight="1" x14ac:dyDescent="0.25">
      <c r="A1117" s="2" t="s">
        <v>582</v>
      </c>
      <c r="B1117" s="2" t="s">
        <v>582</v>
      </c>
      <c r="C1117" s="2" t="s">
        <v>555</v>
      </c>
      <c r="D1117" s="2" t="s">
        <v>50</v>
      </c>
      <c r="E1117" s="2" t="s">
        <v>90</v>
      </c>
      <c r="F1117" s="2" t="s">
        <v>240</v>
      </c>
      <c r="G1117" s="2" t="s">
        <v>239</v>
      </c>
      <c r="H1117" s="2" t="s">
        <v>238</v>
      </c>
      <c r="I1117" s="2" t="s">
        <v>88</v>
      </c>
      <c r="J1117" s="2" t="s">
        <v>47</v>
      </c>
      <c r="K1117" s="2" t="s">
        <v>48</v>
      </c>
      <c r="L1117" s="2" t="s">
        <v>87</v>
      </c>
      <c r="M1117" s="8">
        <v>1</v>
      </c>
      <c r="N1117" s="9" t="str">
        <f t="shared" si="51"/>
        <v>RSSS-180-4665 - Fonds exploitation - Crédits reportés - Non Cap</v>
      </c>
      <c r="O1117" s="9" t="str">
        <f t="shared" si="52"/>
        <v>Dépense</v>
      </c>
      <c r="P1117" s="9" t="str">
        <f t="shared" si="53"/>
        <v>Fonds général</v>
      </c>
    </row>
    <row r="1118" spans="1:16" ht="12.75" customHeight="1" x14ac:dyDescent="0.25">
      <c r="A1118" s="2" t="s">
        <v>581</v>
      </c>
      <c r="B1118" s="2" t="s">
        <v>581</v>
      </c>
      <c r="C1118" s="2" t="s">
        <v>555</v>
      </c>
      <c r="D1118" s="2" t="s">
        <v>50</v>
      </c>
      <c r="E1118" s="2" t="s">
        <v>90</v>
      </c>
      <c r="F1118" s="2" t="s">
        <v>236</v>
      </c>
      <c r="G1118" s="2" t="s">
        <v>235</v>
      </c>
      <c r="H1118" s="2" t="s">
        <v>234</v>
      </c>
      <c r="I1118" s="2" t="s">
        <v>88</v>
      </c>
      <c r="J1118" s="2" t="s">
        <v>46</v>
      </c>
      <c r="K1118" s="2" t="s">
        <v>48</v>
      </c>
      <c r="L1118" s="2" t="s">
        <v>87</v>
      </c>
      <c r="M1118" s="8">
        <v>1</v>
      </c>
      <c r="N1118" s="9" t="str">
        <f t="shared" si="51"/>
        <v>RSSS-190-4665 - Fonds immo - Courant - Cap</v>
      </c>
      <c r="O1118" s="9" t="str">
        <f t="shared" si="52"/>
        <v>Investissement</v>
      </c>
      <c r="P1118" s="9" t="str">
        <f t="shared" si="53"/>
        <v>Fonds général</v>
      </c>
    </row>
    <row r="1119" spans="1:16" ht="12.75" customHeight="1" x14ac:dyDescent="0.25">
      <c r="A1119" s="2" t="s">
        <v>580</v>
      </c>
      <c r="B1119" s="2" t="s">
        <v>580</v>
      </c>
      <c r="C1119" s="2" t="s">
        <v>555</v>
      </c>
      <c r="D1119" s="2" t="s">
        <v>50</v>
      </c>
      <c r="E1119" s="2" t="s">
        <v>90</v>
      </c>
      <c r="F1119" s="2" t="s">
        <v>232</v>
      </c>
      <c r="G1119" s="2" t="s">
        <v>231</v>
      </c>
      <c r="H1119" s="2" t="s">
        <v>230</v>
      </c>
      <c r="I1119" s="2" t="s">
        <v>88</v>
      </c>
      <c r="J1119" s="2" t="s">
        <v>46</v>
      </c>
      <c r="K1119" s="2" t="s">
        <v>48</v>
      </c>
      <c r="L1119" s="2" t="s">
        <v>87</v>
      </c>
      <c r="M1119" s="8">
        <v>1</v>
      </c>
      <c r="N1119" s="9" t="str">
        <f t="shared" si="51"/>
        <v>RSSS-200-4665 - Fonds immo - Solde de fonds - Cap</v>
      </c>
      <c r="O1119" s="9" t="str">
        <f t="shared" si="52"/>
        <v>Investissement</v>
      </c>
      <c r="P1119" s="9" t="str">
        <f t="shared" si="53"/>
        <v>Fonds général</v>
      </c>
    </row>
    <row r="1120" spans="1:16" ht="12.75" customHeight="1" x14ac:dyDescent="0.25">
      <c r="A1120" s="2" t="s">
        <v>579</v>
      </c>
      <c r="B1120" s="2" t="s">
        <v>579</v>
      </c>
      <c r="C1120" s="2" t="s">
        <v>555</v>
      </c>
      <c r="D1120" s="2" t="s">
        <v>50</v>
      </c>
      <c r="E1120" s="2" t="s">
        <v>90</v>
      </c>
      <c r="F1120" s="2" t="s">
        <v>228</v>
      </c>
      <c r="G1120" s="2" t="s">
        <v>227</v>
      </c>
      <c r="H1120" s="2" t="s">
        <v>226</v>
      </c>
      <c r="I1120" s="2" t="s">
        <v>88</v>
      </c>
      <c r="J1120" s="2" t="s">
        <v>46</v>
      </c>
      <c r="K1120" s="2" t="s">
        <v>48</v>
      </c>
      <c r="L1120" s="2" t="s">
        <v>87</v>
      </c>
      <c r="M1120" s="8">
        <v>1</v>
      </c>
      <c r="N1120" s="9" t="str">
        <f t="shared" si="51"/>
        <v>RSSS-210-4665 - Fonds immo - Crédits reportés - Cap</v>
      </c>
      <c r="O1120" s="9" t="str">
        <f t="shared" si="52"/>
        <v>Investissement</v>
      </c>
      <c r="P1120" s="9" t="str">
        <f t="shared" si="53"/>
        <v>Fonds général</v>
      </c>
    </row>
    <row r="1121" spans="1:16" ht="12.75" customHeight="1" x14ac:dyDescent="0.25">
      <c r="A1121" s="2" t="s">
        <v>578</v>
      </c>
      <c r="B1121" s="2" t="s">
        <v>578</v>
      </c>
      <c r="C1121" s="2" t="s">
        <v>555</v>
      </c>
      <c r="D1121" s="2" t="s">
        <v>50</v>
      </c>
      <c r="E1121" s="2" t="s">
        <v>90</v>
      </c>
      <c r="F1121" s="2" t="s">
        <v>224</v>
      </c>
      <c r="G1121" s="2" t="s">
        <v>223</v>
      </c>
      <c r="H1121" s="2" t="s">
        <v>222</v>
      </c>
      <c r="I1121" s="2" t="s">
        <v>147</v>
      </c>
      <c r="J1121" s="2" t="s">
        <v>46</v>
      </c>
      <c r="K1121" s="2" t="s">
        <v>48</v>
      </c>
      <c r="L1121" s="2" t="s">
        <v>87</v>
      </c>
      <c r="M1121" s="8">
        <v>1</v>
      </c>
      <c r="N1121" s="9" t="str">
        <f t="shared" si="51"/>
        <v>RSSS-220-4665 - Fonds immo - ADTI - Cap</v>
      </c>
      <c r="O1121" s="9" t="str">
        <f t="shared" si="52"/>
        <v>Investissement</v>
      </c>
      <c r="P1121" s="9" t="str">
        <f t="shared" si="53"/>
        <v>Fonds général</v>
      </c>
    </row>
    <row r="1122" spans="1:16" ht="12.75" customHeight="1" x14ac:dyDescent="0.25">
      <c r="A1122" s="2" t="s">
        <v>577</v>
      </c>
      <c r="B1122" s="2" t="s">
        <v>577</v>
      </c>
      <c r="C1122" s="2" t="s">
        <v>555</v>
      </c>
      <c r="D1122" s="2" t="s">
        <v>50</v>
      </c>
      <c r="E1122" s="2" t="s">
        <v>90</v>
      </c>
      <c r="F1122" s="2" t="s">
        <v>220</v>
      </c>
      <c r="G1122" s="2" t="s">
        <v>219</v>
      </c>
      <c r="H1122" s="2" t="s">
        <v>218</v>
      </c>
      <c r="I1122" s="2" t="s">
        <v>147</v>
      </c>
      <c r="J1122" s="2" t="s">
        <v>46</v>
      </c>
      <c r="K1122" s="2" t="s">
        <v>48</v>
      </c>
      <c r="L1122" s="2" t="s">
        <v>87</v>
      </c>
      <c r="M1122" s="8">
        <v>1</v>
      </c>
      <c r="N1122" s="9" t="str">
        <f t="shared" si="51"/>
        <v>RSSS-230-4665 - Fonds immo - MAI - Cap</v>
      </c>
      <c r="O1122" s="9" t="str">
        <f t="shared" si="52"/>
        <v>Investissement</v>
      </c>
      <c r="P1122" s="9" t="str">
        <f t="shared" si="53"/>
        <v>Fonds général</v>
      </c>
    </row>
    <row r="1123" spans="1:16" ht="12.75" customHeight="1" x14ac:dyDescent="0.25">
      <c r="A1123" s="2" t="s">
        <v>576</v>
      </c>
      <c r="B1123" s="2" t="s">
        <v>576</v>
      </c>
      <c r="C1123" s="2" t="s">
        <v>555</v>
      </c>
      <c r="D1123" s="2" t="s">
        <v>50</v>
      </c>
      <c r="E1123" s="2" t="s">
        <v>90</v>
      </c>
      <c r="F1123" s="2" t="s">
        <v>216</v>
      </c>
      <c r="G1123" s="2" t="s">
        <v>215</v>
      </c>
      <c r="H1123" s="2" t="s">
        <v>214</v>
      </c>
      <c r="I1123" s="2" t="s">
        <v>147</v>
      </c>
      <c r="J1123" s="2" t="s">
        <v>46</v>
      </c>
      <c r="K1123" s="2" t="s">
        <v>48</v>
      </c>
      <c r="L1123" s="2" t="s">
        <v>87</v>
      </c>
      <c r="M1123" s="8">
        <v>1</v>
      </c>
      <c r="N1123" s="9" t="str">
        <f t="shared" si="51"/>
        <v>RSSS-240-4665 - Fonds immo - AC - Cap</v>
      </c>
      <c r="O1123" s="9" t="str">
        <f t="shared" si="52"/>
        <v>Investissement</v>
      </c>
      <c r="P1123" s="9" t="str">
        <f t="shared" si="53"/>
        <v>Fonds général</v>
      </c>
    </row>
    <row r="1124" spans="1:16" ht="12.75" customHeight="1" x14ac:dyDescent="0.25">
      <c r="A1124" s="2" t="s">
        <v>575</v>
      </c>
      <c r="B1124" s="2" t="s">
        <v>575</v>
      </c>
      <c r="C1124" s="2" t="s">
        <v>555</v>
      </c>
      <c r="D1124" s="2" t="s">
        <v>50</v>
      </c>
      <c r="E1124" s="2" t="s">
        <v>90</v>
      </c>
      <c r="F1124" s="2" t="s">
        <v>212</v>
      </c>
      <c r="G1124" s="2" t="s">
        <v>211</v>
      </c>
      <c r="H1124" s="2" t="s">
        <v>210</v>
      </c>
      <c r="I1124" s="2" t="s">
        <v>147</v>
      </c>
      <c r="J1124" s="2" t="s">
        <v>46</v>
      </c>
      <c r="K1124" s="2" t="s">
        <v>48</v>
      </c>
      <c r="L1124" s="2" t="s">
        <v>87</v>
      </c>
      <c r="M1124" s="8">
        <v>1</v>
      </c>
      <c r="N1124" s="9" t="str">
        <f t="shared" si="51"/>
        <v>RSSS-250-4665 - Fonds immo - PCEM - Cap</v>
      </c>
      <c r="O1124" s="9" t="str">
        <f t="shared" si="52"/>
        <v>Investissement</v>
      </c>
      <c r="P1124" s="9" t="str">
        <f t="shared" si="53"/>
        <v>Fonds général</v>
      </c>
    </row>
    <row r="1125" spans="1:16" ht="12.75" customHeight="1" x14ac:dyDescent="0.25">
      <c r="A1125" s="2" t="s">
        <v>574</v>
      </c>
      <c r="B1125" s="2" t="s">
        <v>574</v>
      </c>
      <c r="C1125" s="2" t="s">
        <v>555</v>
      </c>
      <c r="D1125" s="2" t="s">
        <v>50</v>
      </c>
      <c r="E1125" s="2" t="s">
        <v>90</v>
      </c>
      <c r="F1125" s="2" t="s">
        <v>208</v>
      </c>
      <c r="G1125" s="2" t="s">
        <v>207</v>
      </c>
      <c r="H1125" s="2" t="s">
        <v>206</v>
      </c>
      <c r="I1125" s="2" t="s">
        <v>147</v>
      </c>
      <c r="J1125" s="2" t="s">
        <v>46</v>
      </c>
      <c r="K1125" s="2" t="s">
        <v>48</v>
      </c>
      <c r="L1125" s="2" t="s">
        <v>87</v>
      </c>
      <c r="M1125" s="8">
        <v>1</v>
      </c>
      <c r="N1125" s="9" t="str">
        <f t="shared" si="51"/>
        <v>RSSS-260-4665 - Fonds immo - PCFI - Cap</v>
      </c>
      <c r="O1125" s="9" t="str">
        <f t="shared" si="52"/>
        <v>Investissement</v>
      </c>
      <c r="P1125" s="9" t="str">
        <f t="shared" si="53"/>
        <v>Fonds général</v>
      </c>
    </row>
    <row r="1126" spans="1:16" ht="12.75" customHeight="1" x14ac:dyDescent="0.25">
      <c r="A1126" s="2" t="s">
        <v>573</v>
      </c>
      <c r="B1126" s="2" t="s">
        <v>573</v>
      </c>
      <c r="C1126" s="2" t="s">
        <v>555</v>
      </c>
      <c r="D1126" s="2" t="s">
        <v>1725</v>
      </c>
      <c r="E1126" s="2" t="s">
        <v>90</v>
      </c>
      <c r="F1126" s="2" t="s">
        <v>204</v>
      </c>
      <c r="G1126" s="2" t="s">
        <v>203</v>
      </c>
      <c r="H1126" s="2" t="s">
        <v>202</v>
      </c>
      <c r="I1126" s="2" t="s">
        <v>88</v>
      </c>
      <c r="J1126" s="2" t="s">
        <v>46</v>
      </c>
      <c r="K1126" s="2" t="s">
        <v>51</v>
      </c>
      <c r="L1126" s="2" t="s">
        <v>87</v>
      </c>
      <c r="M1126" s="8">
        <v>1</v>
      </c>
      <c r="N1126" s="9" t="str">
        <f t="shared" si="51"/>
        <v>RSSS-270-4665 - Fondation - fonds d'exploitation - Cap</v>
      </c>
      <c r="O1126" s="9" t="str">
        <f t="shared" si="52"/>
        <v>Investissement</v>
      </c>
      <c r="P1126" s="9" t="str">
        <f t="shared" si="53"/>
        <v>Partenaires externes</v>
      </c>
    </row>
    <row r="1127" spans="1:16" ht="12.75" customHeight="1" x14ac:dyDescent="0.25">
      <c r="A1127" s="2" t="s">
        <v>572</v>
      </c>
      <c r="B1127" s="2" t="s">
        <v>572</v>
      </c>
      <c r="C1127" s="2" t="s">
        <v>555</v>
      </c>
      <c r="D1127" s="2" t="s">
        <v>1725</v>
      </c>
      <c r="E1127" s="2" t="s">
        <v>90</v>
      </c>
      <c r="F1127" s="2" t="s">
        <v>200</v>
      </c>
      <c r="G1127" s="2" t="s">
        <v>199</v>
      </c>
      <c r="H1127" s="2" t="s">
        <v>198</v>
      </c>
      <c r="I1127" s="2" t="s">
        <v>88</v>
      </c>
      <c r="J1127" s="2" t="s">
        <v>47</v>
      </c>
      <c r="K1127" s="2" t="s">
        <v>51</v>
      </c>
      <c r="L1127" s="2" t="s">
        <v>87</v>
      </c>
      <c r="M1127" s="8">
        <v>1</v>
      </c>
      <c r="N1127" s="9" t="str">
        <f t="shared" si="51"/>
        <v>RSSS-280-4665 - Fondation - fonds d'exploitation - Non Cap</v>
      </c>
      <c r="O1127" s="9" t="str">
        <f t="shared" si="52"/>
        <v>Dépense</v>
      </c>
      <c r="P1127" s="9" t="str">
        <f t="shared" si="53"/>
        <v>Partenaires externes</v>
      </c>
    </row>
    <row r="1128" spans="1:16" ht="12.75" customHeight="1" x14ac:dyDescent="0.25">
      <c r="A1128" s="2" t="s">
        <v>571</v>
      </c>
      <c r="B1128" s="2" t="s">
        <v>571</v>
      </c>
      <c r="C1128" s="2" t="s">
        <v>555</v>
      </c>
      <c r="D1128" s="2" t="s">
        <v>1725</v>
      </c>
      <c r="E1128" s="2" t="s">
        <v>90</v>
      </c>
      <c r="F1128" s="2" t="s">
        <v>196</v>
      </c>
      <c r="G1128" s="2" t="s">
        <v>195</v>
      </c>
      <c r="H1128" s="2" t="s">
        <v>194</v>
      </c>
      <c r="I1128" s="2" t="s">
        <v>88</v>
      </c>
      <c r="J1128" s="2" t="s">
        <v>46</v>
      </c>
      <c r="K1128" s="2" t="s">
        <v>51</v>
      </c>
      <c r="L1128" s="2" t="s">
        <v>87</v>
      </c>
      <c r="M1128" s="8">
        <v>1</v>
      </c>
      <c r="N1128" s="9" t="str">
        <f t="shared" si="51"/>
        <v>RSSS-290-4665 - Fondation - fonds d'immobilisation - Cap</v>
      </c>
      <c r="O1128" s="9" t="str">
        <f t="shared" si="52"/>
        <v>Investissement</v>
      </c>
      <c r="P1128" s="9" t="str">
        <f t="shared" si="53"/>
        <v>Partenaires externes</v>
      </c>
    </row>
    <row r="1129" spans="1:16" ht="12.75" customHeight="1" x14ac:dyDescent="0.25">
      <c r="A1129" s="2" t="s">
        <v>570</v>
      </c>
      <c r="B1129" s="2" t="s">
        <v>570</v>
      </c>
      <c r="C1129" s="2" t="s">
        <v>555</v>
      </c>
      <c r="D1129" s="2" t="s">
        <v>50</v>
      </c>
      <c r="E1129" s="2" t="s">
        <v>90</v>
      </c>
      <c r="F1129" s="2" t="s">
        <v>192</v>
      </c>
      <c r="G1129" s="2" t="s">
        <v>191</v>
      </c>
      <c r="H1129" s="2" t="s">
        <v>190</v>
      </c>
      <c r="I1129" s="2" t="s">
        <v>88</v>
      </c>
      <c r="J1129" s="2" t="s">
        <v>47</v>
      </c>
      <c r="K1129" s="2" t="s">
        <v>48</v>
      </c>
      <c r="L1129" s="2" t="s">
        <v>87</v>
      </c>
      <c r="M1129" s="8">
        <v>1</v>
      </c>
      <c r="N1129" s="9" t="str">
        <f t="shared" si="51"/>
        <v>RSSS-300-4665 - CO/CDO - Transfert MSSS - Non Cap</v>
      </c>
      <c r="O1129" s="9" t="str">
        <f t="shared" si="52"/>
        <v>Dépense</v>
      </c>
      <c r="P1129" s="9" t="str">
        <f t="shared" si="53"/>
        <v>Fonds général</v>
      </c>
    </row>
    <row r="1130" spans="1:16" ht="12.75" customHeight="1" x14ac:dyDescent="0.25">
      <c r="A1130" s="2" t="s">
        <v>569</v>
      </c>
      <c r="B1130" s="2" t="s">
        <v>569</v>
      </c>
      <c r="C1130" s="2" t="s">
        <v>555</v>
      </c>
      <c r="D1130" s="2" t="s">
        <v>50</v>
      </c>
      <c r="E1130" s="2" t="s">
        <v>90</v>
      </c>
      <c r="F1130" s="2" t="s">
        <v>188</v>
      </c>
      <c r="G1130" s="2" t="s">
        <v>187</v>
      </c>
      <c r="H1130" s="2" t="s">
        <v>186</v>
      </c>
      <c r="I1130" s="2" t="s">
        <v>88</v>
      </c>
      <c r="J1130" s="2" t="s">
        <v>46</v>
      </c>
      <c r="K1130" s="2" t="s">
        <v>48</v>
      </c>
      <c r="L1130" s="2" t="s">
        <v>87</v>
      </c>
      <c r="M1130" s="8">
        <v>1</v>
      </c>
      <c r="N1130" s="9" t="str">
        <f t="shared" si="51"/>
        <v>RSSS-310-4665 - CO/CDO - Transfert MSSS - Cap</v>
      </c>
      <c r="O1130" s="9" t="str">
        <f t="shared" si="52"/>
        <v>Investissement</v>
      </c>
      <c r="P1130" s="9" t="str">
        <f t="shared" si="53"/>
        <v>Fonds général</v>
      </c>
    </row>
    <row r="1131" spans="1:16" ht="12.75" customHeight="1" x14ac:dyDescent="0.25">
      <c r="A1131" s="2" t="s">
        <v>568</v>
      </c>
      <c r="B1131" s="2" t="s">
        <v>568</v>
      </c>
      <c r="C1131" s="2" t="s">
        <v>555</v>
      </c>
      <c r="D1131" s="2" t="s">
        <v>50</v>
      </c>
      <c r="E1131" s="2" t="s">
        <v>90</v>
      </c>
      <c r="F1131" s="2" t="s">
        <v>184</v>
      </c>
      <c r="G1131" s="2" t="s">
        <v>183</v>
      </c>
      <c r="H1131" s="2" t="s">
        <v>182</v>
      </c>
      <c r="I1131" s="2" t="s">
        <v>88</v>
      </c>
      <c r="J1131" s="2" t="s">
        <v>47</v>
      </c>
      <c r="K1131" s="2" t="s">
        <v>48</v>
      </c>
      <c r="L1131" s="2" t="s">
        <v>87</v>
      </c>
      <c r="M1131" s="8">
        <v>1</v>
      </c>
      <c r="N1131" s="9" t="str">
        <f t="shared" si="51"/>
        <v>RSSS-320-4665 - Autres - Transfert MSSS - Non Cap</v>
      </c>
      <c r="O1131" s="9" t="str">
        <f t="shared" si="52"/>
        <v>Dépense</v>
      </c>
      <c r="P1131" s="9" t="str">
        <f t="shared" si="53"/>
        <v>Fonds général</v>
      </c>
    </row>
    <row r="1132" spans="1:16" ht="12.75" customHeight="1" x14ac:dyDescent="0.25">
      <c r="A1132" s="2" t="s">
        <v>567</v>
      </c>
      <c r="B1132" s="2" t="s">
        <v>567</v>
      </c>
      <c r="C1132" s="2" t="s">
        <v>555</v>
      </c>
      <c r="D1132" s="2" t="s">
        <v>50</v>
      </c>
      <c r="E1132" s="2" t="s">
        <v>90</v>
      </c>
      <c r="F1132" s="2" t="s">
        <v>180</v>
      </c>
      <c r="G1132" s="2" t="s">
        <v>179</v>
      </c>
      <c r="H1132" s="2" t="s">
        <v>178</v>
      </c>
      <c r="I1132" s="2" t="s">
        <v>88</v>
      </c>
      <c r="J1132" s="2" t="s">
        <v>46</v>
      </c>
      <c r="K1132" s="2" t="s">
        <v>48</v>
      </c>
      <c r="L1132" s="2" t="s">
        <v>87</v>
      </c>
      <c r="M1132" s="8">
        <v>1</v>
      </c>
      <c r="N1132" s="9" t="str">
        <f t="shared" si="51"/>
        <v>RSSS-330-4665 - Autres - Transfert MSSS -Cap</v>
      </c>
      <c r="O1132" s="9" t="str">
        <f t="shared" si="52"/>
        <v>Investissement</v>
      </c>
      <c r="P1132" s="9" t="str">
        <f t="shared" si="53"/>
        <v>Fonds général</v>
      </c>
    </row>
    <row r="1133" spans="1:16" ht="12.75" customHeight="1" x14ac:dyDescent="0.25">
      <c r="A1133" s="2" t="s">
        <v>566</v>
      </c>
      <c r="B1133" s="2" t="s">
        <v>566</v>
      </c>
      <c r="C1133" s="2" t="s">
        <v>555</v>
      </c>
      <c r="D1133" s="2" t="s">
        <v>1725</v>
      </c>
      <c r="E1133" s="2" t="s">
        <v>90</v>
      </c>
      <c r="F1133" s="2" t="s">
        <v>176</v>
      </c>
      <c r="G1133" s="2" t="s">
        <v>175</v>
      </c>
      <c r="H1133" s="2" t="s">
        <v>174</v>
      </c>
      <c r="I1133" s="2" t="s">
        <v>88</v>
      </c>
      <c r="J1133" s="2" t="s">
        <v>47</v>
      </c>
      <c r="K1133" s="2" t="s">
        <v>169</v>
      </c>
      <c r="L1133" s="2" t="s">
        <v>87</v>
      </c>
      <c r="M1133" s="8">
        <v>1</v>
      </c>
      <c r="N1133" s="9" t="str">
        <f t="shared" si="51"/>
        <v>RSSS-340-4665 - Autres - Gouvernement fédéral - Non Cap</v>
      </c>
      <c r="O1133" s="9" t="str">
        <f t="shared" si="52"/>
        <v>Dépense</v>
      </c>
      <c r="P1133" s="9" t="str">
        <f t="shared" si="53"/>
        <v>Partenaires externes</v>
      </c>
    </row>
    <row r="1134" spans="1:16" ht="12.75" customHeight="1" x14ac:dyDescent="0.25">
      <c r="A1134" s="2" t="s">
        <v>565</v>
      </c>
      <c r="B1134" s="2" t="s">
        <v>565</v>
      </c>
      <c r="C1134" s="2" t="s">
        <v>555</v>
      </c>
      <c r="D1134" s="2" t="s">
        <v>1725</v>
      </c>
      <c r="E1134" s="2" t="s">
        <v>90</v>
      </c>
      <c r="F1134" s="2" t="s">
        <v>172</v>
      </c>
      <c r="G1134" s="2" t="s">
        <v>171</v>
      </c>
      <c r="H1134" s="2" t="s">
        <v>170</v>
      </c>
      <c r="I1134" s="2" t="s">
        <v>88</v>
      </c>
      <c r="J1134" s="2" t="s">
        <v>46</v>
      </c>
      <c r="K1134" s="2" t="s">
        <v>169</v>
      </c>
      <c r="L1134" s="2" t="s">
        <v>87</v>
      </c>
      <c r="M1134" s="8">
        <v>1</v>
      </c>
      <c r="N1134" s="9" t="str">
        <f t="shared" si="51"/>
        <v>RSSS-350-4665 - Autres - Gouvernement fédéral - Cap</v>
      </c>
      <c r="O1134" s="9" t="str">
        <f t="shared" si="52"/>
        <v>Investissement</v>
      </c>
      <c r="P1134" s="9" t="str">
        <f t="shared" si="53"/>
        <v>Partenaires externes</v>
      </c>
    </row>
    <row r="1135" spans="1:16" ht="12.75" customHeight="1" x14ac:dyDescent="0.25">
      <c r="A1135" s="2" t="s">
        <v>564</v>
      </c>
      <c r="B1135" s="2" t="s">
        <v>564</v>
      </c>
      <c r="C1135" s="2" t="s">
        <v>555</v>
      </c>
      <c r="D1135" s="2" t="s">
        <v>50</v>
      </c>
      <c r="E1135" s="2" t="s">
        <v>90</v>
      </c>
      <c r="F1135" s="2" t="s">
        <v>167</v>
      </c>
      <c r="G1135" s="2" t="s">
        <v>166</v>
      </c>
      <c r="H1135" s="2" t="s">
        <v>165</v>
      </c>
      <c r="I1135" s="2" t="s">
        <v>88</v>
      </c>
      <c r="J1135" s="2" t="s">
        <v>47</v>
      </c>
      <c r="K1135" s="2" t="s">
        <v>51</v>
      </c>
      <c r="L1135" s="2" t="s">
        <v>87</v>
      </c>
      <c r="M1135" s="8">
        <v>1</v>
      </c>
      <c r="N1135" s="9" t="str">
        <f t="shared" si="51"/>
        <v>RSSS-360-4665 - Autres sources de financement - Non Cap</v>
      </c>
      <c r="O1135" s="9" t="str">
        <f t="shared" si="52"/>
        <v>Dépense</v>
      </c>
      <c r="P1135" s="9" t="str">
        <f t="shared" si="53"/>
        <v>Fonds général</v>
      </c>
    </row>
    <row r="1136" spans="1:16" ht="12.75" customHeight="1" x14ac:dyDescent="0.25">
      <c r="A1136" s="2" t="s">
        <v>563</v>
      </c>
      <c r="B1136" s="2" t="s">
        <v>563</v>
      </c>
      <c r="C1136" s="2" t="s">
        <v>555</v>
      </c>
      <c r="D1136" s="2" t="s">
        <v>50</v>
      </c>
      <c r="E1136" s="2" t="s">
        <v>90</v>
      </c>
      <c r="F1136" s="2" t="s">
        <v>163</v>
      </c>
      <c r="G1136" s="2" t="s">
        <v>162</v>
      </c>
      <c r="H1136" s="2" t="s">
        <v>161</v>
      </c>
      <c r="I1136" s="2" t="s">
        <v>88</v>
      </c>
      <c r="J1136" s="2" t="s">
        <v>46</v>
      </c>
      <c r="K1136" s="2" t="s">
        <v>51</v>
      </c>
      <c r="L1136" s="2" t="s">
        <v>87</v>
      </c>
      <c r="M1136" s="8">
        <v>1</v>
      </c>
      <c r="N1136" s="9" t="str">
        <f t="shared" si="51"/>
        <v>RSSS-370-4665 - Autres sources de financement - Cap</v>
      </c>
      <c r="O1136" s="9" t="str">
        <f t="shared" si="52"/>
        <v>Investissement</v>
      </c>
      <c r="P1136" s="9" t="str">
        <f t="shared" si="53"/>
        <v>Fonds général</v>
      </c>
    </row>
    <row r="1137" spans="1:16" ht="12.75" customHeight="1" x14ac:dyDescent="0.25">
      <c r="A1137" s="2" t="s">
        <v>562</v>
      </c>
      <c r="B1137" s="2" t="s">
        <v>562</v>
      </c>
      <c r="C1137" s="2" t="s">
        <v>555</v>
      </c>
      <c r="D1137" s="2" t="s">
        <v>50</v>
      </c>
      <c r="E1137" s="2" t="s">
        <v>90</v>
      </c>
      <c r="F1137" s="2" t="s">
        <v>93</v>
      </c>
      <c r="G1137" s="2" t="s">
        <v>93</v>
      </c>
      <c r="H1137" s="2" t="s">
        <v>93</v>
      </c>
      <c r="I1137" s="2" t="s">
        <v>88</v>
      </c>
      <c r="J1137" s="2" t="s">
        <v>47</v>
      </c>
      <c r="K1137" s="2" t="s">
        <v>48</v>
      </c>
      <c r="L1137" s="2" t="s">
        <v>87</v>
      </c>
      <c r="M1137" s="8">
        <v>1</v>
      </c>
      <c r="N1137" s="9" t="str">
        <f t="shared" si="51"/>
        <v>RSSS-400-4665 - Conversion - Dépenses réelles - 2018-2019</v>
      </c>
      <c r="O1137" s="9" t="str">
        <f t="shared" si="52"/>
        <v>Dépense</v>
      </c>
      <c r="P1137" s="9" t="str">
        <f t="shared" si="53"/>
        <v>Fonds général</v>
      </c>
    </row>
    <row r="1138" spans="1:16" ht="12.75" customHeight="1" x14ac:dyDescent="0.25">
      <c r="A1138" s="2" t="s">
        <v>561</v>
      </c>
      <c r="B1138" s="2" t="s">
        <v>561</v>
      </c>
      <c r="C1138" s="2" t="s">
        <v>555</v>
      </c>
      <c r="D1138" s="2" t="s">
        <v>50</v>
      </c>
      <c r="E1138" s="2" t="s">
        <v>90</v>
      </c>
      <c r="F1138" s="2" t="s">
        <v>158</v>
      </c>
      <c r="G1138" s="2" t="s">
        <v>158</v>
      </c>
      <c r="H1138" s="2" t="s">
        <v>158</v>
      </c>
      <c r="I1138" s="2" t="s">
        <v>88</v>
      </c>
      <c r="J1138" s="2" t="s">
        <v>47</v>
      </c>
      <c r="K1138" s="2" t="s">
        <v>48</v>
      </c>
      <c r="L1138" s="2" t="s">
        <v>87</v>
      </c>
      <c r="M1138" s="8">
        <v>1</v>
      </c>
      <c r="N1138" s="9" t="str">
        <f t="shared" si="51"/>
        <v>RSSS-992-4665 - Plan modernisation technologique - Transfert MSSS (NON CAP)</v>
      </c>
      <c r="O1138" s="9" t="str">
        <f t="shared" si="52"/>
        <v>Dépense</v>
      </c>
      <c r="P1138" s="9" t="str">
        <f t="shared" si="53"/>
        <v>Fonds général</v>
      </c>
    </row>
    <row r="1139" spans="1:16" ht="12.75" customHeight="1" x14ac:dyDescent="0.25">
      <c r="A1139" s="2" t="s">
        <v>560</v>
      </c>
      <c r="B1139" s="2" t="s">
        <v>560</v>
      </c>
      <c r="C1139" s="2" t="s">
        <v>555</v>
      </c>
      <c r="D1139" s="2" t="s">
        <v>50</v>
      </c>
      <c r="E1139" s="2" t="s">
        <v>90</v>
      </c>
      <c r="F1139" s="2" t="s">
        <v>156</v>
      </c>
      <c r="G1139" s="2" t="s">
        <v>156</v>
      </c>
      <c r="H1139" s="2" t="s">
        <v>156</v>
      </c>
      <c r="I1139" s="2" t="s">
        <v>147</v>
      </c>
      <c r="J1139" s="2" t="s">
        <v>46</v>
      </c>
      <c r="K1139" s="2" t="s">
        <v>48</v>
      </c>
      <c r="L1139" s="2" t="s">
        <v>87</v>
      </c>
      <c r="M1139" s="8">
        <v>1</v>
      </c>
      <c r="N1139" s="9" t="str">
        <f t="shared" si="51"/>
        <v>RSSS-993-4665 - Plan modernisation technologique - EIRI (CAP)</v>
      </c>
      <c r="O1139" s="9" t="str">
        <f t="shared" si="52"/>
        <v>Investissement</v>
      </c>
      <c r="P1139" s="9" t="str">
        <f t="shared" si="53"/>
        <v>Fonds général</v>
      </c>
    </row>
    <row r="1140" spans="1:16" ht="12.75" customHeight="1" x14ac:dyDescent="0.25">
      <c r="A1140" s="2" t="s">
        <v>559</v>
      </c>
      <c r="B1140" s="2" t="s">
        <v>559</v>
      </c>
      <c r="C1140" s="2" t="s">
        <v>555</v>
      </c>
      <c r="D1140" s="2" t="s">
        <v>50</v>
      </c>
      <c r="E1140" s="2" t="s">
        <v>90</v>
      </c>
      <c r="F1140" s="2" t="s">
        <v>154</v>
      </c>
      <c r="G1140" s="2" t="s">
        <v>154</v>
      </c>
      <c r="H1140" s="2" t="s">
        <v>154</v>
      </c>
      <c r="I1140" s="2" t="s">
        <v>147</v>
      </c>
      <c r="J1140" s="2" t="s">
        <v>46</v>
      </c>
      <c r="K1140" s="2" t="s">
        <v>48</v>
      </c>
      <c r="L1140" s="2" t="s">
        <v>87</v>
      </c>
      <c r="M1140" s="8">
        <v>1</v>
      </c>
      <c r="N1140" s="9" t="str">
        <f t="shared" si="51"/>
        <v>RSSS-996-4665 - Enveloppe d'investissements en RI - Capitalisable</v>
      </c>
      <c r="O1140" s="9" t="str">
        <f t="shared" si="52"/>
        <v>Investissement</v>
      </c>
      <c r="P1140" s="9" t="str">
        <f t="shared" si="53"/>
        <v>Fonds général</v>
      </c>
    </row>
    <row r="1141" spans="1:16" ht="12.75" customHeight="1" x14ac:dyDescent="0.25">
      <c r="A1141" s="2" t="s">
        <v>558</v>
      </c>
      <c r="B1141" s="2" t="s">
        <v>558</v>
      </c>
      <c r="C1141" s="2" t="s">
        <v>555</v>
      </c>
      <c r="D1141" s="2" t="s">
        <v>50</v>
      </c>
      <c r="E1141" s="2" t="s">
        <v>115</v>
      </c>
      <c r="F1141" s="2" t="s">
        <v>152</v>
      </c>
      <c r="G1141" s="2" t="s">
        <v>152</v>
      </c>
      <c r="H1141" s="2" t="s">
        <v>152</v>
      </c>
      <c r="I1141" s="2" t="s">
        <v>147</v>
      </c>
      <c r="J1141" s="2" t="s">
        <v>46</v>
      </c>
      <c r="K1141" s="2" t="s">
        <v>48</v>
      </c>
      <c r="L1141" s="2" t="s">
        <v>87</v>
      </c>
      <c r="M1141" s="8">
        <v>1</v>
      </c>
      <c r="N1141" s="9" t="str">
        <f t="shared" si="51"/>
        <v>RSSS-997-4665 - Compte non provisionné - Capitalisable</v>
      </c>
      <c r="O1141" s="9" t="str">
        <f t="shared" si="52"/>
        <v>Investissement</v>
      </c>
      <c r="P1141" s="9" t="str">
        <f t="shared" si="53"/>
        <v>Fonds général</v>
      </c>
    </row>
    <row r="1142" spans="1:16" ht="12.75" customHeight="1" x14ac:dyDescent="0.25">
      <c r="A1142" s="2" t="s">
        <v>557</v>
      </c>
      <c r="B1142" s="2" t="s">
        <v>557</v>
      </c>
      <c r="C1142" s="2" t="s">
        <v>555</v>
      </c>
      <c r="D1142" s="2" t="s">
        <v>50</v>
      </c>
      <c r="E1142" s="2" t="s">
        <v>90</v>
      </c>
      <c r="F1142" s="2" t="s">
        <v>89</v>
      </c>
      <c r="G1142" s="2" t="s">
        <v>89</v>
      </c>
      <c r="H1142" s="2" t="s">
        <v>89</v>
      </c>
      <c r="I1142" s="2" t="s">
        <v>88</v>
      </c>
      <c r="J1142" s="2" t="s">
        <v>47</v>
      </c>
      <c r="K1142" s="2" t="s">
        <v>48</v>
      </c>
      <c r="L1142" s="2" t="s">
        <v>87</v>
      </c>
      <c r="M1142" s="8">
        <v>1</v>
      </c>
      <c r="N1142" s="9" t="str">
        <f t="shared" si="51"/>
        <v>RSSS-998-4665 - COVID-19 - Non capitalisable</v>
      </c>
      <c r="O1142" s="9" t="str">
        <f t="shared" si="52"/>
        <v>Dépense</v>
      </c>
      <c r="P1142" s="9" t="str">
        <f t="shared" si="53"/>
        <v>Fonds général</v>
      </c>
    </row>
    <row r="1143" spans="1:16" ht="12.75" customHeight="1" x14ac:dyDescent="0.25">
      <c r="A1143" s="2" t="s">
        <v>556</v>
      </c>
      <c r="B1143" s="2" t="s">
        <v>556</v>
      </c>
      <c r="C1143" s="2" t="s">
        <v>555</v>
      </c>
      <c r="D1143" s="2" t="s">
        <v>50</v>
      </c>
      <c r="E1143" s="2" t="s">
        <v>90</v>
      </c>
      <c r="F1143" s="2" t="s">
        <v>148</v>
      </c>
      <c r="G1143" s="2" t="s">
        <v>148</v>
      </c>
      <c r="H1143" s="2" t="s">
        <v>148</v>
      </c>
      <c r="I1143" s="2" t="s">
        <v>147</v>
      </c>
      <c r="J1143" s="2" t="s">
        <v>46</v>
      </c>
      <c r="K1143" s="2" t="s">
        <v>48</v>
      </c>
      <c r="L1143" s="2" t="s">
        <v>87</v>
      </c>
      <c r="M1143" s="8">
        <v>1</v>
      </c>
      <c r="N1143" s="9" t="str">
        <f t="shared" si="51"/>
        <v>RSSS-999-4665 - COVID-19 - Capitalisable</v>
      </c>
      <c r="O1143" s="9" t="str">
        <f t="shared" si="52"/>
        <v>Investissement</v>
      </c>
      <c r="P1143" s="9" t="str">
        <f t="shared" si="53"/>
        <v>Fonds général</v>
      </c>
    </row>
    <row r="1144" spans="1:16" ht="12.75" customHeight="1" x14ac:dyDescent="0.25">
      <c r="A1144" s="2" t="s">
        <v>1401</v>
      </c>
      <c r="B1144" s="2" t="s">
        <v>1400</v>
      </c>
      <c r="C1144" s="2" t="s">
        <v>1391</v>
      </c>
      <c r="D1144" s="2" t="s">
        <v>50</v>
      </c>
      <c r="E1144" s="2" t="s">
        <v>121</v>
      </c>
      <c r="F1144" s="2" t="s">
        <v>120</v>
      </c>
      <c r="G1144" s="2" t="s">
        <v>73</v>
      </c>
      <c r="H1144" s="2" t="s">
        <v>119</v>
      </c>
      <c r="I1144" s="2" t="s">
        <v>88</v>
      </c>
      <c r="J1144" s="2" t="s">
        <v>46</v>
      </c>
      <c r="K1144" s="2" t="s">
        <v>48</v>
      </c>
      <c r="L1144" s="2" t="s">
        <v>87</v>
      </c>
      <c r="M1144" s="8">
        <v>1</v>
      </c>
      <c r="N1144" s="9" t="str">
        <f t="shared" si="51"/>
        <v>SCT-10-000332 - Immobilisation</v>
      </c>
      <c r="O1144" s="9" t="str">
        <f t="shared" si="52"/>
        <v>Investissement</v>
      </c>
      <c r="P1144" s="9" t="str">
        <f t="shared" si="53"/>
        <v>Fonds général</v>
      </c>
    </row>
    <row r="1145" spans="1:16" ht="12.75" customHeight="1" x14ac:dyDescent="0.25">
      <c r="A1145" s="2" t="s">
        <v>1399</v>
      </c>
      <c r="B1145" s="2" t="s">
        <v>1399</v>
      </c>
      <c r="C1145" s="2" t="s">
        <v>1391</v>
      </c>
      <c r="D1145" s="2" t="s">
        <v>50</v>
      </c>
      <c r="E1145" s="2" t="s">
        <v>90</v>
      </c>
      <c r="F1145" s="2" t="s">
        <v>117</v>
      </c>
      <c r="G1145" s="2" t="s">
        <v>67</v>
      </c>
      <c r="H1145" s="2" t="s">
        <v>98</v>
      </c>
      <c r="I1145" s="2" t="s">
        <v>88</v>
      </c>
      <c r="J1145" s="2" t="s">
        <v>47</v>
      </c>
      <c r="K1145" s="2" t="s">
        <v>48</v>
      </c>
      <c r="L1145" s="2" t="s">
        <v>87</v>
      </c>
      <c r="M1145" s="8">
        <v>1</v>
      </c>
      <c r="N1145" s="9" t="str">
        <f t="shared" si="51"/>
        <v>SCT-20-000332 - Fonctionnement</v>
      </c>
      <c r="O1145" s="9" t="str">
        <f t="shared" si="52"/>
        <v>Dépense</v>
      </c>
      <c r="P1145" s="9" t="str">
        <f t="shared" si="53"/>
        <v>Fonds général</v>
      </c>
    </row>
    <row r="1146" spans="1:16" ht="12.75" customHeight="1" x14ac:dyDescent="0.25">
      <c r="A1146" s="2" t="s">
        <v>1397</v>
      </c>
      <c r="B1146" s="2" t="s">
        <v>1397</v>
      </c>
      <c r="C1146" s="2" t="s">
        <v>1391</v>
      </c>
      <c r="D1146" s="2" t="s">
        <v>50</v>
      </c>
      <c r="E1146" s="2" t="s">
        <v>90</v>
      </c>
      <c r="F1146" s="2" t="s">
        <v>111</v>
      </c>
      <c r="G1146" s="2" t="s">
        <v>1</v>
      </c>
      <c r="H1146" s="2" t="s">
        <v>98</v>
      </c>
      <c r="I1146" s="2" t="s">
        <v>88</v>
      </c>
      <c r="J1146" s="2" t="s">
        <v>47</v>
      </c>
      <c r="K1146" s="2" t="s">
        <v>48</v>
      </c>
      <c r="L1146" s="2" t="s">
        <v>87</v>
      </c>
      <c r="M1146" s="8">
        <v>1</v>
      </c>
      <c r="N1146" s="9" t="str">
        <f t="shared" si="51"/>
        <v>SCT-30-000332 - Rémunération</v>
      </c>
      <c r="O1146" s="9" t="str">
        <f t="shared" si="52"/>
        <v>Dépense</v>
      </c>
      <c r="P1146" s="9" t="str">
        <f t="shared" si="53"/>
        <v>Fonds général</v>
      </c>
    </row>
    <row r="1147" spans="1:16" ht="12.75" customHeight="1" x14ac:dyDescent="0.25">
      <c r="A1147" s="2" t="s">
        <v>1398</v>
      </c>
      <c r="B1147" s="2" t="s">
        <v>1398</v>
      </c>
      <c r="C1147" s="2" t="s">
        <v>1391</v>
      </c>
      <c r="D1147" s="2" t="s">
        <v>50</v>
      </c>
      <c r="E1147" s="2" t="s">
        <v>115</v>
      </c>
      <c r="F1147" s="2" t="s">
        <v>114</v>
      </c>
      <c r="G1147" s="2" t="s">
        <v>114</v>
      </c>
      <c r="H1147" s="2" t="s">
        <v>113</v>
      </c>
      <c r="I1147" s="2" t="s">
        <v>88</v>
      </c>
      <c r="J1147" s="2" t="s">
        <v>46</v>
      </c>
      <c r="K1147" s="2" t="s">
        <v>48</v>
      </c>
      <c r="L1147" s="2" t="s">
        <v>87</v>
      </c>
      <c r="M1147" s="8">
        <v>1</v>
      </c>
      <c r="N1147" s="9" t="str">
        <f t="shared" si="51"/>
        <v>SCT-3-10-000332 - NON PROVISIONNÉ</v>
      </c>
      <c r="O1147" s="9" t="str">
        <f t="shared" si="52"/>
        <v>Investissement</v>
      </c>
      <c r="P1147" s="9" t="str">
        <f t="shared" si="53"/>
        <v>Fonds général</v>
      </c>
    </row>
    <row r="1148" spans="1:16" ht="12.75" customHeight="1" x14ac:dyDescent="0.25">
      <c r="A1148" s="2" t="s">
        <v>1396</v>
      </c>
      <c r="B1148" s="2" t="s">
        <v>1396</v>
      </c>
      <c r="C1148" s="2" t="s">
        <v>1391</v>
      </c>
      <c r="D1148" s="2" t="s">
        <v>50</v>
      </c>
      <c r="E1148" s="2" t="s">
        <v>109</v>
      </c>
      <c r="F1148" s="2" t="s">
        <v>108</v>
      </c>
      <c r="G1148" s="2" t="s">
        <v>108</v>
      </c>
      <c r="H1148" s="2" t="s">
        <v>107</v>
      </c>
      <c r="I1148" s="2" t="s">
        <v>88</v>
      </c>
      <c r="J1148" s="2" t="s">
        <v>46</v>
      </c>
      <c r="K1148" s="2" t="s">
        <v>48</v>
      </c>
      <c r="L1148" s="2" t="s">
        <v>87</v>
      </c>
      <c r="M1148" s="8">
        <v>1</v>
      </c>
      <c r="N1148" s="9" t="str">
        <f t="shared" si="51"/>
        <v>SCT-5-10-000332 - Demande de rehaussement</v>
      </c>
      <c r="O1148" s="9" t="str">
        <f t="shared" si="52"/>
        <v>Investissement</v>
      </c>
      <c r="P1148" s="9" t="str">
        <f t="shared" si="53"/>
        <v>Fonds général</v>
      </c>
    </row>
    <row r="1149" spans="1:16" ht="12.75" customHeight="1" x14ac:dyDescent="0.25">
      <c r="A1149" s="2" t="s">
        <v>1395</v>
      </c>
      <c r="B1149" s="2" t="s">
        <v>1395</v>
      </c>
      <c r="C1149" s="2" t="s">
        <v>1391</v>
      </c>
      <c r="D1149" s="2" t="s">
        <v>50</v>
      </c>
      <c r="E1149" s="2" t="s">
        <v>90</v>
      </c>
      <c r="F1149" s="2" t="s">
        <v>63</v>
      </c>
      <c r="G1149" s="2" t="s">
        <v>74</v>
      </c>
      <c r="H1149" s="2" t="s">
        <v>63</v>
      </c>
      <c r="I1149" s="2" t="s">
        <v>88</v>
      </c>
      <c r="J1149" s="2" t="s">
        <v>47</v>
      </c>
      <c r="K1149" s="2" t="s">
        <v>51</v>
      </c>
      <c r="L1149" s="2" t="s">
        <v>87</v>
      </c>
      <c r="M1149" s="8">
        <v>1</v>
      </c>
      <c r="N1149" s="9" t="str">
        <f t="shared" si="51"/>
        <v>SSSS-120-332 - Autres sources</v>
      </c>
      <c r="O1149" s="9" t="str">
        <f t="shared" si="52"/>
        <v>Dépense</v>
      </c>
      <c r="P1149" s="9" t="str">
        <f t="shared" si="53"/>
        <v>Fonds général</v>
      </c>
    </row>
    <row r="1150" spans="1:16" ht="12.75" customHeight="1" x14ac:dyDescent="0.25">
      <c r="A1150" s="2" t="s">
        <v>1394</v>
      </c>
      <c r="B1150" s="2" t="s">
        <v>1394</v>
      </c>
      <c r="C1150" s="2" t="s">
        <v>1391</v>
      </c>
      <c r="D1150" s="2" t="s">
        <v>50</v>
      </c>
      <c r="E1150" s="2" t="s">
        <v>90</v>
      </c>
      <c r="F1150" s="2" t="s">
        <v>104</v>
      </c>
      <c r="G1150" s="2" t="s">
        <v>76</v>
      </c>
      <c r="H1150" s="2" t="s">
        <v>104</v>
      </c>
      <c r="I1150" s="2" t="s">
        <v>88</v>
      </c>
      <c r="J1150" s="2" t="s">
        <v>47</v>
      </c>
      <c r="K1150" s="2" t="s">
        <v>48</v>
      </c>
      <c r="L1150" s="2" t="s">
        <v>87</v>
      </c>
      <c r="M1150" s="8">
        <v>1</v>
      </c>
      <c r="N1150" s="9" t="str">
        <f t="shared" si="51"/>
        <v>SSSS-140-332 - Transfert - MSSS</v>
      </c>
      <c r="O1150" s="9" t="str">
        <f t="shared" si="52"/>
        <v>Dépense</v>
      </c>
      <c r="P1150" s="9" t="str">
        <f t="shared" si="53"/>
        <v>Fonds général</v>
      </c>
    </row>
    <row r="1151" spans="1:16" ht="12.75" customHeight="1" x14ac:dyDescent="0.25">
      <c r="A1151" s="2" t="s">
        <v>1393</v>
      </c>
      <c r="B1151" s="2" t="s">
        <v>1393</v>
      </c>
      <c r="C1151" s="2" t="s">
        <v>1391</v>
      </c>
      <c r="D1151" s="2" t="s">
        <v>50</v>
      </c>
      <c r="E1151" s="2" t="s">
        <v>90</v>
      </c>
      <c r="F1151" s="2" t="s">
        <v>93</v>
      </c>
      <c r="G1151" s="2" t="s">
        <v>93</v>
      </c>
      <c r="H1151" s="2" t="s">
        <v>93</v>
      </c>
      <c r="I1151" s="2" t="s">
        <v>88</v>
      </c>
      <c r="J1151" s="2" t="s">
        <v>47</v>
      </c>
      <c r="K1151" s="2" t="s">
        <v>48</v>
      </c>
      <c r="L1151" s="2" t="s">
        <v>87</v>
      </c>
      <c r="M1151" s="8">
        <v>1</v>
      </c>
      <c r="N1151" s="9" t="str">
        <f t="shared" si="51"/>
        <v>SSSS-200-332 - Conversion - Dépenses réelles - 2018-2019</v>
      </c>
      <c r="O1151" s="9" t="str">
        <f t="shared" si="52"/>
        <v>Dépense</v>
      </c>
      <c r="P1151" s="9" t="str">
        <f t="shared" si="53"/>
        <v>Fonds général</v>
      </c>
    </row>
    <row r="1152" spans="1:16" ht="12.75" customHeight="1" x14ac:dyDescent="0.25">
      <c r="A1152" s="2" t="s">
        <v>1392</v>
      </c>
      <c r="B1152" s="2" t="s">
        <v>1392</v>
      </c>
      <c r="C1152" s="2" t="s">
        <v>1391</v>
      </c>
      <c r="D1152" s="2" t="s">
        <v>50</v>
      </c>
      <c r="E1152" s="2" t="s">
        <v>90</v>
      </c>
      <c r="F1152" s="2" t="s">
        <v>89</v>
      </c>
      <c r="G1152" s="2" t="s">
        <v>89</v>
      </c>
      <c r="H1152" s="2" t="s">
        <v>89</v>
      </c>
      <c r="I1152" s="2" t="s">
        <v>88</v>
      </c>
      <c r="J1152" s="2" t="s">
        <v>47</v>
      </c>
      <c r="K1152" s="2" t="s">
        <v>48</v>
      </c>
      <c r="L1152" s="2" t="s">
        <v>87</v>
      </c>
      <c r="M1152" s="8">
        <v>1</v>
      </c>
      <c r="N1152" s="9" t="str">
        <f t="shared" si="51"/>
        <v>SSSS-998-332 - COVID-19 - Non capitalisable</v>
      </c>
      <c r="O1152" s="9" t="str">
        <f t="shared" si="52"/>
        <v>Dépense</v>
      </c>
      <c r="P1152" s="9" t="str">
        <f t="shared" si="53"/>
        <v>Fonds général</v>
      </c>
    </row>
    <row r="1153" spans="1:16" ht="12.75" customHeight="1" x14ac:dyDescent="0.25">
      <c r="A1153" s="2" t="s">
        <v>1390</v>
      </c>
      <c r="B1153" s="2" t="s">
        <v>1389</v>
      </c>
      <c r="C1153" s="2" t="s">
        <v>1380</v>
      </c>
      <c r="D1153" s="2" t="s">
        <v>50</v>
      </c>
      <c r="E1153" s="2" t="s">
        <v>121</v>
      </c>
      <c r="F1153" s="2" t="s">
        <v>120</v>
      </c>
      <c r="G1153" s="2" t="s">
        <v>73</v>
      </c>
      <c r="H1153" s="2" t="s">
        <v>119</v>
      </c>
      <c r="I1153" s="2" t="s">
        <v>88</v>
      </c>
      <c r="J1153" s="2" t="s">
        <v>46</v>
      </c>
      <c r="K1153" s="2" t="s">
        <v>48</v>
      </c>
      <c r="L1153" s="2" t="s">
        <v>87</v>
      </c>
      <c r="M1153" s="8">
        <v>1</v>
      </c>
      <c r="N1153" s="9" t="str">
        <f t="shared" si="51"/>
        <v>SCT-10-000357 - Immobilisation</v>
      </c>
      <c r="O1153" s="9" t="str">
        <f t="shared" si="52"/>
        <v>Investissement</v>
      </c>
      <c r="P1153" s="9" t="str">
        <f t="shared" si="53"/>
        <v>Fonds général</v>
      </c>
    </row>
    <row r="1154" spans="1:16" ht="12.75" customHeight="1" x14ac:dyDescent="0.25">
      <c r="A1154" s="2" t="s">
        <v>1388</v>
      </c>
      <c r="B1154" s="2" t="s">
        <v>1388</v>
      </c>
      <c r="C1154" s="2" t="s">
        <v>1380</v>
      </c>
      <c r="D1154" s="2" t="s">
        <v>50</v>
      </c>
      <c r="E1154" s="2" t="s">
        <v>90</v>
      </c>
      <c r="F1154" s="2" t="s">
        <v>117</v>
      </c>
      <c r="G1154" s="2" t="s">
        <v>67</v>
      </c>
      <c r="H1154" s="2" t="s">
        <v>98</v>
      </c>
      <c r="I1154" s="2" t="s">
        <v>88</v>
      </c>
      <c r="J1154" s="2" t="s">
        <v>47</v>
      </c>
      <c r="K1154" s="2" t="s">
        <v>48</v>
      </c>
      <c r="L1154" s="2" t="s">
        <v>87</v>
      </c>
      <c r="M1154" s="8">
        <v>1</v>
      </c>
      <c r="N1154" s="9" t="str">
        <f t="shared" si="51"/>
        <v>SCT-20-000357 - Fonctionnement</v>
      </c>
      <c r="O1154" s="9" t="str">
        <f t="shared" si="52"/>
        <v>Dépense</v>
      </c>
      <c r="P1154" s="9" t="str">
        <f t="shared" si="53"/>
        <v>Fonds général</v>
      </c>
    </row>
    <row r="1155" spans="1:16" ht="12.75" customHeight="1" x14ac:dyDescent="0.25">
      <c r="A1155" s="2" t="s">
        <v>1386</v>
      </c>
      <c r="B1155" s="2" t="s">
        <v>1386</v>
      </c>
      <c r="C1155" s="2" t="s">
        <v>1380</v>
      </c>
      <c r="D1155" s="2" t="s">
        <v>50</v>
      </c>
      <c r="E1155" s="2" t="s">
        <v>90</v>
      </c>
      <c r="F1155" s="2" t="s">
        <v>111</v>
      </c>
      <c r="G1155" s="2" t="s">
        <v>1</v>
      </c>
      <c r="H1155" s="2" t="s">
        <v>98</v>
      </c>
      <c r="I1155" s="2" t="s">
        <v>88</v>
      </c>
      <c r="J1155" s="2" t="s">
        <v>47</v>
      </c>
      <c r="K1155" s="2" t="s">
        <v>48</v>
      </c>
      <c r="L1155" s="2" t="s">
        <v>87</v>
      </c>
      <c r="M1155" s="8">
        <v>1</v>
      </c>
      <c r="N1155" s="9" t="str">
        <f t="shared" ref="N1155:N1218" si="54">_xlfn.CONCAT(B1155," - ",G1155)</f>
        <v>SCT-30-000357 - Rémunération</v>
      </c>
      <c r="O1155" s="9" t="str">
        <f t="shared" ref="O1155:O1218" si="55">J1155</f>
        <v>Dépense</v>
      </c>
      <c r="P1155" s="9" t="str">
        <f t="shared" ref="P1155:P1218" si="56">D1155</f>
        <v>Fonds général</v>
      </c>
    </row>
    <row r="1156" spans="1:16" ht="12.75" customHeight="1" x14ac:dyDescent="0.25">
      <c r="A1156" s="2" t="s">
        <v>1387</v>
      </c>
      <c r="B1156" s="2" t="s">
        <v>1387</v>
      </c>
      <c r="C1156" s="2" t="s">
        <v>1380</v>
      </c>
      <c r="D1156" s="2" t="s">
        <v>50</v>
      </c>
      <c r="E1156" s="2" t="s">
        <v>115</v>
      </c>
      <c r="F1156" s="2" t="s">
        <v>114</v>
      </c>
      <c r="G1156" s="2" t="s">
        <v>114</v>
      </c>
      <c r="H1156" s="2" t="s">
        <v>113</v>
      </c>
      <c r="I1156" s="2" t="s">
        <v>88</v>
      </c>
      <c r="J1156" s="2" t="s">
        <v>46</v>
      </c>
      <c r="K1156" s="2" t="s">
        <v>48</v>
      </c>
      <c r="L1156" s="2" t="s">
        <v>87</v>
      </c>
      <c r="M1156" s="8">
        <v>1</v>
      </c>
      <c r="N1156" s="9" t="str">
        <f t="shared" si="54"/>
        <v>SCT-3-10-000357 - NON PROVISIONNÉ</v>
      </c>
      <c r="O1156" s="9" t="str">
        <f t="shared" si="55"/>
        <v>Investissement</v>
      </c>
      <c r="P1156" s="9" t="str">
        <f t="shared" si="56"/>
        <v>Fonds général</v>
      </c>
    </row>
    <row r="1157" spans="1:16" ht="12.75" customHeight="1" x14ac:dyDescent="0.25">
      <c r="A1157" s="2" t="s">
        <v>1385</v>
      </c>
      <c r="B1157" s="2" t="s">
        <v>1385</v>
      </c>
      <c r="C1157" s="2" t="s">
        <v>1380</v>
      </c>
      <c r="D1157" s="2" t="s">
        <v>50</v>
      </c>
      <c r="E1157" s="2" t="s">
        <v>109</v>
      </c>
      <c r="F1157" s="2" t="s">
        <v>108</v>
      </c>
      <c r="G1157" s="2" t="s">
        <v>108</v>
      </c>
      <c r="H1157" s="2" t="s">
        <v>107</v>
      </c>
      <c r="I1157" s="2" t="s">
        <v>88</v>
      </c>
      <c r="J1157" s="2" t="s">
        <v>46</v>
      </c>
      <c r="K1157" s="2" t="s">
        <v>48</v>
      </c>
      <c r="L1157" s="2" t="s">
        <v>87</v>
      </c>
      <c r="M1157" s="8">
        <v>1</v>
      </c>
      <c r="N1157" s="9" t="str">
        <f t="shared" si="54"/>
        <v>SCT-5-10-000357 - Demande de rehaussement</v>
      </c>
      <c r="O1157" s="9" t="str">
        <f t="shared" si="55"/>
        <v>Investissement</v>
      </c>
      <c r="P1157" s="9" t="str">
        <f t="shared" si="56"/>
        <v>Fonds général</v>
      </c>
    </row>
    <row r="1158" spans="1:16" ht="12.75" customHeight="1" x14ac:dyDescent="0.25">
      <c r="A1158" s="2" t="s">
        <v>1384</v>
      </c>
      <c r="B1158" s="2" t="s">
        <v>1384</v>
      </c>
      <c r="C1158" s="2" t="s">
        <v>1380</v>
      </c>
      <c r="D1158" s="2" t="s">
        <v>50</v>
      </c>
      <c r="E1158" s="2" t="s">
        <v>90</v>
      </c>
      <c r="F1158" s="2" t="s">
        <v>63</v>
      </c>
      <c r="G1158" s="2" t="s">
        <v>74</v>
      </c>
      <c r="H1158" s="2" t="s">
        <v>63</v>
      </c>
      <c r="I1158" s="2" t="s">
        <v>88</v>
      </c>
      <c r="J1158" s="2" t="s">
        <v>47</v>
      </c>
      <c r="K1158" s="2" t="s">
        <v>51</v>
      </c>
      <c r="L1158" s="2" t="s">
        <v>87</v>
      </c>
      <c r="M1158" s="8">
        <v>1</v>
      </c>
      <c r="N1158" s="9" t="str">
        <f t="shared" si="54"/>
        <v>SSSS-120-357 - Autres sources</v>
      </c>
      <c r="O1158" s="9" t="str">
        <f t="shared" si="55"/>
        <v>Dépense</v>
      </c>
      <c r="P1158" s="9" t="str">
        <f t="shared" si="56"/>
        <v>Fonds général</v>
      </c>
    </row>
    <row r="1159" spans="1:16" ht="12.75" customHeight="1" x14ac:dyDescent="0.25">
      <c r="A1159" s="2" t="s">
        <v>1383</v>
      </c>
      <c r="B1159" s="2" t="s">
        <v>1383</v>
      </c>
      <c r="C1159" s="2" t="s">
        <v>1380</v>
      </c>
      <c r="D1159" s="2" t="s">
        <v>50</v>
      </c>
      <c r="E1159" s="2" t="s">
        <v>90</v>
      </c>
      <c r="F1159" s="2" t="s">
        <v>104</v>
      </c>
      <c r="G1159" s="2" t="s">
        <v>76</v>
      </c>
      <c r="H1159" s="2" t="s">
        <v>104</v>
      </c>
      <c r="I1159" s="2" t="s">
        <v>88</v>
      </c>
      <c r="J1159" s="2" t="s">
        <v>47</v>
      </c>
      <c r="K1159" s="2" t="s">
        <v>48</v>
      </c>
      <c r="L1159" s="2" t="s">
        <v>87</v>
      </c>
      <c r="M1159" s="8">
        <v>1</v>
      </c>
      <c r="N1159" s="9" t="str">
        <f t="shared" si="54"/>
        <v>SSSS-140-357 - Transfert - MSSS</v>
      </c>
      <c r="O1159" s="9" t="str">
        <f t="shared" si="55"/>
        <v>Dépense</v>
      </c>
      <c r="P1159" s="9" t="str">
        <f t="shared" si="56"/>
        <v>Fonds général</v>
      </c>
    </row>
    <row r="1160" spans="1:16" ht="12.75" customHeight="1" x14ac:dyDescent="0.25">
      <c r="A1160" s="2" t="s">
        <v>1382</v>
      </c>
      <c r="B1160" s="2" t="s">
        <v>1382</v>
      </c>
      <c r="C1160" s="2" t="s">
        <v>1380</v>
      </c>
      <c r="D1160" s="2" t="s">
        <v>50</v>
      </c>
      <c r="E1160" s="2" t="s">
        <v>90</v>
      </c>
      <c r="F1160" s="2" t="s">
        <v>93</v>
      </c>
      <c r="G1160" s="2" t="s">
        <v>93</v>
      </c>
      <c r="H1160" s="2" t="s">
        <v>93</v>
      </c>
      <c r="I1160" s="2" t="s">
        <v>88</v>
      </c>
      <c r="J1160" s="2" t="s">
        <v>47</v>
      </c>
      <c r="K1160" s="2" t="s">
        <v>48</v>
      </c>
      <c r="L1160" s="2" t="s">
        <v>87</v>
      </c>
      <c r="M1160" s="8">
        <v>1</v>
      </c>
      <c r="N1160" s="9" t="str">
        <f t="shared" si="54"/>
        <v>SSSS-200-357 - Conversion - Dépenses réelles - 2018-2019</v>
      </c>
      <c r="O1160" s="9" t="str">
        <f t="shared" si="55"/>
        <v>Dépense</v>
      </c>
      <c r="P1160" s="9" t="str">
        <f t="shared" si="56"/>
        <v>Fonds général</v>
      </c>
    </row>
    <row r="1161" spans="1:16" ht="12.75" customHeight="1" x14ac:dyDescent="0.25">
      <c r="A1161" s="2" t="s">
        <v>1381</v>
      </c>
      <c r="B1161" s="2" t="s">
        <v>1381</v>
      </c>
      <c r="C1161" s="2" t="s">
        <v>1380</v>
      </c>
      <c r="D1161" s="2" t="s">
        <v>50</v>
      </c>
      <c r="E1161" s="2" t="s">
        <v>90</v>
      </c>
      <c r="F1161" s="2" t="s">
        <v>89</v>
      </c>
      <c r="G1161" s="2" t="s">
        <v>89</v>
      </c>
      <c r="H1161" s="2" t="s">
        <v>89</v>
      </c>
      <c r="I1161" s="2" t="s">
        <v>88</v>
      </c>
      <c r="J1161" s="2" t="s">
        <v>47</v>
      </c>
      <c r="K1161" s="2" t="s">
        <v>48</v>
      </c>
      <c r="L1161" s="2" t="s">
        <v>87</v>
      </c>
      <c r="M1161" s="8">
        <v>1</v>
      </c>
      <c r="N1161" s="9" t="str">
        <f t="shared" si="54"/>
        <v>SSSS-998-357 - COVID-19 - Non capitalisable</v>
      </c>
      <c r="O1161" s="9" t="str">
        <f t="shared" si="55"/>
        <v>Dépense</v>
      </c>
      <c r="P1161" s="9" t="str">
        <f t="shared" si="56"/>
        <v>Fonds général</v>
      </c>
    </row>
    <row r="1162" spans="1:16" ht="12.75" customHeight="1" x14ac:dyDescent="0.25">
      <c r="A1162" s="2" t="s">
        <v>1115</v>
      </c>
      <c r="B1162" s="2" t="s">
        <v>1115</v>
      </c>
      <c r="C1162" s="2" t="s">
        <v>1083</v>
      </c>
      <c r="D1162" s="2" t="s">
        <v>50</v>
      </c>
      <c r="E1162" s="2" t="s">
        <v>90</v>
      </c>
      <c r="F1162" s="2" t="s">
        <v>260</v>
      </c>
      <c r="G1162" s="2" t="s">
        <v>259</v>
      </c>
      <c r="H1162" s="2" t="s">
        <v>258</v>
      </c>
      <c r="I1162" s="2" t="s">
        <v>88</v>
      </c>
      <c r="J1162" s="2" t="s">
        <v>46</v>
      </c>
      <c r="K1162" s="2" t="s">
        <v>48</v>
      </c>
      <c r="L1162" s="2" t="s">
        <v>87</v>
      </c>
      <c r="M1162" s="8">
        <v>1</v>
      </c>
      <c r="N1162" s="9" t="str">
        <f t="shared" si="54"/>
        <v>RSSS-130-4326 - Fonds exploitation - Dépense de l'exercice - Cap</v>
      </c>
      <c r="O1162" s="9" t="str">
        <f t="shared" si="55"/>
        <v>Investissement</v>
      </c>
      <c r="P1162" s="9" t="str">
        <f t="shared" si="56"/>
        <v>Fonds général</v>
      </c>
    </row>
    <row r="1163" spans="1:16" ht="12.75" customHeight="1" x14ac:dyDescent="0.25">
      <c r="A1163" s="2" t="s">
        <v>1114</v>
      </c>
      <c r="B1163" s="2" t="s">
        <v>1114</v>
      </c>
      <c r="C1163" s="2" t="s">
        <v>1083</v>
      </c>
      <c r="D1163" s="2" t="s">
        <v>50</v>
      </c>
      <c r="E1163" s="2" t="s">
        <v>90</v>
      </c>
      <c r="F1163" s="2" t="s">
        <v>256</v>
      </c>
      <c r="G1163" s="2" t="s">
        <v>255</v>
      </c>
      <c r="H1163" s="2" t="s">
        <v>254</v>
      </c>
      <c r="I1163" s="2" t="s">
        <v>88</v>
      </c>
      <c r="J1163" s="2" t="s">
        <v>46</v>
      </c>
      <c r="K1163" s="2" t="s">
        <v>48</v>
      </c>
      <c r="L1163" s="2" t="s">
        <v>87</v>
      </c>
      <c r="M1163" s="8">
        <v>1</v>
      </c>
      <c r="N1163" s="9" t="str">
        <f t="shared" si="54"/>
        <v>RSSS-140-4326 - Fonds exploitation - Solde de fonds - Cap</v>
      </c>
      <c r="O1163" s="9" t="str">
        <f t="shared" si="55"/>
        <v>Investissement</v>
      </c>
      <c r="P1163" s="9" t="str">
        <f t="shared" si="56"/>
        <v>Fonds général</v>
      </c>
    </row>
    <row r="1164" spans="1:16" ht="12.75" customHeight="1" x14ac:dyDescent="0.25">
      <c r="A1164" s="2" t="s">
        <v>1113</v>
      </c>
      <c r="B1164" s="2" t="s">
        <v>1113</v>
      </c>
      <c r="C1164" s="2" t="s">
        <v>1083</v>
      </c>
      <c r="D1164" s="2" t="s">
        <v>50</v>
      </c>
      <c r="E1164" s="2" t="s">
        <v>90</v>
      </c>
      <c r="F1164" s="2" t="s">
        <v>252</v>
      </c>
      <c r="G1164" s="2" t="s">
        <v>251</v>
      </c>
      <c r="H1164" s="2" t="s">
        <v>250</v>
      </c>
      <c r="I1164" s="2" t="s">
        <v>88</v>
      </c>
      <c r="J1164" s="2" t="s">
        <v>46</v>
      </c>
      <c r="K1164" s="2" t="s">
        <v>48</v>
      </c>
      <c r="L1164" s="2" t="s">
        <v>87</v>
      </c>
      <c r="M1164" s="8">
        <v>1</v>
      </c>
      <c r="N1164" s="9" t="str">
        <f t="shared" si="54"/>
        <v>RSSS-150-4326 - Fonds exploitation - Crédits reportés - Cap</v>
      </c>
      <c r="O1164" s="9" t="str">
        <f t="shared" si="55"/>
        <v>Investissement</v>
      </c>
      <c r="P1164" s="9" t="str">
        <f t="shared" si="56"/>
        <v>Fonds général</v>
      </c>
    </row>
    <row r="1165" spans="1:16" ht="12.75" customHeight="1" x14ac:dyDescent="0.25">
      <c r="A1165" s="2" t="s">
        <v>1112</v>
      </c>
      <c r="B1165" s="2" t="s">
        <v>1112</v>
      </c>
      <c r="C1165" s="2" t="s">
        <v>1083</v>
      </c>
      <c r="D1165" s="2" t="s">
        <v>50</v>
      </c>
      <c r="E1165" s="2" t="s">
        <v>90</v>
      </c>
      <c r="F1165" s="2" t="s">
        <v>248</v>
      </c>
      <c r="G1165" s="2" t="s">
        <v>247</v>
      </c>
      <c r="H1165" s="2" t="s">
        <v>246</v>
      </c>
      <c r="I1165" s="2" t="s">
        <v>88</v>
      </c>
      <c r="J1165" s="2" t="s">
        <v>47</v>
      </c>
      <c r="K1165" s="2" t="s">
        <v>48</v>
      </c>
      <c r="L1165" s="2" t="s">
        <v>87</v>
      </c>
      <c r="M1165" s="8">
        <v>1</v>
      </c>
      <c r="N1165" s="9" t="str">
        <f t="shared" si="54"/>
        <v>RSSS-160-4326 - Fonds exploitation - Dépense de l'exercice - Non Cap</v>
      </c>
      <c r="O1165" s="9" t="str">
        <f t="shared" si="55"/>
        <v>Dépense</v>
      </c>
      <c r="P1165" s="9" t="str">
        <f t="shared" si="56"/>
        <v>Fonds général</v>
      </c>
    </row>
    <row r="1166" spans="1:16" ht="12.75" customHeight="1" x14ac:dyDescent="0.25">
      <c r="A1166" s="2" t="s">
        <v>1111</v>
      </c>
      <c r="B1166" s="2" t="s">
        <v>1111</v>
      </c>
      <c r="C1166" s="2" t="s">
        <v>1083</v>
      </c>
      <c r="D1166" s="2" t="s">
        <v>50</v>
      </c>
      <c r="E1166" s="2" t="s">
        <v>90</v>
      </c>
      <c r="F1166" s="2" t="s">
        <v>244</v>
      </c>
      <c r="G1166" s="2" t="s">
        <v>243</v>
      </c>
      <c r="H1166" s="2" t="s">
        <v>242</v>
      </c>
      <c r="I1166" s="2" t="s">
        <v>88</v>
      </c>
      <c r="J1166" s="2" t="s">
        <v>47</v>
      </c>
      <c r="K1166" s="2" t="s">
        <v>48</v>
      </c>
      <c r="L1166" s="2" t="s">
        <v>87</v>
      </c>
      <c r="M1166" s="8">
        <v>1</v>
      </c>
      <c r="N1166" s="9" t="str">
        <f t="shared" si="54"/>
        <v>RSSS-170-4326 - Fonds exploitation - Solde de fonds - Non Cap</v>
      </c>
      <c r="O1166" s="9" t="str">
        <f t="shared" si="55"/>
        <v>Dépense</v>
      </c>
      <c r="P1166" s="9" t="str">
        <f t="shared" si="56"/>
        <v>Fonds général</v>
      </c>
    </row>
    <row r="1167" spans="1:16" ht="12.75" customHeight="1" x14ac:dyDescent="0.25">
      <c r="A1167" s="2" t="s">
        <v>1110</v>
      </c>
      <c r="B1167" s="2" t="s">
        <v>1110</v>
      </c>
      <c r="C1167" s="2" t="s">
        <v>1083</v>
      </c>
      <c r="D1167" s="2" t="s">
        <v>50</v>
      </c>
      <c r="E1167" s="2" t="s">
        <v>90</v>
      </c>
      <c r="F1167" s="2" t="s">
        <v>240</v>
      </c>
      <c r="G1167" s="2" t="s">
        <v>239</v>
      </c>
      <c r="H1167" s="2" t="s">
        <v>238</v>
      </c>
      <c r="I1167" s="2" t="s">
        <v>88</v>
      </c>
      <c r="J1167" s="2" t="s">
        <v>47</v>
      </c>
      <c r="K1167" s="2" t="s">
        <v>48</v>
      </c>
      <c r="L1167" s="2" t="s">
        <v>87</v>
      </c>
      <c r="M1167" s="8">
        <v>1</v>
      </c>
      <c r="N1167" s="9" t="str">
        <f t="shared" si="54"/>
        <v>RSSS-180-4326 - Fonds exploitation - Crédits reportés - Non Cap</v>
      </c>
      <c r="O1167" s="9" t="str">
        <f t="shared" si="55"/>
        <v>Dépense</v>
      </c>
      <c r="P1167" s="9" t="str">
        <f t="shared" si="56"/>
        <v>Fonds général</v>
      </c>
    </row>
    <row r="1168" spans="1:16" ht="12.75" customHeight="1" x14ac:dyDescent="0.25">
      <c r="A1168" s="2" t="s">
        <v>1109</v>
      </c>
      <c r="B1168" s="2" t="s">
        <v>1109</v>
      </c>
      <c r="C1168" s="2" t="s">
        <v>1083</v>
      </c>
      <c r="D1168" s="2" t="s">
        <v>50</v>
      </c>
      <c r="E1168" s="2" t="s">
        <v>90</v>
      </c>
      <c r="F1168" s="2" t="s">
        <v>236</v>
      </c>
      <c r="G1168" s="2" t="s">
        <v>235</v>
      </c>
      <c r="H1168" s="2" t="s">
        <v>234</v>
      </c>
      <c r="I1168" s="2" t="s">
        <v>88</v>
      </c>
      <c r="J1168" s="2" t="s">
        <v>46</v>
      </c>
      <c r="K1168" s="2" t="s">
        <v>48</v>
      </c>
      <c r="L1168" s="2" t="s">
        <v>87</v>
      </c>
      <c r="M1168" s="8">
        <v>1</v>
      </c>
      <c r="N1168" s="9" t="str">
        <f t="shared" si="54"/>
        <v>RSSS-190-4326 - Fonds immo - Courant - Cap</v>
      </c>
      <c r="O1168" s="9" t="str">
        <f t="shared" si="55"/>
        <v>Investissement</v>
      </c>
      <c r="P1168" s="9" t="str">
        <f t="shared" si="56"/>
        <v>Fonds général</v>
      </c>
    </row>
    <row r="1169" spans="1:16" ht="12.75" customHeight="1" x14ac:dyDescent="0.25">
      <c r="A1169" s="2" t="s">
        <v>1108</v>
      </c>
      <c r="B1169" s="2" t="s">
        <v>1108</v>
      </c>
      <c r="C1169" s="2" t="s">
        <v>1083</v>
      </c>
      <c r="D1169" s="2" t="s">
        <v>50</v>
      </c>
      <c r="E1169" s="2" t="s">
        <v>90</v>
      </c>
      <c r="F1169" s="2" t="s">
        <v>232</v>
      </c>
      <c r="G1169" s="2" t="s">
        <v>231</v>
      </c>
      <c r="H1169" s="2" t="s">
        <v>230</v>
      </c>
      <c r="I1169" s="2" t="s">
        <v>88</v>
      </c>
      <c r="J1169" s="2" t="s">
        <v>46</v>
      </c>
      <c r="K1169" s="2" t="s">
        <v>48</v>
      </c>
      <c r="L1169" s="2" t="s">
        <v>87</v>
      </c>
      <c r="M1169" s="8">
        <v>1</v>
      </c>
      <c r="N1169" s="9" t="str">
        <f t="shared" si="54"/>
        <v>RSSS-200-4326 - Fonds immo - Solde de fonds - Cap</v>
      </c>
      <c r="O1169" s="9" t="str">
        <f t="shared" si="55"/>
        <v>Investissement</v>
      </c>
      <c r="P1169" s="9" t="str">
        <f t="shared" si="56"/>
        <v>Fonds général</v>
      </c>
    </row>
    <row r="1170" spans="1:16" ht="12.75" customHeight="1" x14ac:dyDescent="0.25">
      <c r="A1170" s="2" t="s">
        <v>1107</v>
      </c>
      <c r="B1170" s="2" t="s">
        <v>1107</v>
      </c>
      <c r="C1170" s="2" t="s">
        <v>1083</v>
      </c>
      <c r="D1170" s="2" t="s">
        <v>50</v>
      </c>
      <c r="E1170" s="2" t="s">
        <v>90</v>
      </c>
      <c r="F1170" s="2" t="s">
        <v>228</v>
      </c>
      <c r="G1170" s="2" t="s">
        <v>227</v>
      </c>
      <c r="H1170" s="2" t="s">
        <v>226</v>
      </c>
      <c r="I1170" s="2" t="s">
        <v>88</v>
      </c>
      <c r="J1170" s="2" t="s">
        <v>46</v>
      </c>
      <c r="K1170" s="2" t="s">
        <v>48</v>
      </c>
      <c r="L1170" s="2" t="s">
        <v>87</v>
      </c>
      <c r="M1170" s="8">
        <v>1</v>
      </c>
      <c r="N1170" s="9" t="str">
        <f t="shared" si="54"/>
        <v>RSSS-210-4326 - Fonds immo - Crédits reportés - Cap</v>
      </c>
      <c r="O1170" s="9" t="str">
        <f t="shared" si="55"/>
        <v>Investissement</v>
      </c>
      <c r="P1170" s="9" t="str">
        <f t="shared" si="56"/>
        <v>Fonds général</v>
      </c>
    </row>
    <row r="1171" spans="1:16" ht="12.75" customHeight="1" x14ac:dyDescent="0.25">
      <c r="A1171" s="2" t="s">
        <v>1106</v>
      </c>
      <c r="B1171" s="2" t="s">
        <v>1106</v>
      </c>
      <c r="C1171" s="2" t="s">
        <v>1083</v>
      </c>
      <c r="D1171" s="2" t="s">
        <v>50</v>
      </c>
      <c r="E1171" s="2" t="s">
        <v>90</v>
      </c>
      <c r="F1171" s="2" t="s">
        <v>224</v>
      </c>
      <c r="G1171" s="2" t="s">
        <v>223</v>
      </c>
      <c r="H1171" s="2" t="s">
        <v>222</v>
      </c>
      <c r="I1171" s="2" t="s">
        <v>147</v>
      </c>
      <c r="J1171" s="2" t="s">
        <v>46</v>
      </c>
      <c r="K1171" s="2" t="s">
        <v>48</v>
      </c>
      <c r="L1171" s="2" t="s">
        <v>87</v>
      </c>
      <c r="M1171" s="8">
        <v>1</v>
      </c>
      <c r="N1171" s="9" t="str">
        <f t="shared" si="54"/>
        <v>RSSS-220-4326 - Fonds immo - ADTI - Cap</v>
      </c>
      <c r="O1171" s="9" t="str">
        <f t="shared" si="55"/>
        <v>Investissement</v>
      </c>
      <c r="P1171" s="9" t="str">
        <f t="shared" si="56"/>
        <v>Fonds général</v>
      </c>
    </row>
    <row r="1172" spans="1:16" ht="12.75" customHeight="1" x14ac:dyDescent="0.25">
      <c r="A1172" s="2" t="s">
        <v>1105</v>
      </c>
      <c r="B1172" s="2" t="s">
        <v>1105</v>
      </c>
      <c r="C1172" s="2" t="s">
        <v>1083</v>
      </c>
      <c r="D1172" s="2" t="s">
        <v>50</v>
      </c>
      <c r="E1172" s="2" t="s">
        <v>90</v>
      </c>
      <c r="F1172" s="2" t="s">
        <v>220</v>
      </c>
      <c r="G1172" s="2" t="s">
        <v>219</v>
      </c>
      <c r="H1172" s="2" t="s">
        <v>218</v>
      </c>
      <c r="I1172" s="2" t="s">
        <v>147</v>
      </c>
      <c r="J1172" s="2" t="s">
        <v>46</v>
      </c>
      <c r="K1172" s="2" t="s">
        <v>48</v>
      </c>
      <c r="L1172" s="2" t="s">
        <v>87</v>
      </c>
      <c r="M1172" s="8">
        <v>1</v>
      </c>
      <c r="N1172" s="9" t="str">
        <f t="shared" si="54"/>
        <v>RSSS-230-4326 - Fonds immo - MAI - Cap</v>
      </c>
      <c r="O1172" s="9" t="str">
        <f t="shared" si="55"/>
        <v>Investissement</v>
      </c>
      <c r="P1172" s="9" t="str">
        <f t="shared" si="56"/>
        <v>Fonds général</v>
      </c>
    </row>
    <row r="1173" spans="1:16" ht="12.75" customHeight="1" x14ac:dyDescent="0.25">
      <c r="A1173" s="2" t="s">
        <v>1104</v>
      </c>
      <c r="B1173" s="2" t="s">
        <v>1104</v>
      </c>
      <c r="C1173" s="2" t="s">
        <v>1083</v>
      </c>
      <c r="D1173" s="2" t="s">
        <v>50</v>
      </c>
      <c r="E1173" s="2" t="s">
        <v>90</v>
      </c>
      <c r="F1173" s="2" t="s">
        <v>216</v>
      </c>
      <c r="G1173" s="2" t="s">
        <v>215</v>
      </c>
      <c r="H1173" s="2" t="s">
        <v>214</v>
      </c>
      <c r="I1173" s="2" t="s">
        <v>147</v>
      </c>
      <c r="J1173" s="2" t="s">
        <v>46</v>
      </c>
      <c r="K1173" s="2" t="s">
        <v>48</v>
      </c>
      <c r="L1173" s="2" t="s">
        <v>87</v>
      </c>
      <c r="M1173" s="8">
        <v>1</v>
      </c>
      <c r="N1173" s="9" t="str">
        <f t="shared" si="54"/>
        <v>RSSS-240-4326 - Fonds immo - AC - Cap</v>
      </c>
      <c r="O1173" s="9" t="str">
        <f t="shared" si="55"/>
        <v>Investissement</v>
      </c>
      <c r="P1173" s="9" t="str">
        <f t="shared" si="56"/>
        <v>Fonds général</v>
      </c>
    </row>
    <row r="1174" spans="1:16" ht="12.75" customHeight="1" x14ac:dyDescent="0.25">
      <c r="A1174" s="2" t="s">
        <v>1103</v>
      </c>
      <c r="B1174" s="2" t="s">
        <v>1103</v>
      </c>
      <c r="C1174" s="2" t="s">
        <v>1083</v>
      </c>
      <c r="D1174" s="2" t="s">
        <v>50</v>
      </c>
      <c r="E1174" s="2" t="s">
        <v>90</v>
      </c>
      <c r="F1174" s="2" t="s">
        <v>212</v>
      </c>
      <c r="G1174" s="2" t="s">
        <v>211</v>
      </c>
      <c r="H1174" s="2" t="s">
        <v>210</v>
      </c>
      <c r="I1174" s="2" t="s">
        <v>147</v>
      </c>
      <c r="J1174" s="2" t="s">
        <v>46</v>
      </c>
      <c r="K1174" s="2" t="s">
        <v>48</v>
      </c>
      <c r="L1174" s="2" t="s">
        <v>87</v>
      </c>
      <c r="M1174" s="8">
        <v>1</v>
      </c>
      <c r="N1174" s="9" t="str">
        <f t="shared" si="54"/>
        <v>RSSS-250-4326 - Fonds immo - PCEM - Cap</v>
      </c>
      <c r="O1174" s="9" t="str">
        <f t="shared" si="55"/>
        <v>Investissement</v>
      </c>
      <c r="P1174" s="9" t="str">
        <f t="shared" si="56"/>
        <v>Fonds général</v>
      </c>
    </row>
    <row r="1175" spans="1:16" ht="12.75" customHeight="1" x14ac:dyDescent="0.25">
      <c r="A1175" s="2" t="s">
        <v>1102</v>
      </c>
      <c r="B1175" s="2" t="s">
        <v>1102</v>
      </c>
      <c r="C1175" s="2" t="s">
        <v>1083</v>
      </c>
      <c r="D1175" s="2" t="s">
        <v>50</v>
      </c>
      <c r="E1175" s="2" t="s">
        <v>90</v>
      </c>
      <c r="F1175" s="2" t="s">
        <v>208</v>
      </c>
      <c r="G1175" s="2" t="s">
        <v>207</v>
      </c>
      <c r="H1175" s="2" t="s">
        <v>206</v>
      </c>
      <c r="I1175" s="2" t="s">
        <v>147</v>
      </c>
      <c r="J1175" s="2" t="s">
        <v>46</v>
      </c>
      <c r="K1175" s="2" t="s">
        <v>48</v>
      </c>
      <c r="L1175" s="2" t="s">
        <v>87</v>
      </c>
      <c r="M1175" s="8">
        <v>1</v>
      </c>
      <c r="N1175" s="9" t="str">
        <f t="shared" si="54"/>
        <v>RSSS-260-4326 - Fonds immo - PCFI - Cap</v>
      </c>
      <c r="O1175" s="9" t="str">
        <f t="shared" si="55"/>
        <v>Investissement</v>
      </c>
      <c r="P1175" s="9" t="str">
        <f t="shared" si="56"/>
        <v>Fonds général</v>
      </c>
    </row>
    <row r="1176" spans="1:16" ht="12.75" customHeight="1" x14ac:dyDescent="0.25">
      <c r="A1176" s="2" t="s">
        <v>1101</v>
      </c>
      <c r="B1176" s="2" t="s">
        <v>1101</v>
      </c>
      <c r="C1176" s="2" t="s">
        <v>1083</v>
      </c>
      <c r="D1176" s="2" t="s">
        <v>1725</v>
      </c>
      <c r="E1176" s="2" t="s">
        <v>90</v>
      </c>
      <c r="F1176" s="2" t="s">
        <v>204</v>
      </c>
      <c r="G1176" s="2" t="s">
        <v>203</v>
      </c>
      <c r="H1176" s="2" t="s">
        <v>202</v>
      </c>
      <c r="I1176" s="2" t="s">
        <v>88</v>
      </c>
      <c r="J1176" s="2" t="s">
        <v>46</v>
      </c>
      <c r="K1176" s="2" t="s">
        <v>51</v>
      </c>
      <c r="L1176" s="2" t="s">
        <v>87</v>
      </c>
      <c r="M1176" s="8">
        <v>1</v>
      </c>
      <c r="N1176" s="9" t="str">
        <f t="shared" si="54"/>
        <v>RSSS-270-4326 - Fondation - fonds d'exploitation - Cap</v>
      </c>
      <c r="O1176" s="9" t="str">
        <f t="shared" si="55"/>
        <v>Investissement</v>
      </c>
      <c r="P1176" s="9" t="str">
        <f t="shared" si="56"/>
        <v>Partenaires externes</v>
      </c>
    </row>
    <row r="1177" spans="1:16" ht="12.75" customHeight="1" x14ac:dyDescent="0.25">
      <c r="A1177" s="2" t="s">
        <v>1100</v>
      </c>
      <c r="B1177" s="2" t="s">
        <v>1100</v>
      </c>
      <c r="C1177" s="2" t="s">
        <v>1083</v>
      </c>
      <c r="D1177" s="2" t="s">
        <v>1725</v>
      </c>
      <c r="E1177" s="2" t="s">
        <v>90</v>
      </c>
      <c r="F1177" s="2" t="s">
        <v>200</v>
      </c>
      <c r="G1177" s="2" t="s">
        <v>199</v>
      </c>
      <c r="H1177" s="2" t="s">
        <v>198</v>
      </c>
      <c r="I1177" s="2" t="s">
        <v>88</v>
      </c>
      <c r="J1177" s="2" t="s">
        <v>47</v>
      </c>
      <c r="K1177" s="2" t="s">
        <v>51</v>
      </c>
      <c r="L1177" s="2" t="s">
        <v>87</v>
      </c>
      <c r="M1177" s="8">
        <v>1</v>
      </c>
      <c r="N1177" s="9" t="str">
        <f t="shared" si="54"/>
        <v>RSSS-280-4326 - Fondation - fonds d'exploitation - Non Cap</v>
      </c>
      <c r="O1177" s="9" t="str">
        <f t="shared" si="55"/>
        <v>Dépense</v>
      </c>
      <c r="P1177" s="9" t="str">
        <f t="shared" si="56"/>
        <v>Partenaires externes</v>
      </c>
    </row>
    <row r="1178" spans="1:16" ht="12.75" customHeight="1" x14ac:dyDescent="0.25">
      <c r="A1178" s="2" t="s">
        <v>1099</v>
      </c>
      <c r="B1178" s="2" t="s">
        <v>1099</v>
      </c>
      <c r="C1178" s="2" t="s">
        <v>1083</v>
      </c>
      <c r="D1178" s="2" t="s">
        <v>1725</v>
      </c>
      <c r="E1178" s="2" t="s">
        <v>90</v>
      </c>
      <c r="F1178" s="2" t="s">
        <v>196</v>
      </c>
      <c r="G1178" s="2" t="s">
        <v>195</v>
      </c>
      <c r="H1178" s="2" t="s">
        <v>194</v>
      </c>
      <c r="I1178" s="2" t="s">
        <v>88</v>
      </c>
      <c r="J1178" s="2" t="s">
        <v>46</v>
      </c>
      <c r="K1178" s="2" t="s">
        <v>51</v>
      </c>
      <c r="L1178" s="2" t="s">
        <v>87</v>
      </c>
      <c r="M1178" s="8">
        <v>1</v>
      </c>
      <c r="N1178" s="9" t="str">
        <f t="shared" si="54"/>
        <v>RSSS-290-4326 - Fondation - fonds d'immobilisation - Cap</v>
      </c>
      <c r="O1178" s="9" t="str">
        <f t="shared" si="55"/>
        <v>Investissement</v>
      </c>
      <c r="P1178" s="9" t="str">
        <f t="shared" si="56"/>
        <v>Partenaires externes</v>
      </c>
    </row>
    <row r="1179" spans="1:16" ht="12.75" customHeight="1" x14ac:dyDescent="0.25">
      <c r="A1179" s="2" t="s">
        <v>1098</v>
      </c>
      <c r="B1179" s="2" t="s">
        <v>1098</v>
      </c>
      <c r="C1179" s="2" t="s">
        <v>1083</v>
      </c>
      <c r="D1179" s="2" t="s">
        <v>50</v>
      </c>
      <c r="E1179" s="2" t="s">
        <v>90</v>
      </c>
      <c r="F1179" s="2" t="s">
        <v>192</v>
      </c>
      <c r="G1179" s="2" t="s">
        <v>191</v>
      </c>
      <c r="H1179" s="2" t="s">
        <v>190</v>
      </c>
      <c r="I1179" s="2" t="s">
        <v>88</v>
      </c>
      <c r="J1179" s="2" t="s">
        <v>47</v>
      </c>
      <c r="K1179" s="2" t="s">
        <v>48</v>
      </c>
      <c r="L1179" s="2" t="s">
        <v>87</v>
      </c>
      <c r="M1179" s="8">
        <v>1</v>
      </c>
      <c r="N1179" s="9" t="str">
        <f t="shared" si="54"/>
        <v>RSSS-300-4326 - CO/CDO - Transfert MSSS - Non Cap</v>
      </c>
      <c r="O1179" s="9" t="str">
        <f t="shared" si="55"/>
        <v>Dépense</v>
      </c>
      <c r="P1179" s="9" t="str">
        <f t="shared" si="56"/>
        <v>Fonds général</v>
      </c>
    </row>
    <row r="1180" spans="1:16" ht="12.75" customHeight="1" x14ac:dyDescent="0.25">
      <c r="A1180" s="2" t="s">
        <v>1097</v>
      </c>
      <c r="B1180" s="2" t="s">
        <v>1097</v>
      </c>
      <c r="C1180" s="2" t="s">
        <v>1083</v>
      </c>
      <c r="D1180" s="2" t="s">
        <v>50</v>
      </c>
      <c r="E1180" s="2" t="s">
        <v>90</v>
      </c>
      <c r="F1180" s="2" t="s">
        <v>188</v>
      </c>
      <c r="G1180" s="2" t="s">
        <v>187</v>
      </c>
      <c r="H1180" s="2" t="s">
        <v>186</v>
      </c>
      <c r="I1180" s="2" t="s">
        <v>88</v>
      </c>
      <c r="J1180" s="2" t="s">
        <v>46</v>
      </c>
      <c r="K1180" s="2" t="s">
        <v>48</v>
      </c>
      <c r="L1180" s="2" t="s">
        <v>87</v>
      </c>
      <c r="M1180" s="8">
        <v>1</v>
      </c>
      <c r="N1180" s="9" t="str">
        <f t="shared" si="54"/>
        <v>RSSS-310-4326 - CO/CDO - Transfert MSSS - Cap</v>
      </c>
      <c r="O1180" s="9" t="str">
        <f t="shared" si="55"/>
        <v>Investissement</v>
      </c>
      <c r="P1180" s="9" t="str">
        <f t="shared" si="56"/>
        <v>Fonds général</v>
      </c>
    </row>
    <row r="1181" spans="1:16" ht="12.75" customHeight="1" x14ac:dyDescent="0.25">
      <c r="A1181" s="2" t="s">
        <v>1096</v>
      </c>
      <c r="B1181" s="2" t="s">
        <v>1096</v>
      </c>
      <c r="C1181" s="2" t="s">
        <v>1083</v>
      </c>
      <c r="D1181" s="2" t="s">
        <v>50</v>
      </c>
      <c r="E1181" s="2" t="s">
        <v>90</v>
      </c>
      <c r="F1181" s="2" t="s">
        <v>184</v>
      </c>
      <c r="G1181" s="2" t="s">
        <v>183</v>
      </c>
      <c r="H1181" s="2" t="s">
        <v>182</v>
      </c>
      <c r="I1181" s="2" t="s">
        <v>88</v>
      </c>
      <c r="J1181" s="2" t="s">
        <v>47</v>
      </c>
      <c r="K1181" s="2" t="s">
        <v>48</v>
      </c>
      <c r="L1181" s="2" t="s">
        <v>87</v>
      </c>
      <c r="M1181" s="8">
        <v>1</v>
      </c>
      <c r="N1181" s="9" t="str">
        <f t="shared" si="54"/>
        <v>RSSS-320-4326 - Autres - Transfert MSSS - Non Cap</v>
      </c>
      <c r="O1181" s="9" t="str">
        <f t="shared" si="55"/>
        <v>Dépense</v>
      </c>
      <c r="P1181" s="9" t="str">
        <f t="shared" si="56"/>
        <v>Fonds général</v>
      </c>
    </row>
    <row r="1182" spans="1:16" ht="12.75" customHeight="1" x14ac:dyDescent="0.25">
      <c r="A1182" s="2" t="s">
        <v>1095</v>
      </c>
      <c r="B1182" s="2" t="s">
        <v>1095</v>
      </c>
      <c r="C1182" s="2" t="s">
        <v>1083</v>
      </c>
      <c r="D1182" s="2" t="s">
        <v>50</v>
      </c>
      <c r="E1182" s="2" t="s">
        <v>90</v>
      </c>
      <c r="F1182" s="2" t="s">
        <v>180</v>
      </c>
      <c r="G1182" s="2" t="s">
        <v>179</v>
      </c>
      <c r="H1182" s="2" t="s">
        <v>178</v>
      </c>
      <c r="I1182" s="2" t="s">
        <v>88</v>
      </c>
      <c r="J1182" s="2" t="s">
        <v>46</v>
      </c>
      <c r="K1182" s="2" t="s">
        <v>48</v>
      </c>
      <c r="L1182" s="2" t="s">
        <v>87</v>
      </c>
      <c r="M1182" s="8">
        <v>1</v>
      </c>
      <c r="N1182" s="9" t="str">
        <f t="shared" si="54"/>
        <v>RSSS-330-4326 - Autres - Transfert MSSS -Cap</v>
      </c>
      <c r="O1182" s="9" t="str">
        <f t="shared" si="55"/>
        <v>Investissement</v>
      </c>
      <c r="P1182" s="9" t="str">
        <f t="shared" si="56"/>
        <v>Fonds général</v>
      </c>
    </row>
    <row r="1183" spans="1:16" ht="12.75" customHeight="1" x14ac:dyDescent="0.25">
      <c r="A1183" s="2" t="s">
        <v>1094</v>
      </c>
      <c r="B1183" s="2" t="s">
        <v>1094</v>
      </c>
      <c r="C1183" s="2" t="s">
        <v>1083</v>
      </c>
      <c r="D1183" s="2" t="s">
        <v>1725</v>
      </c>
      <c r="E1183" s="2" t="s">
        <v>90</v>
      </c>
      <c r="F1183" s="2" t="s">
        <v>176</v>
      </c>
      <c r="G1183" s="2" t="s">
        <v>175</v>
      </c>
      <c r="H1183" s="2" t="s">
        <v>174</v>
      </c>
      <c r="I1183" s="2" t="s">
        <v>88</v>
      </c>
      <c r="J1183" s="2" t="s">
        <v>47</v>
      </c>
      <c r="K1183" s="2" t="s">
        <v>169</v>
      </c>
      <c r="L1183" s="2" t="s">
        <v>87</v>
      </c>
      <c r="M1183" s="8">
        <v>1</v>
      </c>
      <c r="N1183" s="9" t="str">
        <f t="shared" si="54"/>
        <v>RSSS-340-4326 - Autres - Gouvernement fédéral - Non Cap</v>
      </c>
      <c r="O1183" s="9" t="str">
        <f t="shared" si="55"/>
        <v>Dépense</v>
      </c>
      <c r="P1183" s="9" t="str">
        <f t="shared" si="56"/>
        <v>Partenaires externes</v>
      </c>
    </row>
    <row r="1184" spans="1:16" ht="12.75" customHeight="1" x14ac:dyDescent="0.25">
      <c r="A1184" s="2" t="s">
        <v>1093</v>
      </c>
      <c r="B1184" s="2" t="s">
        <v>1093</v>
      </c>
      <c r="C1184" s="2" t="s">
        <v>1083</v>
      </c>
      <c r="D1184" s="2" t="s">
        <v>1725</v>
      </c>
      <c r="E1184" s="2" t="s">
        <v>90</v>
      </c>
      <c r="F1184" s="2" t="s">
        <v>172</v>
      </c>
      <c r="G1184" s="2" t="s">
        <v>171</v>
      </c>
      <c r="H1184" s="2" t="s">
        <v>170</v>
      </c>
      <c r="I1184" s="2" t="s">
        <v>88</v>
      </c>
      <c r="J1184" s="2" t="s">
        <v>46</v>
      </c>
      <c r="K1184" s="2" t="s">
        <v>169</v>
      </c>
      <c r="L1184" s="2" t="s">
        <v>87</v>
      </c>
      <c r="M1184" s="8">
        <v>1</v>
      </c>
      <c r="N1184" s="9" t="str">
        <f t="shared" si="54"/>
        <v>RSSS-350-4326 - Autres - Gouvernement fédéral - Cap</v>
      </c>
      <c r="O1184" s="9" t="str">
        <f t="shared" si="55"/>
        <v>Investissement</v>
      </c>
      <c r="P1184" s="9" t="str">
        <f t="shared" si="56"/>
        <v>Partenaires externes</v>
      </c>
    </row>
    <row r="1185" spans="1:16" ht="12.75" customHeight="1" x14ac:dyDescent="0.25">
      <c r="A1185" s="2" t="s">
        <v>1092</v>
      </c>
      <c r="B1185" s="2" t="s">
        <v>1092</v>
      </c>
      <c r="C1185" s="2" t="s">
        <v>1083</v>
      </c>
      <c r="D1185" s="2" t="s">
        <v>50</v>
      </c>
      <c r="E1185" s="2" t="s">
        <v>90</v>
      </c>
      <c r="F1185" s="2" t="s">
        <v>167</v>
      </c>
      <c r="G1185" s="2" t="s">
        <v>166</v>
      </c>
      <c r="H1185" s="2" t="s">
        <v>165</v>
      </c>
      <c r="I1185" s="2" t="s">
        <v>88</v>
      </c>
      <c r="J1185" s="2" t="s">
        <v>47</v>
      </c>
      <c r="K1185" s="2" t="s">
        <v>51</v>
      </c>
      <c r="L1185" s="2" t="s">
        <v>87</v>
      </c>
      <c r="M1185" s="8">
        <v>1</v>
      </c>
      <c r="N1185" s="9" t="str">
        <f t="shared" si="54"/>
        <v>RSSS-360-4326 - Autres sources de financement - Non Cap</v>
      </c>
      <c r="O1185" s="9" t="str">
        <f t="shared" si="55"/>
        <v>Dépense</v>
      </c>
      <c r="P1185" s="9" t="str">
        <f t="shared" si="56"/>
        <v>Fonds général</v>
      </c>
    </row>
    <row r="1186" spans="1:16" ht="12.75" customHeight="1" x14ac:dyDescent="0.25">
      <c r="A1186" s="2" t="s">
        <v>1091</v>
      </c>
      <c r="B1186" s="2" t="s">
        <v>1091</v>
      </c>
      <c r="C1186" s="2" t="s">
        <v>1083</v>
      </c>
      <c r="D1186" s="2" t="s">
        <v>50</v>
      </c>
      <c r="E1186" s="2" t="s">
        <v>90</v>
      </c>
      <c r="F1186" s="2" t="s">
        <v>163</v>
      </c>
      <c r="G1186" s="2" t="s">
        <v>162</v>
      </c>
      <c r="H1186" s="2" t="s">
        <v>161</v>
      </c>
      <c r="I1186" s="2" t="s">
        <v>88</v>
      </c>
      <c r="J1186" s="2" t="s">
        <v>46</v>
      </c>
      <c r="K1186" s="2" t="s">
        <v>51</v>
      </c>
      <c r="L1186" s="2" t="s">
        <v>87</v>
      </c>
      <c r="M1186" s="8">
        <v>1</v>
      </c>
      <c r="N1186" s="9" t="str">
        <f t="shared" si="54"/>
        <v>RSSS-370-4326 - Autres sources de financement - Cap</v>
      </c>
      <c r="O1186" s="9" t="str">
        <f t="shared" si="55"/>
        <v>Investissement</v>
      </c>
      <c r="P1186" s="9" t="str">
        <f t="shared" si="56"/>
        <v>Fonds général</v>
      </c>
    </row>
    <row r="1187" spans="1:16" ht="12.75" customHeight="1" x14ac:dyDescent="0.25">
      <c r="A1187" s="2" t="s">
        <v>1090</v>
      </c>
      <c r="B1187" s="2" t="s">
        <v>1090</v>
      </c>
      <c r="C1187" s="2" t="s">
        <v>1083</v>
      </c>
      <c r="D1187" s="2" t="s">
        <v>50</v>
      </c>
      <c r="E1187" s="2" t="s">
        <v>90</v>
      </c>
      <c r="F1187" s="2" t="s">
        <v>93</v>
      </c>
      <c r="G1187" s="2" t="s">
        <v>93</v>
      </c>
      <c r="H1187" s="2" t="s">
        <v>93</v>
      </c>
      <c r="I1187" s="2" t="s">
        <v>88</v>
      </c>
      <c r="J1187" s="2" t="s">
        <v>47</v>
      </c>
      <c r="K1187" s="2" t="s">
        <v>48</v>
      </c>
      <c r="L1187" s="2" t="s">
        <v>87</v>
      </c>
      <c r="M1187" s="8">
        <v>1</v>
      </c>
      <c r="N1187" s="9" t="str">
        <f t="shared" si="54"/>
        <v>RSSS-400-4326 - Conversion - Dépenses réelles - 2018-2019</v>
      </c>
      <c r="O1187" s="9" t="str">
        <f t="shared" si="55"/>
        <v>Dépense</v>
      </c>
      <c r="P1187" s="9" t="str">
        <f t="shared" si="56"/>
        <v>Fonds général</v>
      </c>
    </row>
    <row r="1188" spans="1:16" ht="12.75" customHeight="1" x14ac:dyDescent="0.25">
      <c r="A1188" s="2" t="s">
        <v>1089</v>
      </c>
      <c r="B1188" s="2" t="s">
        <v>1089</v>
      </c>
      <c r="C1188" s="2" t="s">
        <v>1083</v>
      </c>
      <c r="D1188" s="2" t="s">
        <v>50</v>
      </c>
      <c r="E1188" s="2" t="s">
        <v>90</v>
      </c>
      <c r="F1188" s="2" t="s">
        <v>158</v>
      </c>
      <c r="G1188" s="2" t="s">
        <v>158</v>
      </c>
      <c r="H1188" s="2" t="s">
        <v>158</v>
      </c>
      <c r="I1188" s="2" t="s">
        <v>88</v>
      </c>
      <c r="J1188" s="2" t="s">
        <v>47</v>
      </c>
      <c r="K1188" s="2" t="s">
        <v>48</v>
      </c>
      <c r="L1188" s="2" t="s">
        <v>87</v>
      </c>
      <c r="M1188" s="8">
        <v>1</v>
      </c>
      <c r="N1188" s="9" t="str">
        <f t="shared" si="54"/>
        <v>RSSS-992-4326 - Plan modernisation technologique - Transfert MSSS (NON CAP)</v>
      </c>
      <c r="O1188" s="9" t="str">
        <f t="shared" si="55"/>
        <v>Dépense</v>
      </c>
      <c r="P1188" s="9" t="str">
        <f t="shared" si="56"/>
        <v>Fonds général</v>
      </c>
    </row>
    <row r="1189" spans="1:16" ht="12.75" customHeight="1" x14ac:dyDescent="0.25">
      <c r="A1189" s="2" t="s">
        <v>1088</v>
      </c>
      <c r="B1189" s="2" t="s">
        <v>1088</v>
      </c>
      <c r="C1189" s="2" t="s">
        <v>1083</v>
      </c>
      <c r="D1189" s="2" t="s">
        <v>50</v>
      </c>
      <c r="E1189" s="2" t="s">
        <v>90</v>
      </c>
      <c r="F1189" s="2" t="s">
        <v>156</v>
      </c>
      <c r="G1189" s="2" t="s">
        <v>156</v>
      </c>
      <c r="H1189" s="2" t="s">
        <v>156</v>
      </c>
      <c r="I1189" s="2" t="s">
        <v>147</v>
      </c>
      <c r="J1189" s="2" t="s">
        <v>46</v>
      </c>
      <c r="K1189" s="2" t="s">
        <v>48</v>
      </c>
      <c r="L1189" s="2" t="s">
        <v>87</v>
      </c>
      <c r="M1189" s="8">
        <v>1</v>
      </c>
      <c r="N1189" s="9" t="str">
        <f t="shared" si="54"/>
        <v>RSSS-993-4326 - Plan modernisation technologique - EIRI (CAP)</v>
      </c>
      <c r="O1189" s="9" t="str">
        <f t="shared" si="55"/>
        <v>Investissement</v>
      </c>
      <c r="P1189" s="9" t="str">
        <f t="shared" si="56"/>
        <v>Fonds général</v>
      </c>
    </row>
    <row r="1190" spans="1:16" ht="12.75" customHeight="1" x14ac:dyDescent="0.25">
      <c r="A1190" s="2" t="s">
        <v>1087</v>
      </c>
      <c r="B1190" s="2" t="s">
        <v>1087</v>
      </c>
      <c r="C1190" s="2" t="s">
        <v>1083</v>
      </c>
      <c r="D1190" s="2" t="s">
        <v>50</v>
      </c>
      <c r="E1190" s="2" t="s">
        <v>90</v>
      </c>
      <c r="F1190" s="2" t="s">
        <v>154</v>
      </c>
      <c r="G1190" s="2" t="s">
        <v>154</v>
      </c>
      <c r="H1190" s="2" t="s">
        <v>154</v>
      </c>
      <c r="I1190" s="2" t="s">
        <v>147</v>
      </c>
      <c r="J1190" s="2" t="s">
        <v>46</v>
      </c>
      <c r="K1190" s="2" t="s">
        <v>48</v>
      </c>
      <c r="L1190" s="2" t="s">
        <v>87</v>
      </c>
      <c r="M1190" s="8">
        <v>1</v>
      </c>
      <c r="N1190" s="9" t="str">
        <f t="shared" si="54"/>
        <v>RSSS-996-4326 - Enveloppe d'investissements en RI - Capitalisable</v>
      </c>
      <c r="O1190" s="9" t="str">
        <f t="shared" si="55"/>
        <v>Investissement</v>
      </c>
      <c r="P1190" s="9" t="str">
        <f t="shared" si="56"/>
        <v>Fonds général</v>
      </c>
    </row>
    <row r="1191" spans="1:16" ht="12.75" customHeight="1" x14ac:dyDescent="0.25">
      <c r="A1191" s="2" t="s">
        <v>1086</v>
      </c>
      <c r="B1191" s="2" t="s">
        <v>1086</v>
      </c>
      <c r="C1191" s="2" t="s">
        <v>1083</v>
      </c>
      <c r="D1191" s="2" t="s">
        <v>50</v>
      </c>
      <c r="E1191" s="2" t="s">
        <v>115</v>
      </c>
      <c r="F1191" s="2" t="s">
        <v>152</v>
      </c>
      <c r="G1191" s="2" t="s">
        <v>152</v>
      </c>
      <c r="H1191" s="2" t="s">
        <v>152</v>
      </c>
      <c r="I1191" s="2" t="s">
        <v>147</v>
      </c>
      <c r="J1191" s="2" t="s">
        <v>46</v>
      </c>
      <c r="K1191" s="2" t="s">
        <v>48</v>
      </c>
      <c r="L1191" s="2" t="s">
        <v>87</v>
      </c>
      <c r="M1191" s="8">
        <v>1</v>
      </c>
      <c r="N1191" s="9" t="str">
        <f t="shared" si="54"/>
        <v>RSSS-997-4326 - Compte non provisionné - Capitalisable</v>
      </c>
      <c r="O1191" s="9" t="str">
        <f t="shared" si="55"/>
        <v>Investissement</v>
      </c>
      <c r="P1191" s="9" t="str">
        <f t="shared" si="56"/>
        <v>Fonds général</v>
      </c>
    </row>
    <row r="1192" spans="1:16" ht="12.75" customHeight="1" x14ac:dyDescent="0.25">
      <c r="A1192" s="2" t="s">
        <v>1085</v>
      </c>
      <c r="B1192" s="2" t="s">
        <v>1085</v>
      </c>
      <c r="C1192" s="2" t="s">
        <v>1083</v>
      </c>
      <c r="D1192" s="2" t="s">
        <v>50</v>
      </c>
      <c r="E1192" s="2" t="s">
        <v>90</v>
      </c>
      <c r="F1192" s="2" t="s">
        <v>89</v>
      </c>
      <c r="G1192" s="2" t="s">
        <v>89</v>
      </c>
      <c r="H1192" s="2" t="s">
        <v>89</v>
      </c>
      <c r="I1192" s="2" t="s">
        <v>88</v>
      </c>
      <c r="J1192" s="2" t="s">
        <v>47</v>
      </c>
      <c r="K1192" s="2" t="s">
        <v>48</v>
      </c>
      <c r="L1192" s="2" t="s">
        <v>87</v>
      </c>
      <c r="M1192" s="8">
        <v>1</v>
      </c>
      <c r="N1192" s="9" t="str">
        <f t="shared" si="54"/>
        <v>RSSS-998-4326 - COVID-19 - Non capitalisable</v>
      </c>
      <c r="O1192" s="9" t="str">
        <f t="shared" si="55"/>
        <v>Dépense</v>
      </c>
      <c r="P1192" s="9" t="str">
        <f t="shared" si="56"/>
        <v>Fonds général</v>
      </c>
    </row>
    <row r="1193" spans="1:16" ht="12.75" customHeight="1" x14ac:dyDescent="0.25">
      <c r="A1193" s="2" t="s">
        <v>1084</v>
      </c>
      <c r="B1193" s="2" t="s">
        <v>1084</v>
      </c>
      <c r="C1193" s="2" t="s">
        <v>1083</v>
      </c>
      <c r="D1193" s="2" t="s">
        <v>50</v>
      </c>
      <c r="E1193" s="2" t="s">
        <v>90</v>
      </c>
      <c r="F1193" s="2" t="s">
        <v>148</v>
      </c>
      <c r="G1193" s="2" t="s">
        <v>148</v>
      </c>
      <c r="H1193" s="2" t="s">
        <v>148</v>
      </c>
      <c r="I1193" s="2" t="s">
        <v>147</v>
      </c>
      <c r="J1193" s="2" t="s">
        <v>46</v>
      </c>
      <c r="K1193" s="2" t="s">
        <v>48</v>
      </c>
      <c r="L1193" s="2" t="s">
        <v>87</v>
      </c>
      <c r="M1193" s="8">
        <v>1</v>
      </c>
      <c r="N1193" s="9" t="str">
        <f t="shared" si="54"/>
        <v>RSSS-999-4326 - COVID-19 - Capitalisable</v>
      </c>
      <c r="O1193" s="9" t="str">
        <f t="shared" si="55"/>
        <v>Investissement</v>
      </c>
      <c r="P1193" s="9" t="str">
        <f t="shared" si="56"/>
        <v>Fonds général</v>
      </c>
    </row>
    <row r="1194" spans="1:16" ht="12.75" customHeight="1" x14ac:dyDescent="0.25">
      <c r="A1194" s="2" t="s">
        <v>1528</v>
      </c>
      <c r="B1194" s="2" t="s">
        <v>1527</v>
      </c>
      <c r="C1194" s="2" t="s">
        <v>1512</v>
      </c>
      <c r="D1194" s="2" t="s">
        <v>1511</v>
      </c>
      <c r="E1194" s="2" t="s">
        <v>121</v>
      </c>
      <c r="F1194" s="2" t="s">
        <v>120</v>
      </c>
      <c r="G1194" s="2" t="s">
        <v>73</v>
      </c>
      <c r="H1194" s="2" t="s">
        <v>119</v>
      </c>
      <c r="I1194" s="2" t="s">
        <v>88</v>
      </c>
      <c r="J1194" s="2" t="s">
        <v>46</v>
      </c>
      <c r="K1194" s="2" t="s">
        <v>48</v>
      </c>
      <c r="L1194" s="2" t="s">
        <v>87</v>
      </c>
      <c r="M1194" s="8">
        <v>1</v>
      </c>
      <c r="N1194" s="9" t="str">
        <f t="shared" si="54"/>
        <v>773-100-01 - Immobilisation</v>
      </c>
      <c r="O1194" s="9" t="str">
        <f t="shared" si="55"/>
        <v>Investissement</v>
      </c>
      <c r="P1194" s="9" t="str">
        <f t="shared" si="56"/>
        <v>Fonds des ressources informationnelles du secteur de la santé et des services sociaux</v>
      </c>
    </row>
    <row r="1195" spans="1:16" ht="12.75" customHeight="1" x14ac:dyDescent="0.25">
      <c r="A1195" s="2" t="s">
        <v>1526</v>
      </c>
      <c r="B1195" s="2" t="s">
        <v>1525</v>
      </c>
      <c r="C1195" s="2" t="s">
        <v>1512</v>
      </c>
      <c r="D1195" s="2" t="s">
        <v>1511</v>
      </c>
      <c r="E1195" s="2" t="s">
        <v>121</v>
      </c>
      <c r="F1195" s="2" t="s">
        <v>1524</v>
      </c>
      <c r="G1195" s="2" t="s">
        <v>1523</v>
      </c>
      <c r="H1195" s="2" t="s">
        <v>1522</v>
      </c>
      <c r="I1195" s="2" t="s">
        <v>88</v>
      </c>
      <c r="J1195" s="2" t="s">
        <v>46</v>
      </c>
      <c r="K1195" s="2" t="s">
        <v>48</v>
      </c>
      <c r="L1195" s="2" t="s">
        <v>87</v>
      </c>
      <c r="M1195" s="8">
        <v>1</v>
      </c>
      <c r="N1195" s="9" t="str">
        <f t="shared" si="54"/>
        <v>773-200-01 - FRISSSS - Investisements - Affectation</v>
      </c>
      <c r="O1195" s="9" t="str">
        <f t="shared" si="55"/>
        <v>Investissement</v>
      </c>
      <c r="P1195" s="9" t="str">
        <f t="shared" si="56"/>
        <v>Fonds des ressources informationnelles du secteur de la santé et des services sociaux</v>
      </c>
    </row>
    <row r="1196" spans="1:16" ht="12.75" customHeight="1" x14ac:dyDescent="0.25">
      <c r="A1196" s="2" t="s">
        <v>1540</v>
      </c>
      <c r="B1196" s="2" t="s">
        <v>1540</v>
      </c>
      <c r="C1196" s="2" t="s">
        <v>1512</v>
      </c>
      <c r="D1196" s="2" t="s">
        <v>1511</v>
      </c>
      <c r="E1196" s="2" t="s">
        <v>90</v>
      </c>
      <c r="F1196" s="2" t="s">
        <v>1539</v>
      </c>
      <c r="G1196" s="2" t="s">
        <v>1538</v>
      </c>
      <c r="H1196" s="2" t="s">
        <v>1537</v>
      </c>
      <c r="I1196" s="2" t="s">
        <v>88</v>
      </c>
      <c r="J1196" s="2" t="s">
        <v>47</v>
      </c>
      <c r="K1196" s="2" t="s">
        <v>48</v>
      </c>
      <c r="L1196" s="2" t="s">
        <v>87</v>
      </c>
      <c r="M1196" s="8">
        <v>1</v>
      </c>
      <c r="N1196" s="9" t="str">
        <f t="shared" si="54"/>
        <v>773-200-02 - FRISSSS - Dépenses - Affectation</v>
      </c>
      <c r="O1196" s="9" t="str">
        <f t="shared" si="55"/>
        <v>Dépense</v>
      </c>
      <c r="P1196" s="9" t="str">
        <f t="shared" si="56"/>
        <v>Fonds des ressources informationnelles du secteur de la santé et des services sociaux</v>
      </c>
    </row>
    <row r="1197" spans="1:16" ht="12.75" customHeight="1" x14ac:dyDescent="0.25">
      <c r="A1197" s="2" t="s">
        <v>1536</v>
      </c>
      <c r="B1197" s="2" t="s">
        <v>1536</v>
      </c>
      <c r="C1197" s="2" t="s">
        <v>1512</v>
      </c>
      <c r="D1197" s="2" t="s">
        <v>1511</v>
      </c>
      <c r="E1197" s="2" t="s">
        <v>90</v>
      </c>
      <c r="F1197" s="2" t="s">
        <v>1535</v>
      </c>
      <c r="G1197" s="2" t="s">
        <v>1534</v>
      </c>
      <c r="H1197" s="2" t="s">
        <v>1533</v>
      </c>
      <c r="I1197" s="2" t="s">
        <v>88</v>
      </c>
      <c r="J1197" s="2" t="s">
        <v>46</v>
      </c>
      <c r="K1197" s="2" t="s">
        <v>51</v>
      </c>
      <c r="L1197" s="2" t="s">
        <v>1517</v>
      </c>
      <c r="M1197" s="8">
        <v>1</v>
      </c>
      <c r="N1197" s="9" t="str">
        <f t="shared" si="54"/>
        <v>773-300-01 - FRISSSS- Investissements - Autres revenus</v>
      </c>
      <c r="O1197" s="9" t="str">
        <f t="shared" si="55"/>
        <v>Investissement</v>
      </c>
      <c r="P1197" s="9" t="str">
        <f t="shared" si="56"/>
        <v>Fonds des ressources informationnelles du secteur de la santé et des services sociaux</v>
      </c>
    </row>
    <row r="1198" spans="1:16" ht="12.75" customHeight="1" x14ac:dyDescent="0.25">
      <c r="A1198" s="2" t="s">
        <v>1532</v>
      </c>
      <c r="B1198" s="2" t="s">
        <v>1532</v>
      </c>
      <c r="C1198" s="2" t="s">
        <v>1512</v>
      </c>
      <c r="D1198" s="2" t="s">
        <v>1511</v>
      </c>
      <c r="E1198" s="2" t="s">
        <v>90</v>
      </c>
      <c r="F1198" s="2" t="s">
        <v>1531</v>
      </c>
      <c r="G1198" s="2" t="s">
        <v>1530</v>
      </c>
      <c r="H1198" s="2" t="s">
        <v>1529</v>
      </c>
      <c r="I1198" s="2" t="s">
        <v>88</v>
      </c>
      <c r="J1198" s="2" t="s">
        <v>47</v>
      </c>
      <c r="K1198" s="2" t="s">
        <v>51</v>
      </c>
      <c r="L1198" s="2" t="s">
        <v>1517</v>
      </c>
      <c r="M1198" s="8">
        <v>1</v>
      </c>
      <c r="N1198" s="9" t="str">
        <f t="shared" si="54"/>
        <v>773-300-02 - FRISSSS - Dépenses - autres revenus</v>
      </c>
      <c r="O1198" s="9" t="str">
        <f t="shared" si="55"/>
        <v>Dépense</v>
      </c>
      <c r="P1198" s="9" t="str">
        <f t="shared" si="56"/>
        <v>Fonds des ressources informationnelles du secteur de la santé et des services sociaux</v>
      </c>
    </row>
    <row r="1199" spans="1:16" ht="12.75" customHeight="1" x14ac:dyDescent="0.25">
      <c r="A1199" s="2" t="s">
        <v>1556</v>
      </c>
      <c r="B1199" s="2" t="s">
        <v>1556</v>
      </c>
      <c r="C1199" s="2" t="s">
        <v>1512</v>
      </c>
      <c r="D1199" s="2" t="s">
        <v>50</v>
      </c>
      <c r="E1199" s="2" t="s">
        <v>90</v>
      </c>
      <c r="F1199" s="2" t="s">
        <v>1555</v>
      </c>
      <c r="G1199" s="2" t="s">
        <v>1555</v>
      </c>
      <c r="H1199" s="2" t="s">
        <v>1555</v>
      </c>
      <c r="I1199" s="2" t="s">
        <v>88</v>
      </c>
      <c r="J1199" s="2" t="s">
        <v>46</v>
      </c>
      <c r="K1199" s="2" t="s">
        <v>48</v>
      </c>
      <c r="L1199" s="2" t="s">
        <v>87</v>
      </c>
      <c r="M1199" s="8">
        <v>1</v>
      </c>
      <c r="N1199" s="9" t="str">
        <f t="shared" si="54"/>
        <v>MSSS-100-060 - Institut de la pertinence des actes médicaux-IPAM (CAP)</v>
      </c>
      <c r="O1199" s="9" t="str">
        <f t="shared" si="55"/>
        <v>Investissement</v>
      </c>
      <c r="P1199" s="9" t="str">
        <f t="shared" si="56"/>
        <v>Fonds général</v>
      </c>
    </row>
    <row r="1200" spans="1:16" ht="12.75" customHeight="1" x14ac:dyDescent="0.25">
      <c r="A1200" s="2" t="s">
        <v>1554</v>
      </c>
      <c r="B1200" s="2" t="s">
        <v>1554</v>
      </c>
      <c r="C1200" s="2" t="s">
        <v>1512</v>
      </c>
      <c r="D1200" s="2" t="s">
        <v>50</v>
      </c>
      <c r="E1200" s="2" t="s">
        <v>90</v>
      </c>
      <c r="F1200" s="2" t="s">
        <v>1553</v>
      </c>
      <c r="G1200" s="2" t="s">
        <v>1553</v>
      </c>
      <c r="H1200" s="2" t="s">
        <v>1553</v>
      </c>
      <c r="I1200" s="2" t="s">
        <v>88</v>
      </c>
      <c r="J1200" s="2" t="s">
        <v>47</v>
      </c>
      <c r="K1200" s="2" t="s">
        <v>48</v>
      </c>
      <c r="L1200" s="2" t="s">
        <v>87</v>
      </c>
      <c r="M1200" s="8">
        <v>1</v>
      </c>
      <c r="N1200" s="9" t="str">
        <f t="shared" si="54"/>
        <v>MSSS-101-060 - Institut de la pertinence des actes médicaux-IPAM (NON CAP)</v>
      </c>
      <c r="O1200" s="9" t="str">
        <f t="shared" si="55"/>
        <v>Dépense</v>
      </c>
      <c r="P1200" s="9" t="str">
        <f t="shared" si="56"/>
        <v>Fonds général</v>
      </c>
    </row>
    <row r="1201" spans="1:16" ht="12.75" customHeight="1" x14ac:dyDescent="0.25">
      <c r="A1201" s="2" t="s">
        <v>1552</v>
      </c>
      <c r="B1201" s="2" t="s">
        <v>1551</v>
      </c>
      <c r="C1201" s="2" t="s">
        <v>1512</v>
      </c>
      <c r="D1201" s="2" t="s">
        <v>50</v>
      </c>
      <c r="E1201" s="2" t="s">
        <v>121</v>
      </c>
      <c r="F1201" s="2" t="s">
        <v>120</v>
      </c>
      <c r="G1201" s="2" t="s">
        <v>73</v>
      </c>
      <c r="H1201" s="2" t="s">
        <v>119</v>
      </c>
      <c r="I1201" s="2" t="s">
        <v>88</v>
      </c>
      <c r="J1201" s="2" t="s">
        <v>46</v>
      </c>
      <c r="K1201" s="2" t="s">
        <v>48</v>
      </c>
      <c r="L1201" s="2" t="s">
        <v>87</v>
      </c>
      <c r="M1201" s="8">
        <v>1</v>
      </c>
      <c r="N1201" s="9" t="str">
        <f t="shared" si="54"/>
        <v>SCT-10-000060 - Immobilisation</v>
      </c>
      <c r="O1201" s="9" t="str">
        <f t="shared" si="55"/>
        <v>Investissement</v>
      </c>
      <c r="P1201" s="9" t="str">
        <f t="shared" si="56"/>
        <v>Fonds général</v>
      </c>
    </row>
    <row r="1202" spans="1:16" ht="12.75" customHeight="1" x14ac:dyDescent="0.25">
      <c r="A1202" s="2" t="s">
        <v>1521</v>
      </c>
      <c r="B1202" s="2" t="s">
        <v>1521</v>
      </c>
      <c r="C1202" s="2" t="s">
        <v>1512</v>
      </c>
      <c r="D1202" s="2" t="s">
        <v>1511</v>
      </c>
      <c r="E1202" s="2" t="s">
        <v>90</v>
      </c>
      <c r="F1202" s="2" t="s">
        <v>1520</v>
      </c>
      <c r="G1202" s="2" t="s">
        <v>1519</v>
      </c>
      <c r="H1202" s="2" t="s">
        <v>1518</v>
      </c>
      <c r="I1202" s="2" t="s">
        <v>147</v>
      </c>
      <c r="J1202" s="2" t="s">
        <v>46</v>
      </c>
      <c r="K1202" s="2" t="s">
        <v>51</v>
      </c>
      <c r="L1202" s="2" t="s">
        <v>1517</v>
      </c>
      <c r="M1202" s="8">
        <v>1</v>
      </c>
      <c r="N1202" s="9" t="str">
        <f t="shared" si="54"/>
        <v>SCT-11-000060 - Non propriétaires</v>
      </c>
      <c r="O1202" s="9" t="str">
        <f t="shared" si="55"/>
        <v>Investissement</v>
      </c>
      <c r="P1202" s="9" t="str">
        <f t="shared" si="56"/>
        <v>Fonds des ressources informationnelles du secteur de la santé et des services sociaux</v>
      </c>
    </row>
    <row r="1203" spans="1:16" ht="12.75" customHeight="1" x14ac:dyDescent="0.25">
      <c r="A1203" s="2" t="s">
        <v>1546</v>
      </c>
      <c r="B1203" s="2" t="s">
        <v>1546</v>
      </c>
      <c r="C1203" s="2" t="s">
        <v>1512</v>
      </c>
      <c r="D1203" s="2" t="s">
        <v>50</v>
      </c>
      <c r="E1203" s="2" t="s">
        <v>90</v>
      </c>
      <c r="F1203" s="2" t="s">
        <v>117</v>
      </c>
      <c r="G1203" s="2" t="s">
        <v>1545</v>
      </c>
      <c r="H1203" s="2" t="s">
        <v>98</v>
      </c>
      <c r="I1203" s="2" t="s">
        <v>88</v>
      </c>
      <c r="J1203" s="2" t="s">
        <v>47</v>
      </c>
      <c r="K1203" s="2" t="s">
        <v>48</v>
      </c>
      <c r="L1203" s="2" t="s">
        <v>87</v>
      </c>
      <c r="M1203" s="8">
        <v>1</v>
      </c>
      <c r="N1203" s="9" t="str">
        <f t="shared" si="54"/>
        <v>SCT-20-000060 - MSSS - Fonctionnement</v>
      </c>
      <c r="O1203" s="9" t="str">
        <f t="shared" si="55"/>
        <v>Dépense</v>
      </c>
      <c r="P1203" s="9" t="str">
        <f t="shared" si="56"/>
        <v>Fonds général</v>
      </c>
    </row>
    <row r="1204" spans="1:16" ht="12.75" customHeight="1" x14ac:dyDescent="0.25">
      <c r="A1204" s="2" t="s">
        <v>1550</v>
      </c>
      <c r="B1204" s="2" t="s">
        <v>1550</v>
      </c>
      <c r="C1204" s="2" t="s">
        <v>1512</v>
      </c>
      <c r="D1204" s="2" t="s">
        <v>50</v>
      </c>
      <c r="E1204" s="2" t="s">
        <v>1549</v>
      </c>
      <c r="F1204" s="2" t="s">
        <v>1547</v>
      </c>
      <c r="G1204" s="2" t="s">
        <v>1548</v>
      </c>
      <c r="H1204" s="2" t="s">
        <v>1547</v>
      </c>
      <c r="I1204" s="2" t="s">
        <v>88</v>
      </c>
      <c r="J1204" s="2" t="s">
        <v>46</v>
      </c>
      <c r="K1204" s="2" t="s">
        <v>51</v>
      </c>
      <c r="L1204" s="2" t="s">
        <v>1517</v>
      </c>
      <c r="M1204" s="8">
        <v>1</v>
      </c>
      <c r="N1204" s="9" t="str">
        <f t="shared" si="54"/>
        <v>SCT-2-10-000060 - immobilisation tangible</v>
      </c>
      <c r="O1204" s="9" t="str">
        <f t="shared" si="55"/>
        <v>Investissement</v>
      </c>
      <c r="P1204" s="9" t="str">
        <f t="shared" si="56"/>
        <v>Fonds général</v>
      </c>
    </row>
    <row r="1205" spans="1:16" ht="12.75" customHeight="1" x14ac:dyDescent="0.25">
      <c r="A1205" s="2" t="s">
        <v>1543</v>
      </c>
      <c r="B1205" s="2" t="s">
        <v>1543</v>
      </c>
      <c r="C1205" s="2" t="s">
        <v>1512</v>
      </c>
      <c r="D1205" s="2" t="s">
        <v>50</v>
      </c>
      <c r="E1205" s="2" t="s">
        <v>90</v>
      </c>
      <c r="F1205" s="2" t="s">
        <v>111</v>
      </c>
      <c r="G1205" s="2" t="s">
        <v>1542</v>
      </c>
      <c r="H1205" s="2" t="s">
        <v>98</v>
      </c>
      <c r="I1205" s="2" t="s">
        <v>88</v>
      </c>
      <c r="J1205" s="2" t="s">
        <v>47</v>
      </c>
      <c r="K1205" s="2" t="s">
        <v>48</v>
      </c>
      <c r="L1205" s="2" t="s">
        <v>87</v>
      </c>
      <c r="M1205" s="8">
        <v>1</v>
      </c>
      <c r="N1205" s="9" t="str">
        <f t="shared" si="54"/>
        <v>SCT-30-000060 - MSSS - Rémunération</v>
      </c>
      <c r="O1205" s="9" t="str">
        <f t="shared" si="55"/>
        <v>Dépense</v>
      </c>
      <c r="P1205" s="9" t="str">
        <f t="shared" si="56"/>
        <v>Fonds général</v>
      </c>
    </row>
    <row r="1206" spans="1:16" ht="12.75" customHeight="1" x14ac:dyDescent="0.25">
      <c r="A1206" s="2" t="s">
        <v>1544</v>
      </c>
      <c r="B1206" s="2" t="s">
        <v>1544</v>
      </c>
      <c r="C1206" s="2" t="s">
        <v>1512</v>
      </c>
      <c r="D1206" s="2" t="s">
        <v>50</v>
      </c>
      <c r="E1206" s="2" t="s">
        <v>115</v>
      </c>
      <c r="F1206" s="2" t="s">
        <v>114</v>
      </c>
      <c r="G1206" s="2" t="s">
        <v>114</v>
      </c>
      <c r="H1206" s="2" t="s">
        <v>113</v>
      </c>
      <c r="I1206" s="2" t="s">
        <v>88</v>
      </c>
      <c r="J1206" s="2" t="s">
        <v>46</v>
      </c>
      <c r="K1206" s="2" t="s">
        <v>48</v>
      </c>
      <c r="L1206" s="2" t="s">
        <v>87</v>
      </c>
      <c r="M1206" s="8">
        <v>1</v>
      </c>
      <c r="N1206" s="9" t="str">
        <f t="shared" si="54"/>
        <v>SCT-3-10-000060 - NON PROVISIONNÉ</v>
      </c>
      <c r="O1206" s="9" t="str">
        <f t="shared" si="55"/>
        <v>Investissement</v>
      </c>
      <c r="P1206" s="9" t="str">
        <f t="shared" si="56"/>
        <v>Fonds général</v>
      </c>
    </row>
    <row r="1207" spans="1:16" ht="12.75" customHeight="1" x14ac:dyDescent="0.25">
      <c r="A1207" s="2" t="s">
        <v>1516</v>
      </c>
      <c r="B1207" s="2" t="s">
        <v>1516</v>
      </c>
      <c r="C1207" s="2" t="s">
        <v>1512</v>
      </c>
      <c r="D1207" s="2" t="s">
        <v>1511</v>
      </c>
      <c r="E1207" s="2" t="s">
        <v>115</v>
      </c>
      <c r="F1207" s="2" t="s">
        <v>1515</v>
      </c>
      <c r="G1207" s="2" t="s">
        <v>114</v>
      </c>
      <c r="H1207" s="2" t="s">
        <v>1514</v>
      </c>
      <c r="I1207" s="2" t="s">
        <v>147</v>
      </c>
      <c r="J1207" s="2" t="s">
        <v>46</v>
      </c>
      <c r="K1207" s="2" t="s">
        <v>48</v>
      </c>
      <c r="L1207" s="2" t="s">
        <v>87</v>
      </c>
      <c r="M1207" s="8">
        <v>1</v>
      </c>
      <c r="N1207" s="9" t="str">
        <f t="shared" si="54"/>
        <v>SCT-3-10-000773 - NON PROVISIONNÉ</v>
      </c>
      <c r="O1207" s="9" t="str">
        <f t="shared" si="55"/>
        <v>Investissement</v>
      </c>
      <c r="P1207" s="9" t="str">
        <f t="shared" si="56"/>
        <v>Fonds des ressources informationnelles du secteur de la santé et des services sociaux</v>
      </c>
    </row>
    <row r="1208" spans="1:16" ht="12.75" customHeight="1" x14ac:dyDescent="0.25">
      <c r="A1208" s="2" t="s">
        <v>1541</v>
      </c>
      <c r="B1208" s="2" t="s">
        <v>1541</v>
      </c>
      <c r="C1208" s="2" t="s">
        <v>1512</v>
      </c>
      <c r="D1208" s="2" t="s">
        <v>50</v>
      </c>
      <c r="E1208" s="2" t="s">
        <v>109</v>
      </c>
      <c r="F1208" s="2" t="s">
        <v>108</v>
      </c>
      <c r="G1208" s="2" t="s">
        <v>108</v>
      </c>
      <c r="H1208" s="2" t="s">
        <v>107</v>
      </c>
      <c r="I1208" s="2" t="s">
        <v>88</v>
      </c>
      <c r="J1208" s="2" t="s">
        <v>46</v>
      </c>
      <c r="K1208" s="2" t="s">
        <v>48</v>
      </c>
      <c r="L1208" s="2" t="s">
        <v>87</v>
      </c>
      <c r="M1208" s="8">
        <v>1</v>
      </c>
      <c r="N1208" s="9" t="str">
        <f t="shared" si="54"/>
        <v>SCT-5-10-000060 - Demande de rehaussement</v>
      </c>
      <c r="O1208" s="9" t="str">
        <f t="shared" si="55"/>
        <v>Investissement</v>
      </c>
      <c r="P1208" s="9" t="str">
        <f t="shared" si="56"/>
        <v>Fonds général</v>
      </c>
    </row>
    <row r="1209" spans="1:16" ht="12.75" customHeight="1" x14ac:dyDescent="0.25">
      <c r="A1209" s="2" t="s">
        <v>1513</v>
      </c>
      <c r="B1209" s="2" t="s">
        <v>1513</v>
      </c>
      <c r="C1209" s="2" t="s">
        <v>1512</v>
      </c>
      <c r="D1209" s="2" t="s">
        <v>1511</v>
      </c>
      <c r="E1209" s="2" t="s">
        <v>109</v>
      </c>
      <c r="F1209" s="2" t="s">
        <v>1510</v>
      </c>
      <c r="G1209" s="2" t="s">
        <v>108</v>
      </c>
      <c r="H1209" s="2" t="s">
        <v>1509</v>
      </c>
      <c r="I1209" s="2" t="s">
        <v>147</v>
      </c>
      <c r="J1209" s="2" t="s">
        <v>46</v>
      </c>
      <c r="K1209" s="2" t="s">
        <v>48</v>
      </c>
      <c r="L1209" s="2" t="s">
        <v>87</v>
      </c>
      <c r="M1209" s="8">
        <v>1</v>
      </c>
      <c r="N1209" s="9" t="str">
        <f t="shared" si="54"/>
        <v>SCT-5-10-000773 - Demande de rehaussement</v>
      </c>
      <c r="O1209" s="9" t="str">
        <f t="shared" si="55"/>
        <v>Investissement</v>
      </c>
      <c r="P1209" s="9" t="str">
        <f t="shared" si="56"/>
        <v>Fonds des ressources informationnelles du secteur de la santé et des services sociaux</v>
      </c>
    </row>
    <row r="1210" spans="1:16" ht="12.75" customHeight="1" x14ac:dyDescent="0.25">
      <c r="A1210" s="2" t="s">
        <v>146</v>
      </c>
      <c r="B1210" s="2" t="s">
        <v>145</v>
      </c>
      <c r="C1210" s="2" t="s">
        <v>135</v>
      </c>
      <c r="D1210" s="2" t="s">
        <v>50</v>
      </c>
      <c r="E1210" s="2" t="s">
        <v>121</v>
      </c>
      <c r="F1210" s="2" t="s">
        <v>120</v>
      </c>
      <c r="G1210" s="2" t="s">
        <v>73</v>
      </c>
      <c r="H1210" s="2" t="s">
        <v>119</v>
      </c>
      <c r="I1210" s="2" t="s">
        <v>88</v>
      </c>
      <c r="J1210" s="2" t="s">
        <v>46</v>
      </c>
      <c r="K1210" s="2" t="s">
        <v>48</v>
      </c>
      <c r="L1210" s="2" t="s">
        <v>87</v>
      </c>
      <c r="M1210" s="8">
        <v>1</v>
      </c>
      <c r="N1210" s="9" t="str">
        <f t="shared" si="54"/>
        <v>SCT-10-000538 - Immobilisation</v>
      </c>
      <c r="O1210" s="9" t="str">
        <f t="shared" si="55"/>
        <v>Investissement</v>
      </c>
      <c r="P1210" s="9" t="str">
        <f t="shared" si="56"/>
        <v>Fonds général</v>
      </c>
    </row>
    <row r="1211" spans="1:16" ht="12.75" customHeight="1" x14ac:dyDescent="0.25">
      <c r="A1211" s="2" t="s">
        <v>144</v>
      </c>
      <c r="B1211" s="2" t="s">
        <v>144</v>
      </c>
      <c r="C1211" s="2" t="s">
        <v>135</v>
      </c>
      <c r="D1211" s="2" t="s">
        <v>50</v>
      </c>
      <c r="E1211" s="2" t="s">
        <v>115</v>
      </c>
      <c r="F1211" s="2" t="s">
        <v>114</v>
      </c>
      <c r="G1211" s="2" t="s">
        <v>114</v>
      </c>
      <c r="H1211" s="2" t="s">
        <v>113</v>
      </c>
      <c r="I1211" s="2" t="s">
        <v>88</v>
      </c>
      <c r="J1211" s="2" t="s">
        <v>46</v>
      </c>
      <c r="K1211" s="2" t="s">
        <v>48</v>
      </c>
      <c r="L1211" s="2" t="s">
        <v>87</v>
      </c>
      <c r="M1211" s="8">
        <v>1</v>
      </c>
      <c r="N1211" s="9" t="str">
        <f t="shared" si="54"/>
        <v>SCT-3-10-000538 - NON PROVISIONNÉ</v>
      </c>
      <c r="O1211" s="9" t="str">
        <f t="shared" si="55"/>
        <v>Investissement</v>
      </c>
      <c r="P1211" s="9" t="str">
        <f t="shared" si="56"/>
        <v>Fonds général</v>
      </c>
    </row>
    <row r="1212" spans="1:16" ht="12.75" customHeight="1" x14ac:dyDescent="0.25">
      <c r="A1212" s="2" t="s">
        <v>143</v>
      </c>
      <c r="B1212" s="2" t="s">
        <v>143</v>
      </c>
      <c r="C1212" s="2" t="s">
        <v>135</v>
      </c>
      <c r="D1212" s="2" t="s">
        <v>50</v>
      </c>
      <c r="E1212" s="2" t="s">
        <v>109</v>
      </c>
      <c r="F1212" s="2" t="s">
        <v>108</v>
      </c>
      <c r="G1212" s="2" t="s">
        <v>108</v>
      </c>
      <c r="H1212" s="2" t="s">
        <v>107</v>
      </c>
      <c r="I1212" s="2" t="s">
        <v>88</v>
      </c>
      <c r="J1212" s="2" t="s">
        <v>46</v>
      </c>
      <c r="K1212" s="2" t="s">
        <v>48</v>
      </c>
      <c r="L1212" s="2" t="s">
        <v>87</v>
      </c>
      <c r="M1212" s="8">
        <v>1</v>
      </c>
      <c r="N1212" s="9" t="str">
        <f t="shared" si="54"/>
        <v>SCT-5-10-000538 - Demande de rehaussement</v>
      </c>
      <c r="O1212" s="9" t="str">
        <f t="shared" si="55"/>
        <v>Investissement</v>
      </c>
      <c r="P1212" s="9" t="str">
        <f t="shared" si="56"/>
        <v>Fonds général</v>
      </c>
    </row>
    <row r="1213" spans="1:16" ht="12.75" customHeight="1" x14ac:dyDescent="0.25">
      <c r="A1213" s="2" t="s">
        <v>142</v>
      </c>
      <c r="B1213" s="2" t="s">
        <v>142</v>
      </c>
      <c r="C1213" s="2" t="s">
        <v>135</v>
      </c>
      <c r="D1213" s="2" t="s">
        <v>50</v>
      </c>
      <c r="E1213" s="2" t="s">
        <v>90</v>
      </c>
      <c r="F1213" s="2" t="s">
        <v>117</v>
      </c>
      <c r="G1213" s="2" t="s">
        <v>117</v>
      </c>
      <c r="H1213" s="2" t="s">
        <v>67</v>
      </c>
      <c r="I1213" s="2" t="s">
        <v>88</v>
      </c>
      <c r="J1213" s="2" t="s">
        <v>47</v>
      </c>
      <c r="K1213" s="2" t="s">
        <v>48</v>
      </c>
      <c r="L1213" s="2" t="s">
        <v>87</v>
      </c>
      <c r="M1213" s="8">
        <v>1</v>
      </c>
      <c r="N1213" s="9" t="str">
        <f t="shared" si="54"/>
        <v>SSSS-100-538 - Budget de fonctionnement</v>
      </c>
      <c r="O1213" s="9" t="str">
        <f t="shared" si="55"/>
        <v>Dépense</v>
      </c>
      <c r="P1213" s="9" t="str">
        <f t="shared" si="56"/>
        <v>Fonds général</v>
      </c>
    </row>
    <row r="1214" spans="1:16" ht="12.75" customHeight="1" x14ac:dyDescent="0.25">
      <c r="A1214" s="2" t="s">
        <v>141</v>
      </c>
      <c r="B1214" s="2" t="s">
        <v>141</v>
      </c>
      <c r="C1214" s="2" t="s">
        <v>135</v>
      </c>
      <c r="D1214" s="2" t="s">
        <v>50</v>
      </c>
      <c r="E1214" s="2" t="s">
        <v>90</v>
      </c>
      <c r="F1214" s="2" t="s">
        <v>63</v>
      </c>
      <c r="G1214" s="2" t="s">
        <v>74</v>
      </c>
      <c r="H1214" s="2" t="s">
        <v>63</v>
      </c>
      <c r="I1214" s="2" t="s">
        <v>88</v>
      </c>
      <c r="J1214" s="2" t="s">
        <v>47</v>
      </c>
      <c r="K1214" s="2" t="s">
        <v>51</v>
      </c>
      <c r="L1214" s="2" t="s">
        <v>87</v>
      </c>
      <c r="M1214" s="8">
        <v>1</v>
      </c>
      <c r="N1214" s="9" t="str">
        <f t="shared" si="54"/>
        <v>SSSS-120-538 - Autres sources</v>
      </c>
      <c r="O1214" s="9" t="str">
        <f t="shared" si="55"/>
        <v>Dépense</v>
      </c>
      <c r="P1214" s="9" t="str">
        <f t="shared" si="56"/>
        <v>Fonds général</v>
      </c>
    </row>
    <row r="1215" spans="1:16" ht="12.75" customHeight="1" x14ac:dyDescent="0.25">
      <c r="A1215" s="2" t="s">
        <v>140</v>
      </c>
      <c r="B1215" s="2" t="s">
        <v>140</v>
      </c>
      <c r="C1215" s="2" t="s">
        <v>135</v>
      </c>
      <c r="D1215" s="2" t="s">
        <v>50</v>
      </c>
      <c r="E1215" s="2" t="s">
        <v>90</v>
      </c>
      <c r="F1215" s="2" t="s">
        <v>111</v>
      </c>
      <c r="G1215" s="2" t="s">
        <v>1</v>
      </c>
      <c r="H1215" s="2" t="s">
        <v>139</v>
      </c>
      <c r="I1215" s="2" t="s">
        <v>88</v>
      </c>
      <c r="J1215" s="2" t="s">
        <v>47</v>
      </c>
      <c r="K1215" s="2" t="s">
        <v>48</v>
      </c>
      <c r="L1215" s="2" t="s">
        <v>87</v>
      </c>
      <c r="M1215" s="8">
        <v>1</v>
      </c>
      <c r="N1215" s="9" t="str">
        <f t="shared" si="54"/>
        <v>SSSS-130-538 - Rémunération</v>
      </c>
      <c r="O1215" s="9" t="str">
        <f t="shared" si="55"/>
        <v>Dépense</v>
      </c>
      <c r="P1215" s="9" t="str">
        <f t="shared" si="56"/>
        <v>Fonds général</v>
      </c>
    </row>
    <row r="1216" spans="1:16" ht="12.75" customHeight="1" x14ac:dyDescent="0.25">
      <c r="A1216" s="2" t="s">
        <v>138</v>
      </c>
      <c r="B1216" s="2" t="s">
        <v>138</v>
      </c>
      <c r="C1216" s="2" t="s">
        <v>135</v>
      </c>
      <c r="D1216" s="2" t="s">
        <v>50</v>
      </c>
      <c r="E1216" s="2" t="s">
        <v>90</v>
      </c>
      <c r="F1216" s="2" t="s">
        <v>104</v>
      </c>
      <c r="G1216" s="2" t="s">
        <v>76</v>
      </c>
      <c r="H1216" s="2" t="s">
        <v>104</v>
      </c>
      <c r="I1216" s="2" t="s">
        <v>88</v>
      </c>
      <c r="J1216" s="2" t="s">
        <v>47</v>
      </c>
      <c r="K1216" s="2" t="s">
        <v>48</v>
      </c>
      <c r="L1216" s="2" t="s">
        <v>87</v>
      </c>
      <c r="M1216" s="8">
        <v>1</v>
      </c>
      <c r="N1216" s="9" t="str">
        <f t="shared" si="54"/>
        <v>SSSS-140-538 - Transfert - MSSS</v>
      </c>
      <c r="O1216" s="9" t="str">
        <f t="shared" si="55"/>
        <v>Dépense</v>
      </c>
      <c r="P1216" s="9" t="str">
        <f t="shared" si="56"/>
        <v>Fonds général</v>
      </c>
    </row>
    <row r="1217" spans="1:16" ht="12.75" customHeight="1" x14ac:dyDescent="0.25">
      <c r="A1217" s="2" t="s">
        <v>137</v>
      </c>
      <c r="B1217" s="2" t="s">
        <v>137</v>
      </c>
      <c r="C1217" s="2" t="s">
        <v>135</v>
      </c>
      <c r="D1217" s="2" t="s">
        <v>50</v>
      </c>
      <c r="E1217" s="2" t="s">
        <v>90</v>
      </c>
      <c r="F1217" s="2" t="s">
        <v>93</v>
      </c>
      <c r="G1217" s="2" t="s">
        <v>93</v>
      </c>
      <c r="H1217" s="2" t="s">
        <v>93</v>
      </c>
      <c r="I1217" s="2" t="s">
        <v>88</v>
      </c>
      <c r="J1217" s="2" t="s">
        <v>47</v>
      </c>
      <c r="K1217" s="2" t="s">
        <v>48</v>
      </c>
      <c r="L1217" s="2" t="s">
        <v>87</v>
      </c>
      <c r="M1217" s="8">
        <v>1</v>
      </c>
      <c r="N1217" s="9" t="str">
        <f t="shared" si="54"/>
        <v>SSSS-200-538 - Conversion - Dépenses réelles - 2018-2019</v>
      </c>
      <c r="O1217" s="9" t="str">
        <f t="shared" si="55"/>
        <v>Dépense</v>
      </c>
      <c r="P1217" s="9" t="str">
        <f t="shared" si="56"/>
        <v>Fonds général</v>
      </c>
    </row>
    <row r="1218" spans="1:16" ht="12.75" customHeight="1" x14ac:dyDescent="0.25">
      <c r="A1218" s="2" t="s">
        <v>136</v>
      </c>
      <c r="B1218" s="2" t="s">
        <v>136</v>
      </c>
      <c r="C1218" s="2" t="s">
        <v>135</v>
      </c>
      <c r="D1218" s="2" t="s">
        <v>50</v>
      </c>
      <c r="E1218" s="2" t="s">
        <v>90</v>
      </c>
      <c r="F1218" s="2" t="s">
        <v>89</v>
      </c>
      <c r="G1218" s="2" t="s">
        <v>89</v>
      </c>
      <c r="H1218" s="2" t="s">
        <v>89</v>
      </c>
      <c r="I1218" s="2" t="s">
        <v>88</v>
      </c>
      <c r="J1218" s="2" t="s">
        <v>47</v>
      </c>
      <c r="K1218" s="2" t="s">
        <v>48</v>
      </c>
      <c r="L1218" s="2" t="s">
        <v>87</v>
      </c>
      <c r="M1218" s="8">
        <v>1</v>
      </c>
      <c r="N1218" s="9" t="str">
        <f t="shared" si="54"/>
        <v>SSSS-998-538 - COVID-19 - Non capitalisable</v>
      </c>
      <c r="O1218" s="9" t="str">
        <f t="shared" si="55"/>
        <v>Dépense</v>
      </c>
      <c r="P1218" s="9" t="str">
        <f t="shared" si="56"/>
        <v>Fonds général</v>
      </c>
    </row>
    <row r="1219" spans="1:16" ht="12.75" customHeight="1" x14ac:dyDescent="0.25">
      <c r="A1219" s="2" t="s">
        <v>1506</v>
      </c>
      <c r="B1219" s="2" t="s">
        <v>1505</v>
      </c>
      <c r="C1219" s="2" t="s">
        <v>1498</v>
      </c>
      <c r="D1219" s="2" t="s">
        <v>50</v>
      </c>
      <c r="E1219" s="2" t="s">
        <v>90</v>
      </c>
      <c r="F1219" s="2" t="s">
        <v>117</v>
      </c>
      <c r="G1219" s="2" t="s">
        <v>67</v>
      </c>
      <c r="H1219" s="2" t="s">
        <v>98</v>
      </c>
      <c r="I1219" s="2" t="s">
        <v>88</v>
      </c>
      <c r="J1219" s="2" t="s">
        <v>47</v>
      </c>
      <c r="K1219" s="2" t="s">
        <v>48</v>
      </c>
      <c r="L1219" s="2" t="s">
        <v>87</v>
      </c>
      <c r="M1219" s="8">
        <v>1</v>
      </c>
      <c r="N1219" s="9" t="str">
        <f t="shared" ref="N1219:N1266" si="57">_xlfn.CONCAT(B1219," - ",G1219)</f>
        <v>AUTRES - Fonctionnement</v>
      </c>
      <c r="O1219" s="9" t="str">
        <f t="shared" ref="O1219:O1266" si="58">J1219</f>
        <v>Dépense</v>
      </c>
      <c r="P1219" s="9" t="str">
        <f t="shared" ref="P1219:P1266" si="59">D1219</f>
        <v>Fonds général</v>
      </c>
    </row>
    <row r="1220" spans="1:16" ht="12.75" customHeight="1" x14ac:dyDescent="0.25">
      <c r="A1220" s="2" t="s">
        <v>1503</v>
      </c>
      <c r="B1220" s="2" t="s">
        <v>1502</v>
      </c>
      <c r="C1220" s="2" t="s">
        <v>1498</v>
      </c>
      <c r="D1220" s="2" t="s">
        <v>50</v>
      </c>
      <c r="E1220" s="2" t="s">
        <v>90</v>
      </c>
      <c r="F1220" s="2" t="s">
        <v>111</v>
      </c>
      <c r="G1220" s="2" t="s">
        <v>1</v>
      </c>
      <c r="H1220" s="2" t="s">
        <v>98</v>
      </c>
      <c r="I1220" s="2" t="s">
        <v>88</v>
      </c>
      <c r="J1220" s="2" t="s">
        <v>47</v>
      </c>
      <c r="K1220" s="2" t="s">
        <v>48</v>
      </c>
      <c r="L1220" s="2" t="s">
        <v>87</v>
      </c>
      <c r="M1220" s="8">
        <v>1</v>
      </c>
      <c r="N1220" s="9" t="str">
        <f t="shared" si="57"/>
        <v>CAT 521 - Rémunération</v>
      </c>
      <c r="O1220" s="9" t="str">
        <f t="shared" si="58"/>
        <v>Dépense</v>
      </c>
      <c r="P1220" s="9" t="str">
        <f t="shared" si="59"/>
        <v>Fonds général</v>
      </c>
    </row>
    <row r="1221" spans="1:16" ht="12.75" customHeight="1" x14ac:dyDescent="0.25">
      <c r="A1221" s="2" t="s">
        <v>1508</v>
      </c>
      <c r="B1221" s="2" t="s">
        <v>1507</v>
      </c>
      <c r="C1221" s="2" t="s">
        <v>1498</v>
      </c>
      <c r="D1221" s="2" t="s">
        <v>50</v>
      </c>
      <c r="E1221" s="2" t="s">
        <v>121</v>
      </c>
      <c r="F1221" s="2" t="s">
        <v>120</v>
      </c>
      <c r="G1221" s="2" t="s">
        <v>73</v>
      </c>
      <c r="H1221" s="2" t="s">
        <v>119</v>
      </c>
      <c r="I1221" s="2" t="s">
        <v>88</v>
      </c>
      <c r="J1221" s="2" t="s">
        <v>46</v>
      </c>
      <c r="K1221" s="2" t="s">
        <v>48</v>
      </c>
      <c r="L1221" s="2" t="s">
        <v>87</v>
      </c>
      <c r="M1221" s="8">
        <v>1</v>
      </c>
      <c r="N1221" s="9" t="str">
        <f t="shared" si="57"/>
        <v>SCT-10-000064 - Immobilisation</v>
      </c>
      <c r="O1221" s="9" t="str">
        <f t="shared" si="58"/>
        <v>Investissement</v>
      </c>
      <c r="P1221" s="9" t="str">
        <f t="shared" si="59"/>
        <v>Fonds général</v>
      </c>
    </row>
    <row r="1222" spans="1:16" ht="12.75" customHeight="1" x14ac:dyDescent="0.25">
      <c r="A1222" s="2" t="s">
        <v>1504</v>
      </c>
      <c r="B1222" s="2" t="s">
        <v>1504</v>
      </c>
      <c r="C1222" s="2" t="s">
        <v>1498</v>
      </c>
      <c r="D1222" s="2" t="s">
        <v>50</v>
      </c>
      <c r="E1222" s="2" t="s">
        <v>115</v>
      </c>
      <c r="F1222" s="2" t="s">
        <v>114</v>
      </c>
      <c r="G1222" s="2" t="s">
        <v>114</v>
      </c>
      <c r="H1222" s="2" t="s">
        <v>113</v>
      </c>
      <c r="I1222" s="2" t="s">
        <v>88</v>
      </c>
      <c r="J1222" s="2" t="s">
        <v>46</v>
      </c>
      <c r="K1222" s="2" t="s">
        <v>48</v>
      </c>
      <c r="L1222" s="2" t="s">
        <v>87</v>
      </c>
      <c r="M1222" s="8">
        <v>1</v>
      </c>
      <c r="N1222" s="9" t="str">
        <f t="shared" si="57"/>
        <v>SCT-3-10-000064 - NON PROVISIONNÉ</v>
      </c>
      <c r="O1222" s="9" t="str">
        <f t="shared" si="58"/>
        <v>Investissement</v>
      </c>
      <c r="P1222" s="9" t="str">
        <f t="shared" si="59"/>
        <v>Fonds général</v>
      </c>
    </row>
    <row r="1223" spans="1:16" ht="12.75" customHeight="1" x14ac:dyDescent="0.25">
      <c r="A1223" s="2" t="s">
        <v>1501</v>
      </c>
      <c r="B1223" s="2" t="s">
        <v>1501</v>
      </c>
      <c r="C1223" s="2" t="s">
        <v>1498</v>
      </c>
      <c r="D1223" s="2" t="s">
        <v>50</v>
      </c>
      <c r="E1223" s="2" t="s">
        <v>109</v>
      </c>
      <c r="F1223" s="2" t="s">
        <v>108</v>
      </c>
      <c r="G1223" s="2" t="s">
        <v>108</v>
      </c>
      <c r="H1223" s="2" t="s">
        <v>107</v>
      </c>
      <c r="I1223" s="2" t="s">
        <v>88</v>
      </c>
      <c r="J1223" s="2" t="s">
        <v>46</v>
      </c>
      <c r="K1223" s="2" t="s">
        <v>48</v>
      </c>
      <c r="L1223" s="2" t="s">
        <v>87</v>
      </c>
      <c r="M1223" s="8">
        <v>1</v>
      </c>
      <c r="N1223" s="9" t="str">
        <f t="shared" si="57"/>
        <v>SCT-5-10-000064 - Demande de rehaussement</v>
      </c>
      <c r="O1223" s="9" t="str">
        <f t="shared" si="58"/>
        <v>Investissement</v>
      </c>
      <c r="P1223" s="9" t="str">
        <f t="shared" si="59"/>
        <v>Fonds général</v>
      </c>
    </row>
    <row r="1224" spans="1:16" ht="12.75" customHeight="1" x14ac:dyDescent="0.25">
      <c r="A1224" s="2" t="s">
        <v>1500</v>
      </c>
      <c r="B1224" s="2" t="s">
        <v>1500</v>
      </c>
      <c r="C1224" s="2" t="s">
        <v>1498</v>
      </c>
      <c r="D1224" s="2" t="s">
        <v>50</v>
      </c>
      <c r="E1224" s="2" t="s">
        <v>90</v>
      </c>
      <c r="F1224" s="2" t="s">
        <v>63</v>
      </c>
      <c r="G1224" s="2" t="s">
        <v>74</v>
      </c>
      <c r="H1224" s="2" t="s">
        <v>63</v>
      </c>
      <c r="I1224" s="2" t="s">
        <v>88</v>
      </c>
      <c r="J1224" s="2" t="s">
        <v>47</v>
      </c>
      <c r="K1224" s="2" t="s">
        <v>51</v>
      </c>
      <c r="L1224" s="2" t="s">
        <v>87</v>
      </c>
      <c r="M1224" s="8">
        <v>1</v>
      </c>
      <c r="N1224" s="9" t="str">
        <f t="shared" si="57"/>
        <v>SSSS-120-064 - Autres sources</v>
      </c>
      <c r="O1224" s="9" t="str">
        <f t="shared" si="58"/>
        <v>Dépense</v>
      </c>
      <c r="P1224" s="9" t="str">
        <f t="shared" si="59"/>
        <v>Fonds général</v>
      </c>
    </row>
    <row r="1225" spans="1:16" ht="12.75" customHeight="1" x14ac:dyDescent="0.25">
      <c r="A1225" s="2" t="s">
        <v>1499</v>
      </c>
      <c r="B1225" s="2" t="s">
        <v>1499</v>
      </c>
      <c r="C1225" s="2" t="s">
        <v>1498</v>
      </c>
      <c r="D1225" s="2" t="s">
        <v>50</v>
      </c>
      <c r="E1225" s="2" t="s">
        <v>90</v>
      </c>
      <c r="F1225" s="2" t="s">
        <v>104</v>
      </c>
      <c r="G1225" s="2" t="s">
        <v>76</v>
      </c>
      <c r="H1225" s="2" t="s">
        <v>104</v>
      </c>
      <c r="I1225" s="2" t="s">
        <v>88</v>
      </c>
      <c r="J1225" s="2" t="s">
        <v>47</v>
      </c>
      <c r="K1225" s="2" t="s">
        <v>48</v>
      </c>
      <c r="L1225" s="2" t="s">
        <v>87</v>
      </c>
      <c r="M1225" s="8">
        <v>1</v>
      </c>
      <c r="N1225" s="9" t="str">
        <f t="shared" si="57"/>
        <v>SSSS-140-064 - Transfert - MSSS</v>
      </c>
      <c r="O1225" s="9" t="str">
        <f t="shared" si="58"/>
        <v>Dépense</v>
      </c>
      <c r="P1225" s="9" t="str">
        <f t="shared" si="59"/>
        <v>Fonds général</v>
      </c>
    </row>
    <row r="1226" spans="1:16" ht="12.75" customHeight="1" x14ac:dyDescent="0.25">
      <c r="A1226" s="2" t="s">
        <v>1379</v>
      </c>
      <c r="B1226" s="2" t="s">
        <v>1379</v>
      </c>
      <c r="C1226" s="2" t="s">
        <v>1347</v>
      </c>
      <c r="D1226" s="2" t="s">
        <v>50</v>
      </c>
      <c r="E1226" s="2" t="s">
        <v>90</v>
      </c>
      <c r="F1226" s="2" t="s">
        <v>260</v>
      </c>
      <c r="G1226" s="2" t="s">
        <v>259</v>
      </c>
      <c r="H1226" s="2" t="s">
        <v>258</v>
      </c>
      <c r="I1226" s="2" t="s">
        <v>88</v>
      </c>
      <c r="J1226" s="2" t="s">
        <v>46</v>
      </c>
      <c r="K1226" s="2" t="s">
        <v>48</v>
      </c>
      <c r="L1226" s="2" t="s">
        <v>87</v>
      </c>
      <c r="M1226" s="8">
        <v>1</v>
      </c>
      <c r="N1226" s="9" t="str">
        <f t="shared" si="57"/>
        <v>RSSS-130-4017 - Fonds exploitation - Dépense de l'exercice - Cap</v>
      </c>
      <c r="O1226" s="9" t="str">
        <f t="shared" si="58"/>
        <v>Investissement</v>
      </c>
      <c r="P1226" s="9" t="str">
        <f t="shared" si="59"/>
        <v>Fonds général</v>
      </c>
    </row>
    <row r="1227" spans="1:16" ht="12.75" customHeight="1" x14ac:dyDescent="0.25">
      <c r="A1227" s="2" t="s">
        <v>1378</v>
      </c>
      <c r="B1227" s="2" t="s">
        <v>1378</v>
      </c>
      <c r="C1227" s="2" t="s">
        <v>1347</v>
      </c>
      <c r="D1227" s="2" t="s">
        <v>50</v>
      </c>
      <c r="E1227" s="2" t="s">
        <v>90</v>
      </c>
      <c r="F1227" s="2" t="s">
        <v>256</v>
      </c>
      <c r="G1227" s="2" t="s">
        <v>255</v>
      </c>
      <c r="H1227" s="2" t="s">
        <v>254</v>
      </c>
      <c r="I1227" s="2" t="s">
        <v>88</v>
      </c>
      <c r="J1227" s="2" t="s">
        <v>46</v>
      </c>
      <c r="K1227" s="2" t="s">
        <v>48</v>
      </c>
      <c r="L1227" s="2" t="s">
        <v>87</v>
      </c>
      <c r="M1227" s="8">
        <v>1</v>
      </c>
      <c r="N1227" s="9" t="str">
        <f t="shared" si="57"/>
        <v>RSSS-140-4017 - Fonds exploitation - Solde de fonds - Cap</v>
      </c>
      <c r="O1227" s="9" t="str">
        <f t="shared" si="58"/>
        <v>Investissement</v>
      </c>
      <c r="P1227" s="9" t="str">
        <f t="shared" si="59"/>
        <v>Fonds général</v>
      </c>
    </row>
    <row r="1228" spans="1:16" ht="12.75" customHeight="1" x14ac:dyDescent="0.25">
      <c r="A1228" s="2" t="s">
        <v>1377</v>
      </c>
      <c r="B1228" s="2" t="s">
        <v>1377</v>
      </c>
      <c r="C1228" s="2" t="s">
        <v>1347</v>
      </c>
      <c r="D1228" s="2" t="s">
        <v>50</v>
      </c>
      <c r="E1228" s="2" t="s">
        <v>90</v>
      </c>
      <c r="F1228" s="2" t="s">
        <v>252</v>
      </c>
      <c r="G1228" s="2" t="s">
        <v>251</v>
      </c>
      <c r="H1228" s="2" t="s">
        <v>250</v>
      </c>
      <c r="I1228" s="2" t="s">
        <v>88</v>
      </c>
      <c r="J1228" s="2" t="s">
        <v>46</v>
      </c>
      <c r="K1228" s="2" t="s">
        <v>48</v>
      </c>
      <c r="L1228" s="2" t="s">
        <v>87</v>
      </c>
      <c r="M1228" s="8">
        <v>1</v>
      </c>
      <c r="N1228" s="9" t="str">
        <f t="shared" si="57"/>
        <v>RSSS-150-4017 - Fonds exploitation - Crédits reportés - Cap</v>
      </c>
      <c r="O1228" s="9" t="str">
        <f t="shared" si="58"/>
        <v>Investissement</v>
      </c>
      <c r="P1228" s="9" t="str">
        <f t="shared" si="59"/>
        <v>Fonds général</v>
      </c>
    </row>
    <row r="1229" spans="1:16" ht="12.75" customHeight="1" x14ac:dyDescent="0.25">
      <c r="A1229" s="2" t="s">
        <v>1376</v>
      </c>
      <c r="B1229" s="2" t="s">
        <v>1376</v>
      </c>
      <c r="C1229" s="2" t="s">
        <v>1347</v>
      </c>
      <c r="D1229" s="2" t="s">
        <v>50</v>
      </c>
      <c r="E1229" s="2" t="s">
        <v>90</v>
      </c>
      <c r="F1229" s="2" t="s">
        <v>248</v>
      </c>
      <c r="G1229" s="2" t="s">
        <v>247</v>
      </c>
      <c r="H1229" s="2" t="s">
        <v>246</v>
      </c>
      <c r="I1229" s="2" t="s">
        <v>88</v>
      </c>
      <c r="J1229" s="2" t="s">
        <v>47</v>
      </c>
      <c r="K1229" s="2" t="s">
        <v>48</v>
      </c>
      <c r="L1229" s="2" t="s">
        <v>87</v>
      </c>
      <c r="M1229" s="8">
        <v>1</v>
      </c>
      <c r="N1229" s="9" t="str">
        <f t="shared" si="57"/>
        <v>RSSS-160-4017 - Fonds exploitation - Dépense de l'exercice - Non Cap</v>
      </c>
      <c r="O1229" s="9" t="str">
        <f t="shared" si="58"/>
        <v>Dépense</v>
      </c>
      <c r="P1229" s="9" t="str">
        <f t="shared" si="59"/>
        <v>Fonds général</v>
      </c>
    </row>
    <row r="1230" spans="1:16" ht="12.75" customHeight="1" x14ac:dyDescent="0.25">
      <c r="A1230" s="2" t="s">
        <v>1375</v>
      </c>
      <c r="B1230" s="2" t="s">
        <v>1375</v>
      </c>
      <c r="C1230" s="2" t="s">
        <v>1347</v>
      </c>
      <c r="D1230" s="2" t="s">
        <v>50</v>
      </c>
      <c r="E1230" s="2" t="s">
        <v>90</v>
      </c>
      <c r="F1230" s="2" t="s">
        <v>244</v>
      </c>
      <c r="G1230" s="2" t="s">
        <v>243</v>
      </c>
      <c r="H1230" s="2" t="s">
        <v>242</v>
      </c>
      <c r="I1230" s="2" t="s">
        <v>88</v>
      </c>
      <c r="J1230" s="2" t="s">
        <v>47</v>
      </c>
      <c r="K1230" s="2" t="s">
        <v>48</v>
      </c>
      <c r="L1230" s="2" t="s">
        <v>87</v>
      </c>
      <c r="M1230" s="8">
        <v>1</v>
      </c>
      <c r="N1230" s="9" t="str">
        <f t="shared" si="57"/>
        <v>RSSS-170-4017 - Fonds exploitation - Solde de fonds - Non Cap</v>
      </c>
      <c r="O1230" s="9" t="str">
        <f t="shared" si="58"/>
        <v>Dépense</v>
      </c>
      <c r="P1230" s="9" t="str">
        <f t="shared" si="59"/>
        <v>Fonds général</v>
      </c>
    </row>
    <row r="1231" spans="1:16" ht="12.75" customHeight="1" x14ac:dyDescent="0.25">
      <c r="A1231" s="2" t="s">
        <v>1374</v>
      </c>
      <c r="B1231" s="2" t="s">
        <v>1374</v>
      </c>
      <c r="C1231" s="2" t="s">
        <v>1347</v>
      </c>
      <c r="D1231" s="2" t="s">
        <v>50</v>
      </c>
      <c r="E1231" s="2" t="s">
        <v>90</v>
      </c>
      <c r="F1231" s="2" t="s">
        <v>240</v>
      </c>
      <c r="G1231" s="2" t="s">
        <v>239</v>
      </c>
      <c r="H1231" s="2" t="s">
        <v>238</v>
      </c>
      <c r="I1231" s="2" t="s">
        <v>88</v>
      </c>
      <c r="J1231" s="2" t="s">
        <v>47</v>
      </c>
      <c r="K1231" s="2" t="s">
        <v>48</v>
      </c>
      <c r="L1231" s="2" t="s">
        <v>87</v>
      </c>
      <c r="M1231" s="8">
        <v>1</v>
      </c>
      <c r="N1231" s="9" t="str">
        <f t="shared" si="57"/>
        <v>RSSS-180-4017 - Fonds exploitation - Crédits reportés - Non Cap</v>
      </c>
      <c r="O1231" s="9" t="str">
        <f t="shared" si="58"/>
        <v>Dépense</v>
      </c>
      <c r="P1231" s="9" t="str">
        <f t="shared" si="59"/>
        <v>Fonds général</v>
      </c>
    </row>
    <row r="1232" spans="1:16" ht="12.75" customHeight="1" x14ac:dyDescent="0.25">
      <c r="A1232" s="2" t="s">
        <v>1373</v>
      </c>
      <c r="B1232" s="2" t="s">
        <v>1373</v>
      </c>
      <c r="C1232" s="2" t="s">
        <v>1347</v>
      </c>
      <c r="D1232" s="2" t="s">
        <v>50</v>
      </c>
      <c r="E1232" s="2" t="s">
        <v>90</v>
      </c>
      <c r="F1232" s="2" t="s">
        <v>236</v>
      </c>
      <c r="G1232" s="2" t="s">
        <v>235</v>
      </c>
      <c r="H1232" s="2" t="s">
        <v>234</v>
      </c>
      <c r="I1232" s="2" t="s">
        <v>88</v>
      </c>
      <c r="J1232" s="2" t="s">
        <v>46</v>
      </c>
      <c r="K1232" s="2" t="s">
        <v>48</v>
      </c>
      <c r="L1232" s="2" t="s">
        <v>87</v>
      </c>
      <c r="M1232" s="8">
        <v>1</v>
      </c>
      <c r="N1232" s="9" t="str">
        <f t="shared" si="57"/>
        <v>RSSS-190-4017 - Fonds immo - Courant - Cap</v>
      </c>
      <c r="O1232" s="9" t="str">
        <f t="shared" si="58"/>
        <v>Investissement</v>
      </c>
      <c r="P1232" s="9" t="str">
        <f t="shared" si="59"/>
        <v>Fonds général</v>
      </c>
    </row>
    <row r="1233" spans="1:16" ht="12.75" customHeight="1" x14ac:dyDescent="0.25">
      <c r="A1233" s="2" t="s">
        <v>1372</v>
      </c>
      <c r="B1233" s="2" t="s">
        <v>1372</v>
      </c>
      <c r="C1233" s="2" t="s">
        <v>1347</v>
      </c>
      <c r="D1233" s="2" t="s">
        <v>50</v>
      </c>
      <c r="E1233" s="2" t="s">
        <v>90</v>
      </c>
      <c r="F1233" s="2" t="s">
        <v>232</v>
      </c>
      <c r="G1233" s="2" t="s">
        <v>231</v>
      </c>
      <c r="H1233" s="2" t="s">
        <v>230</v>
      </c>
      <c r="I1233" s="2" t="s">
        <v>88</v>
      </c>
      <c r="J1233" s="2" t="s">
        <v>46</v>
      </c>
      <c r="K1233" s="2" t="s">
        <v>48</v>
      </c>
      <c r="L1233" s="2" t="s">
        <v>87</v>
      </c>
      <c r="M1233" s="8">
        <v>1</v>
      </c>
      <c r="N1233" s="9" t="str">
        <f t="shared" si="57"/>
        <v>RSSS-200-4017 - Fonds immo - Solde de fonds - Cap</v>
      </c>
      <c r="O1233" s="9" t="str">
        <f t="shared" si="58"/>
        <v>Investissement</v>
      </c>
      <c r="P1233" s="9" t="str">
        <f t="shared" si="59"/>
        <v>Fonds général</v>
      </c>
    </row>
    <row r="1234" spans="1:16" ht="12.75" customHeight="1" x14ac:dyDescent="0.25">
      <c r="A1234" s="2" t="s">
        <v>1371</v>
      </c>
      <c r="B1234" s="2" t="s">
        <v>1371</v>
      </c>
      <c r="C1234" s="2" t="s">
        <v>1347</v>
      </c>
      <c r="D1234" s="2" t="s">
        <v>50</v>
      </c>
      <c r="E1234" s="2" t="s">
        <v>90</v>
      </c>
      <c r="F1234" s="2" t="s">
        <v>228</v>
      </c>
      <c r="G1234" s="2" t="s">
        <v>227</v>
      </c>
      <c r="H1234" s="2" t="s">
        <v>226</v>
      </c>
      <c r="I1234" s="2" t="s">
        <v>88</v>
      </c>
      <c r="J1234" s="2" t="s">
        <v>46</v>
      </c>
      <c r="K1234" s="2" t="s">
        <v>48</v>
      </c>
      <c r="L1234" s="2" t="s">
        <v>87</v>
      </c>
      <c r="M1234" s="8">
        <v>1</v>
      </c>
      <c r="N1234" s="9" t="str">
        <f t="shared" si="57"/>
        <v>RSSS-210-4017 - Fonds immo - Crédits reportés - Cap</v>
      </c>
      <c r="O1234" s="9" t="str">
        <f t="shared" si="58"/>
        <v>Investissement</v>
      </c>
      <c r="P1234" s="9" t="str">
        <f t="shared" si="59"/>
        <v>Fonds général</v>
      </c>
    </row>
    <row r="1235" spans="1:16" ht="12.75" customHeight="1" x14ac:dyDescent="0.25">
      <c r="A1235" s="2" t="s">
        <v>1370</v>
      </c>
      <c r="B1235" s="2" t="s">
        <v>1370</v>
      </c>
      <c r="C1235" s="2" t="s">
        <v>1347</v>
      </c>
      <c r="D1235" s="2" t="s">
        <v>50</v>
      </c>
      <c r="E1235" s="2" t="s">
        <v>90</v>
      </c>
      <c r="F1235" s="2" t="s">
        <v>224</v>
      </c>
      <c r="G1235" s="2" t="s">
        <v>223</v>
      </c>
      <c r="H1235" s="2" t="s">
        <v>222</v>
      </c>
      <c r="I1235" s="2" t="s">
        <v>147</v>
      </c>
      <c r="J1235" s="2" t="s">
        <v>46</v>
      </c>
      <c r="K1235" s="2" t="s">
        <v>48</v>
      </c>
      <c r="L1235" s="2" t="s">
        <v>87</v>
      </c>
      <c r="M1235" s="8">
        <v>1</v>
      </c>
      <c r="N1235" s="9" t="str">
        <f t="shared" si="57"/>
        <v>RSSS-220-4017 - Fonds immo - ADTI - Cap</v>
      </c>
      <c r="O1235" s="9" t="str">
        <f t="shared" si="58"/>
        <v>Investissement</v>
      </c>
      <c r="P1235" s="9" t="str">
        <f t="shared" si="59"/>
        <v>Fonds général</v>
      </c>
    </row>
    <row r="1236" spans="1:16" ht="12.75" customHeight="1" x14ac:dyDescent="0.25">
      <c r="A1236" s="2" t="s">
        <v>1369</v>
      </c>
      <c r="B1236" s="2" t="s">
        <v>1369</v>
      </c>
      <c r="C1236" s="2" t="s">
        <v>1347</v>
      </c>
      <c r="D1236" s="2" t="s">
        <v>50</v>
      </c>
      <c r="E1236" s="2" t="s">
        <v>90</v>
      </c>
      <c r="F1236" s="2" t="s">
        <v>220</v>
      </c>
      <c r="G1236" s="2" t="s">
        <v>219</v>
      </c>
      <c r="H1236" s="2" t="s">
        <v>218</v>
      </c>
      <c r="I1236" s="2" t="s">
        <v>147</v>
      </c>
      <c r="J1236" s="2" t="s">
        <v>46</v>
      </c>
      <c r="K1236" s="2" t="s">
        <v>48</v>
      </c>
      <c r="L1236" s="2" t="s">
        <v>87</v>
      </c>
      <c r="M1236" s="8">
        <v>1</v>
      </c>
      <c r="N1236" s="9" t="str">
        <f t="shared" si="57"/>
        <v>RSSS-230-4017 - Fonds immo - MAI - Cap</v>
      </c>
      <c r="O1236" s="9" t="str">
        <f t="shared" si="58"/>
        <v>Investissement</v>
      </c>
      <c r="P1236" s="9" t="str">
        <f t="shared" si="59"/>
        <v>Fonds général</v>
      </c>
    </row>
    <row r="1237" spans="1:16" ht="12.75" customHeight="1" x14ac:dyDescent="0.25">
      <c r="A1237" s="2" t="s">
        <v>1368</v>
      </c>
      <c r="B1237" s="2" t="s">
        <v>1368</v>
      </c>
      <c r="C1237" s="2" t="s">
        <v>1347</v>
      </c>
      <c r="D1237" s="2" t="s">
        <v>50</v>
      </c>
      <c r="E1237" s="2" t="s">
        <v>90</v>
      </c>
      <c r="F1237" s="2" t="s">
        <v>216</v>
      </c>
      <c r="G1237" s="2" t="s">
        <v>215</v>
      </c>
      <c r="H1237" s="2" t="s">
        <v>214</v>
      </c>
      <c r="I1237" s="2" t="s">
        <v>147</v>
      </c>
      <c r="J1237" s="2" t="s">
        <v>46</v>
      </c>
      <c r="K1237" s="2" t="s">
        <v>48</v>
      </c>
      <c r="L1237" s="2" t="s">
        <v>87</v>
      </c>
      <c r="M1237" s="8">
        <v>1</v>
      </c>
      <c r="N1237" s="9" t="str">
        <f t="shared" si="57"/>
        <v>RSSS-240-4017 - Fonds immo - AC - Cap</v>
      </c>
      <c r="O1237" s="9" t="str">
        <f t="shared" si="58"/>
        <v>Investissement</v>
      </c>
      <c r="P1237" s="9" t="str">
        <f t="shared" si="59"/>
        <v>Fonds général</v>
      </c>
    </row>
    <row r="1238" spans="1:16" ht="12.75" customHeight="1" x14ac:dyDescent="0.25">
      <c r="A1238" s="2" t="s">
        <v>1367</v>
      </c>
      <c r="B1238" s="2" t="s">
        <v>1367</v>
      </c>
      <c r="C1238" s="2" t="s">
        <v>1347</v>
      </c>
      <c r="D1238" s="2" t="s">
        <v>50</v>
      </c>
      <c r="E1238" s="2" t="s">
        <v>90</v>
      </c>
      <c r="F1238" s="2" t="s">
        <v>212</v>
      </c>
      <c r="G1238" s="2" t="s">
        <v>211</v>
      </c>
      <c r="H1238" s="2" t="s">
        <v>210</v>
      </c>
      <c r="I1238" s="2" t="s">
        <v>147</v>
      </c>
      <c r="J1238" s="2" t="s">
        <v>46</v>
      </c>
      <c r="K1238" s="2" t="s">
        <v>48</v>
      </c>
      <c r="L1238" s="2" t="s">
        <v>87</v>
      </c>
      <c r="M1238" s="8">
        <v>1</v>
      </c>
      <c r="N1238" s="9" t="str">
        <f t="shared" si="57"/>
        <v>RSSS-250-4017 - Fonds immo - PCEM - Cap</v>
      </c>
      <c r="O1238" s="9" t="str">
        <f t="shared" si="58"/>
        <v>Investissement</v>
      </c>
      <c r="P1238" s="9" t="str">
        <f t="shared" si="59"/>
        <v>Fonds général</v>
      </c>
    </row>
    <row r="1239" spans="1:16" ht="12.75" customHeight="1" x14ac:dyDescent="0.25">
      <c r="A1239" s="2" t="s">
        <v>1366</v>
      </c>
      <c r="B1239" s="2" t="s">
        <v>1366</v>
      </c>
      <c r="C1239" s="2" t="s">
        <v>1347</v>
      </c>
      <c r="D1239" s="2" t="s">
        <v>50</v>
      </c>
      <c r="E1239" s="2" t="s">
        <v>90</v>
      </c>
      <c r="F1239" s="2" t="s">
        <v>208</v>
      </c>
      <c r="G1239" s="2" t="s">
        <v>207</v>
      </c>
      <c r="H1239" s="2" t="s">
        <v>206</v>
      </c>
      <c r="I1239" s="2" t="s">
        <v>147</v>
      </c>
      <c r="J1239" s="2" t="s">
        <v>46</v>
      </c>
      <c r="K1239" s="2" t="s">
        <v>48</v>
      </c>
      <c r="L1239" s="2" t="s">
        <v>87</v>
      </c>
      <c r="M1239" s="8">
        <v>1</v>
      </c>
      <c r="N1239" s="9" t="str">
        <f t="shared" si="57"/>
        <v>RSSS-260-4017 - Fonds immo - PCFI - Cap</v>
      </c>
      <c r="O1239" s="9" t="str">
        <f t="shared" si="58"/>
        <v>Investissement</v>
      </c>
      <c r="P1239" s="9" t="str">
        <f t="shared" si="59"/>
        <v>Fonds général</v>
      </c>
    </row>
    <row r="1240" spans="1:16" ht="12.75" customHeight="1" x14ac:dyDescent="0.25">
      <c r="A1240" s="2" t="s">
        <v>1365</v>
      </c>
      <c r="B1240" s="2" t="s">
        <v>1365</v>
      </c>
      <c r="C1240" s="2" t="s">
        <v>1347</v>
      </c>
      <c r="D1240" s="2" t="s">
        <v>1725</v>
      </c>
      <c r="E1240" s="2" t="s">
        <v>90</v>
      </c>
      <c r="F1240" s="2" t="s">
        <v>204</v>
      </c>
      <c r="G1240" s="2" t="s">
        <v>203</v>
      </c>
      <c r="H1240" s="2" t="s">
        <v>202</v>
      </c>
      <c r="I1240" s="2" t="s">
        <v>88</v>
      </c>
      <c r="J1240" s="2" t="s">
        <v>46</v>
      </c>
      <c r="K1240" s="2" t="s">
        <v>51</v>
      </c>
      <c r="L1240" s="2" t="s">
        <v>87</v>
      </c>
      <c r="M1240" s="8">
        <v>1</v>
      </c>
      <c r="N1240" s="9" t="str">
        <f t="shared" si="57"/>
        <v>RSSS-270-4017 - Fondation - fonds d'exploitation - Cap</v>
      </c>
      <c r="O1240" s="9" t="str">
        <f t="shared" si="58"/>
        <v>Investissement</v>
      </c>
      <c r="P1240" s="9" t="str">
        <f t="shared" si="59"/>
        <v>Partenaires externes</v>
      </c>
    </row>
    <row r="1241" spans="1:16" ht="12.75" customHeight="1" x14ac:dyDescent="0.25">
      <c r="A1241" s="2" t="s">
        <v>1364</v>
      </c>
      <c r="B1241" s="2" t="s">
        <v>1364</v>
      </c>
      <c r="C1241" s="2" t="s">
        <v>1347</v>
      </c>
      <c r="D1241" s="2" t="s">
        <v>1725</v>
      </c>
      <c r="E1241" s="2" t="s">
        <v>90</v>
      </c>
      <c r="F1241" s="2" t="s">
        <v>200</v>
      </c>
      <c r="G1241" s="2" t="s">
        <v>199</v>
      </c>
      <c r="H1241" s="2" t="s">
        <v>198</v>
      </c>
      <c r="I1241" s="2" t="s">
        <v>88</v>
      </c>
      <c r="J1241" s="2" t="s">
        <v>47</v>
      </c>
      <c r="K1241" s="2" t="s">
        <v>51</v>
      </c>
      <c r="L1241" s="2" t="s">
        <v>87</v>
      </c>
      <c r="M1241" s="8">
        <v>1</v>
      </c>
      <c r="N1241" s="9" t="str">
        <f t="shared" si="57"/>
        <v>RSSS-280-4017 - Fondation - fonds d'exploitation - Non Cap</v>
      </c>
      <c r="O1241" s="9" t="str">
        <f t="shared" si="58"/>
        <v>Dépense</v>
      </c>
      <c r="P1241" s="9" t="str">
        <f t="shared" si="59"/>
        <v>Partenaires externes</v>
      </c>
    </row>
    <row r="1242" spans="1:16" ht="12.75" customHeight="1" x14ac:dyDescent="0.25">
      <c r="A1242" s="2" t="s">
        <v>1363</v>
      </c>
      <c r="B1242" s="2" t="s">
        <v>1363</v>
      </c>
      <c r="C1242" s="2" t="s">
        <v>1347</v>
      </c>
      <c r="D1242" s="2" t="s">
        <v>1725</v>
      </c>
      <c r="E1242" s="2" t="s">
        <v>90</v>
      </c>
      <c r="F1242" s="2" t="s">
        <v>196</v>
      </c>
      <c r="G1242" s="2" t="s">
        <v>195</v>
      </c>
      <c r="H1242" s="2" t="s">
        <v>194</v>
      </c>
      <c r="I1242" s="2" t="s">
        <v>88</v>
      </c>
      <c r="J1242" s="2" t="s">
        <v>46</v>
      </c>
      <c r="K1242" s="2" t="s">
        <v>51</v>
      </c>
      <c r="L1242" s="2" t="s">
        <v>87</v>
      </c>
      <c r="M1242" s="8">
        <v>1</v>
      </c>
      <c r="N1242" s="9" t="str">
        <f t="shared" si="57"/>
        <v>RSSS-290-4017 - Fondation - fonds d'immobilisation - Cap</v>
      </c>
      <c r="O1242" s="9" t="str">
        <f t="shared" si="58"/>
        <v>Investissement</v>
      </c>
      <c r="P1242" s="9" t="str">
        <f t="shared" si="59"/>
        <v>Partenaires externes</v>
      </c>
    </row>
    <row r="1243" spans="1:16" ht="12.75" customHeight="1" x14ac:dyDescent="0.25">
      <c r="A1243" s="2" t="s">
        <v>1362</v>
      </c>
      <c r="B1243" s="2" t="s">
        <v>1362</v>
      </c>
      <c r="C1243" s="2" t="s">
        <v>1347</v>
      </c>
      <c r="D1243" s="2" t="s">
        <v>50</v>
      </c>
      <c r="E1243" s="2" t="s">
        <v>90</v>
      </c>
      <c r="F1243" s="2" t="s">
        <v>192</v>
      </c>
      <c r="G1243" s="2" t="s">
        <v>191</v>
      </c>
      <c r="H1243" s="2" t="s">
        <v>190</v>
      </c>
      <c r="I1243" s="2" t="s">
        <v>88</v>
      </c>
      <c r="J1243" s="2" t="s">
        <v>47</v>
      </c>
      <c r="K1243" s="2" t="s">
        <v>48</v>
      </c>
      <c r="L1243" s="2" t="s">
        <v>87</v>
      </c>
      <c r="M1243" s="8">
        <v>1</v>
      </c>
      <c r="N1243" s="9" t="str">
        <f t="shared" si="57"/>
        <v>RSSS-300-4017 - CO/CDO - Transfert MSSS - Non Cap</v>
      </c>
      <c r="O1243" s="9" t="str">
        <f t="shared" si="58"/>
        <v>Dépense</v>
      </c>
      <c r="P1243" s="9" t="str">
        <f t="shared" si="59"/>
        <v>Fonds général</v>
      </c>
    </row>
    <row r="1244" spans="1:16" ht="12.75" customHeight="1" x14ac:dyDescent="0.25">
      <c r="A1244" s="2" t="s">
        <v>1361</v>
      </c>
      <c r="B1244" s="2" t="s">
        <v>1361</v>
      </c>
      <c r="C1244" s="2" t="s">
        <v>1347</v>
      </c>
      <c r="D1244" s="2" t="s">
        <v>50</v>
      </c>
      <c r="E1244" s="2" t="s">
        <v>90</v>
      </c>
      <c r="F1244" s="2" t="s">
        <v>188</v>
      </c>
      <c r="G1244" s="2" t="s">
        <v>187</v>
      </c>
      <c r="H1244" s="2" t="s">
        <v>186</v>
      </c>
      <c r="I1244" s="2" t="s">
        <v>88</v>
      </c>
      <c r="J1244" s="2" t="s">
        <v>46</v>
      </c>
      <c r="K1244" s="2" t="s">
        <v>48</v>
      </c>
      <c r="L1244" s="2" t="s">
        <v>87</v>
      </c>
      <c r="M1244" s="8">
        <v>1</v>
      </c>
      <c r="N1244" s="9" t="str">
        <f t="shared" si="57"/>
        <v>RSSS-310-4017 - CO/CDO - Transfert MSSS - Cap</v>
      </c>
      <c r="O1244" s="9" t="str">
        <f t="shared" si="58"/>
        <v>Investissement</v>
      </c>
      <c r="P1244" s="9" t="str">
        <f t="shared" si="59"/>
        <v>Fonds général</v>
      </c>
    </row>
    <row r="1245" spans="1:16" ht="12.75" customHeight="1" x14ac:dyDescent="0.25">
      <c r="A1245" s="2" t="s">
        <v>1360</v>
      </c>
      <c r="B1245" s="2" t="s">
        <v>1360</v>
      </c>
      <c r="C1245" s="2" t="s">
        <v>1347</v>
      </c>
      <c r="D1245" s="2" t="s">
        <v>50</v>
      </c>
      <c r="E1245" s="2" t="s">
        <v>90</v>
      </c>
      <c r="F1245" s="2" t="s">
        <v>184</v>
      </c>
      <c r="G1245" s="2" t="s">
        <v>183</v>
      </c>
      <c r="H1245" s="2" t="s">
        <v>182</v>
      </c>
      <c r="I1245" s="2" t="s">
        <v>88</v>
      </c>
      <c r="J1245" s="2" t="s">
        <v>47</v>
      </c>
      <c r="K1245" s="2" t="s">
        <v>48</v>
      </c>
      <c r="L1245" s="2" t="s">
        <v>87</v>
      </c>
      <c r="M1245" s="8">
        <v>1</v>
      </c>
      <c r="N1245" s="9" t="str">
        <f t="shared" si="57"/>
        <v>RSSS-320-4017 - Autres - Transfert MSSS - Non Cap</v>
      </c>
      <c r="O1245" s="9" t="str">
        <f t="shared" si="58"/>
        <v>Dépense</v>
      </c>
      <c r="P1245" s="9" t="str">
        <f t="shared" si="59"/>
        <v>Fonds général</v>
      </c>
    </row>
    <row r="1246" spans="1:16" ht="12.75" customHeight="1" x14ac:dyDescent="0.25">
      <c r="A1246" s="2" t="s">
        <v>1359</v>
      </c>
      <c r="B1246" s="2" t="s">
        <v>1359</v>
      </c>
      <c r="C1246" s="2" t="s">
        <v>1347</v>
      </c>
      <c r="D1246" s="2" t="s">
        <v>50</v>
      </c>
      <c r="E1246" s="2" t="s">
        <v>90</v>
      </c>
      <c r="F1246" s="2" t="s">
        <v>180</v>
      </c>
      <c r="G1246" s="2" t="s">
        <v>179</v>
      </c>
      <c r="H1246" s="2" t="s">
        <v>178</v>
      </c>
      <c r="I1246" s="2" t="s">
        <v>88</v>
      </c>
      <c r="J1246" s="2" t="s">
        <v>46</v>
      </c>
      <c r="K1246" s="2" t="s">
        <v>48</v>
      </c>
      <c r="L1246" s="2" t="s">
        <v>87</v>
      </c>
      <c r="M1246" s="8">
        <v>1</v>
      </c>
      <c r="N1246" s="9" t="str">
        <f t="shared" si="57"/>
        <v>RSSS-330-4017 - Autres - Transfert MSSS -Cap</v>
      </c>
      <c r="O1246" s="9" t="str">
        <f t="shared" si="58"/>
        <v>Investissement</v>
      </c>
      <c r="P1246" s="9" t="str">
        <f t="shared" si="59"/>
        <v>Fonds général</v>
      </c>
    </row>
    <row r="1247" spans="1:16" ht="12.75" customHeight="1" x14ac:dyDescent="0.25">
      <c r="A1247" s="2" t="s">
        <v>1358</v>
      </c>
      <c r="B1247" s="2" t="s">
        <v>1358</v>
      </c>
      <c r="C1247" s="2" t="s">
        <v>1347</v>
      </c>
      <c r="D1247" s="2" t="s">
        <v>1725</v>
      </c>
      <c r="E1247" s="2" t="s">
        <v>90</v>
      </c>
      <c r="F1247" s="2" t="s">
        <v>176</v>
      </c>
      <c r="G1247" s="2" t="s">
        <v>175</v>
      </c>
      <c r="H1247" s="2" t="s">
        <v>174</v>
      </c>
      <c r="I1247" s="2" t="s">
        <v>88</v>
      </c>
      <c r="J1247" s="2" t="s">
        <v>47</v>
      </c>
      <c r="K1247" s="2" t="s">
        <v>169</v>
      </c>
      <c r="L1247" s="2" t="s">
        <v>87</v>
      </c>
      <c r="M1247" s="8">
        <v>1</v>
      </c>
      <c r="N1247" s="9" t="str">
        <f t="shared" si="57"/>
        <v>RSSS-340-4017 - Autres - Gouvernement fédéral - Non Cap</v>
      </c>
      <c r="O1247" s="9" t="str">
        <f t="shared" si="58"/>
        <v>Dépense</v>
      </c>
      <c r="P1247" s="9" t="str">
        <f t="shared" si="59"/>
        <v>Partenaires externes</v>
      </c>
    </row>
    <row r="1248" spans="1:16" ht="12.75" customHeight="1" x14ac:dyDescent="0.25">
      <c r="A1248" s="2" t="s">
        <v>1357</v>
      </c>
      <c r="B1248" s="2" t="s">
        <v>1357</v>
      </c>
      <c r="C1248" s="2" t="s">
        <v>1347</v>
      </c>
      <c r="D1248" s="2" t="s">
        <v>1725</v>
      </c>
      <c r="E1248" s="2" t="s">
        <v>90</v>
      </c>
      <c r="F1248" s="2" t="s">
        <v>172</v>
      </c>
      <c r="G1248" s="2" t="s">
        <v>171</v>
      </c>
      <c r="H1248" s="2" t="s">
        <v>170</v>
      </c>
      <c r="I1248" s="2" t="s">
        <v>88</v>
      </c>
      <c r="J1248" s="2" t="s">
        <v>46</v>
      </c>
      <c r="K1248" s="2" t="s">
        <v>169</v>
      </c>
      <c r="L1248" s="2" t="s">
        <v>87</v>
      </c>
      <c r="M1248" s="8">
        <v>1</v>
      </c>
      <c r="N1248" s="9" t="str">
        <f t="shared" si="57"/>
        <v>RSSS-350-4017 - Autres - Gouvernement fédéral - Cap</v>
      </c>
      <c r="O1248" s="9" t="str">
        <f t="shared" si="58"/>
        <v>Investissement</v>
      </c>
      <c r="P1248" s="9" t="str">
        <f t="shared" si="59"/>
        <v>Partenaires externes</v>
      </c>
    </row>
    <row r="1249" spans="1:16" ht="12.75" customHeight="1" x14ac:dyDescent="0.25">
      <c r="A1249" s="2" t="s">
        <v>1356</v>
      </c>
      <c r="B1249" s="2" t="s">
        <v>1356</v>
      </c>
      <c r="C1249" s="2" t="s">
        <v>1347</v>
      </c>
      <c r="D1249" s="2" t="s">
        <v>50</v>
      </c>
      <c r="E1249" s="2" t="s">
        <v>90</v>
      </c>
      <c r="F1249" s="2" t="s">
        <v>167</v>
      </c>
      <c r="G1249" s="2" t="s">
        <v>166</v>
      </c>
      <c r="H1249" s="2" t="s">
        <v>165</v>
      </c>
      <c r="I1249" s="2" t="s">
        <v>88</v>
      </c>
      <c r="J1249" s="2" t="s">
        <v>47</v>
      </c>
      <c r="K1249" s="2" t="s">
        <v>51</v>
      </c>
      <c r="L1249" s="2" t="s">
        <v>87</v>
      </c>
      <c r="M1249" s="8">
        <v>1</v>
      </c>
      <c r="N1249" s="9" t="str">
        <f t="shared" si="57"/>
        <v>RSSS-360-4017 - Autres sources de financement - Non Cap</v>
      </c>
      <c r="O1249" s="9" t="str">
        <f t="shared" si="58"/>
        <v>Dépense</v>
      </c>
      <c r="P1249" s="9" t="str">
        <f t="shared" si="59"/>
        <v>Fonds général</v>
      </c>
    </row>
    <row r="1250" spans="1:16" ht="12.75" customHeight="1" x14ac:dyDescent="0.25">
      <c r="A1250" s="2" t="s">
        <v>1355</v>
      </c>
      <c r="B1250" s="2" t="s">
        <v>1355</v>
      </c>
      <c r="C1250" s="2" t="s">
        <v>1347</v>
      </c>
      <c r="D1250" s="2" t="s">
        <v>50</v>
      </c>
      <c r="E1250" s="2" t="s">
        <v>90</v>
      </c>
      <c r="F1250" s="2" t="s">
        <v>163</v>
      </c>
      <c r="G1250" s="2" t="s">
        <v>162</v>
      </c>
      <c r="H1250" s="2" t="s">
        <v>161</v>
      </c>
      <c r="I1250" s="2" t="s">
        <v>88</v>
      </c>
      <c r="J1250" s="2" t="s">
        <v>46</v>
      </c>
      <c r="K1250" s="2" t="s">
        <v>51</v>
      </c>
      <c r="L1250" s="2" t="s">
        <v>87</v>
      </c>
      <c r="M1250" s="8">
        <v>1</v>
      </c>
      <c r="N1250" s="9" t="str">
        <f t="shared" si="57"/>
        <v>RSSS-370-4017 - Autres sources de financement - Cap</v>
      </c>
      <c r="O1250" s="9" t="str">
        <f t="shared" si="58"/>
        <v>Investissement</v>
      </c>
      <c r="P1250" s="9" t="str">
        <f t="shared" si="59"/>
        <v>Fonds général</v>
      </c>
    </row>
    <row r="1251" spans="1:16" ht="12.75" customHeight="1" x14ac:dyDescent="0.25">
      <c r="A1251" s="2" t="s">
        <v>1354</v>
      </c>
      <c r="B1251" s="2" t="s">
        <v>1354</v>
      </c>
      <c r="C1251" s="2" t="s">
        <v>1347</v>
      </c>
      <c r="D1251" s="2" t="s">
        <v>50</v>
      </c>
      <c r="E1251" s="2" t="s">
        <v>90</v>
      </c>
      <c r="F1251" s="2" t="s">
        <v>93</v>
      </c>
      <c r="G1251" s="2" t="s">
        <v>93</v>
      </c>
      <c r="H1251" s="2" t="s">
        <v>93</v>
      </c>
      <c r="I1251" s="2" t="s">
        <v>88</v>
      </c>
      <c r="J1251" s="2" t="s">
        <v>47</v>
      </c>
      <c r="K1251" s="2" t="s">
        <v>48</v>
      </c>
      <c r="L1251" s="2" t="s">
        <v>87</v>
      </c>
      <c r="M1251" s="8">
        <v>1</v>
      </c>
      <c r="N1251" s="9" t="str">
        <f t="shared" si="57"/>
        <v>RSSS-400-4017 - Conversion - Dépenses réelles - 2018-2019</v>
      </c>
      <c r="O1251" s="9" t="str">
        <f t="shared" si="58"/>
        <v>Dépense</v>
      </c>
      <c r="P1251" s="9" t="str">
        <f t="shared" si="59"/>
        <v>Fonds général</v>
      </c>
    </row>
    <row r="1252" spans="1:16" ht="12.75" customHeight="1" x14ac:dyDescent="0.25">
      <c r="A1252" s="2" t="s">
        <v>1353</v>
      </c>
      <c r="B1252" s="2" t="s">
        <v>1353</v>
      </c>
      <c r="C1252" s="2" t="s">
        <v>1347</v>
      </c>
      <c r="D1252" s="2" t="s">
        <v>50</v>
      </c>
      <c r="E1252" s="2" t="s">
        <v>90</v>
      </c>
      <c r="F1252" s="2" t="s">
        <v>158</v>
      </c>
      <c r="G1252" s="2" t="s">
        <v>158</v>
      </c>
      <c r="H1252" s="2" t="s">
        <v>158</v>
      </c>
      <c r="I1252" s="2" t="s">
        <v>88</v>
      </c>
      <c r="J1252" s="2" t="s">
        <v>47</v>
      </c>
      <c r="K1252" s="2" t="s">
        <v>48</v>
      </c>
      <c r="L1252" s="2" t="s">
        <v>87</v>
      </c>
      <c r="M1252" s="8">
        <v>1</v>
      </c>
      <c r="N1252" s="9" t="str">
        <f t="shared" si="57"/>
        <v>RSSS-992-4017 - Plan modernisation technologique - Transfert MSSS (NON CAP)</v>
      </c>
      <c r="O1252" s="9" t="str">
        <f t="shared" si="58"/>
        <v>Dépense</v>
      </c>
      <c r="P1252" s="9" t="str">
        <f t="shared" si="59"/>
        <v>Fonds général</v>
      </c>
    </row>
    <row r="1253" spans="1:16" ht="12.75" customHeight="1" x14ac:dyDescent="0.25">
      <c r="A1253" s="2" t="s">
        <v>1352</v>
      </c>
      <c r="B1253" s="2" t="s">
        <v>1352</v>
      </c>
      <c r="C1253" s="2" t="s">
        <v>1347</v>
      </c>
      <c r="D1253" s="2" t="s">
        <v>50</v>
      </c>
      <c r="E1253" s="2" t="s">
        <v>90</v>
      </c>
      <c r="F1253" s="2" t="s">
        <v>156</v>
      </c>
      <c r="G1253" s="2" t="s">
        <v>156</v>
      </c>
      <c r="H1253" s="2" t="s">
        <v>156</v>
      </c>
      <c r="I1253" s="2" t="s">
        <v>147</v>
      </c>
      <c r="J1253" s="2" t="s">
        <v>46</v>
      </c>
      <c r="K1253" s="2" t="s">
        <v>48</v>
      </c>
      <c r="L1253" s="2" t="s">
        <v>87</v>
      </c>
      <c r="M1253" s="8">
        <v>1</v>
      </c>
      <c r="N1253" s="9" t="str">
        <f t="shared" si="57"/>
        <v>RSSS-993-4017 - Plan modernisation technologique - EIRI (CAP)</v>
      </c>
      <c r="O1253" s="9" t="str">
        <f t="shared" si="58"/>
        <v>Investissement</v>
      </c>
      <c r="P1253" s="9" t="str">
        <f t="shared" si="59"/>
        <v>Fonds général</v>
      </c>
    </row>
    <row r="1254" spans="1:16" ht="12.75" customHeight="1" x14ac:dyDescent="0.25">
      <c r="A1254" s="2" t="s">
        <v>1351</v>
      </c>
      <c r="B1254" s="2" t="s">
        <v>1351</v>
      </c>
      <c r="C1254" s="2" t="s">
        <v>1347</v>
      </c>
      <c r="D1254" s="2" t="s">
        <v>50</v>
      </c>
      <c r="E1254" s="2" t="s">
        <v>90</v>
      </c>
      <c r="F1254" s="2" t="s">
        <v>154</v>
      </c>
      <c r="G1254" s="2" t="s">
        <v>154</v>
      </c>
      <c r="H1254" s="2" t="s">
        <v>154</v>
      </c>
      <c r="I1254" s="2" t="s">
        <v>147</v>
      </c>
      <c r="J1254" s="2" t="s">
        <v>46</v>
      </c>
      <c r="K1254" s="2" t="s">
        <v>48</v>
      </c>
      <c r="L1254" s="2" t="s">
        <v>87</v>
      </c>
      <c r="M1254" s="8">
        <v>1</v>
      </c>
      <c r="N1254" s="9" t="str">
        <f t="shared" si="57"/>
        <v>RSSS-996-4017 - Enveloppe d'investissements en RI - Capitalisable</v>
      </c>
      <c r="O1254" s="9" t="str">
        <f t="shared" si="58"/>
        <v>Investissement</v>
      </c>
      <c r="P1254" s="9" t="str">
        <f t="shared" si="59"/>
        <v>Fonds général</v>
      </c>
    </row>
    <row r="1255" spans="1:16" ht="12.75" customHeight="1" x14ac:dyDescent="0.25">
      <c r="A1255" s="2" t="s">
        <v>1350</v>
      </c>
      <c r="B1255" s="2" t="s">
        <v>1350</v>
      </c>
      <c r="C1255" s="2" t="s">
        <v>1347</v>
      </c>
      <c r="D1255" s="2" t="s">
        <v>50</v>
      </c>
      <c r="E1255" s="2" t="s">
        <v>115</v>
      </c>
      <c r="F1255" s="2" t="s">
        <v>152</v>
      </c>
      <c r="G1255" s="2" t="s">
        <v>152</v>
      </c>
      <c r="H1255" s="2" t="s">
        <v>152</v>
      </c>
      <c r="I1255" s="2" t="s">
        <v>147</v>
      </c>
      <c r="J1255" s="2" t="s">
        <v>46</v>
      </c>
      <c r="K1255" s="2" t="s">
        <v>48</v>
      </c>
      <c r="L1255" s="2" t="s">
        <v>87</v>
      </c>
      <c r="M1255" s="8">
        <v>1</v>
      </c>
      <c r="N1255" s="9" t="str">
        <f t="shared" si="57"/>
        <v>RSSS-997-4017 - Compte non provisionné - Capitalisable</v>
      </c>
      <c r="O1255" s="9" t="str">
        <f t="shared" si="58"/>
        <v>Investissement</v>
      </c>
      <c r="P1255" s="9" t="str">
        <f t="shared" si="59"/>
        <v>Fonds général</v>
      </c>
    </row>
    <row r="1256" spans="1:16" ht="12.75" customHeight="1" x14ac:dyDescent="0.25">
      <c r="A1256" s="2" t="s">
        <v>1349</v>
      </c>
      <c r="B1256" s="2" t="s">
        <v>1349</v>
      </c>
      <c r="C1256" s="2" t="s">
        <v>1347</v>
      </c>
      <c r="D1256" s="2" t="s">
        <v>50</v>
      </c>
      <c r="E1256" s="2" t="s">
        <v>90</v>
      </c>
      <c r="F1256" s="2" t="s">
        <v>89</v>
      </c>
      <c r="G1256" s="2" t="s">
        <v>89</v>
      </c>
      <c r="H1256" s="2" t="s">
        <v>89</v>
      </c>
      <c r="I1256" s="2" t="s">
        <v>88</v>
      </c>
      <c r="J1256" s="2" t="s">
        <v>47</v>
      </c>
      <c r="K1256" s="2" t="s">
        <v>48</v>
      </c>
      <c r="L1256" s="2" t="s">
        <v>87</v>
      </c>
      <c r="M1256" s="8">
        <v>1</v>
      </c>
      <c r="N1256" s="9" t="str">
        <f t="shared" si="57"/>
        <v>RSSS-998-4017 - COVID-19 - Non capitalisable</v>
      </c>
      <c r="O1256" s="9" t="str">
        <f t="shared" si="58"/>
        <v>Dépense</v>
      </c>
      <c r="P1256" s="9" t="str">
        <f t="shared" si="59"/>
        <v>Fonds général</v>
      </c>
    </row>
    <row r="1257" spans="1:16" ht="12.75" customHeight="1" x14ac:dyDescent="0.25">
      <c r="A1257" s="2" t="s">
        <v>1348</v>
      </c>
      <c r="B1257" s="2" t="s">
        <v>1348</v>
      </c>
      <c r="C1257" s="2" t="s">
        <v>1347</v>
      </c>
      <c r="D1257" s="2" t="s">
        <v>50</v>
      </c>
      <c r="E1257" s="2" t="s">
        <v>90</v>
      </c>
      <c r="F1257" s="2" t="s">
        <v>148</v>
      </c>
      <c r="G1257" s="2" t="s">
        <v>148</v>
      </c>
      <c r="H1257" s="2" t="s">
        <v>148</v>
      </c>
      <c r="I1257" s="2" t="s">
        <v>147</v>
      </c>
      <c r="J1257" s="2" t="s">
        <v>46</v>
      </c>
      <c r="K1257" s="2" t="s">
        <v>48</v>
      </c>
      <c r="L1257" s="2" t="s">
        <v>87</v>
      </c>
      <c r="M1257" s="8">
        <v>1</v>
      </c>
      <c r="N1257" s="9" t="str">
        <f t="shared" si="57"/>
        <v>RSSS-999-4017 - COVID-19 - Capitalisable</v>
      </c>
      <c r="O1257" s="9" t="str">
        <f t="shared" si="58"/>
        <v>Investissement</v>
      </c>
      <c r="P1257" s="9" t="str">
        <f t="shared" si="59"/>
        <v>Fonds général</v>
      </c>
    </row>
    <row r="1258" spans="1:16" ht="12.75" customHeight="1" x14ac:dyDescent="0.25">
      <c r="A1258" s="2" t="s">
        <v>1412</v>
      </c>
      <c r="B1258" s="2" t="s">
        <v>1412</v>
      </c>
      <c r="C1258" s="2" t="s">
        <v>1410</v>
      </c>
      <c r="D1258" s="2" t="s">
        <v>50</v>
      </c>
      <c r="E1258" s="2" t="s">
        <v>121</v>
      </c>
      <c r="F1258" s="2" t="s">
        <v>120</v>
      </c>
      <c r="G1258" s="2" t="s">
        <v>73</v>
      </c>
      <c r="H1258" s="2" t="s">
        <v>119</v>
      </c>
      <c r="I1258" s="2" t="s">
        <v>88</v>
      </c>
      <c r="J1258" s="2" t="s">
        <v>46</v>
      </c>
      <c r="K1258" s="2" t="s">
        <v>48</v>
      </c>
      <c r="L1258" s="2" t="s">
        <v>87</v>
      </c>
      <c r="M1258" s="8">
        <v>1</v>
      </c>
      <c r="N1258" s="9" t="str">
        <f t="shared" si="57"/>
        <v>SCT-1-10-001953 - Immobilisation</v>
      </c>
      <c r="O1258" s="9" t="str">
        <f t="shared" si="58"/>
        <v>Investissement</v>
      </c>
      <c r="P1258" s="9" t="str">
        <f t="shared" si="59"/>
        <v>Fonds général</v>
      </c>
    </row>
    <row r="1259" spans="1:16" ht="12.75" customHeight="1" x14ac:dyDescent="0.25">
      <c r="A1259" s="2" t="s">
        <v>1411</v>
      </c>
      <c r="B1259" s="2" t="s">
        <v>1411</v>
      </c>
      <c r="C1259" s="2" t="s">
        <v>1410</v>
      </c>
      <c r="D1259" s="2" t="s">
        <v>50</v>
      </c>
      <c r="E1259" s="2" t="s">
        <v>109</v>
      </c>
      <c r="F1259" s="2" t="s">
        <v>108</v>
      </c>
      <c r="G1259" s="2" t="s">
        <v>108</v>
      </c>
      <c r="H1259" s="2" t="s">
        <v>107</v>
      </c>
      <c r="I1259" s="2" t="s">
        <v>88</v>
      </c>
      <c r="J1259" s="2" t="s">
        <v>46</v>
      </c>
      <c r="K1259" s="2" t="s">
        <v>48</v>
      </c>
      <c r="L1259" s="2" t="s">
        <v>87</v>
      </c>
      <c r="M1259" s="8">
        <v>1</v>
      </c>
      <c r="N1259" s="9" t="str">
        <f t="shared" si="57"/>
        <v>SCT-5-10-001953 - Demande de rehaussement</v>
      </c>
      <c r="O1259" s="9" t="str">
        <f t="shared" si="58"/>
        <v>Investissement</v>
      </c>
      <c r="P1259" s="9" t="str">
        <f t="shared" si="59"/>
        <v>Fonds général</v>
      </c>
    </row>
    <row r="1260" spans="1:16" ht="12.75" customHeight="1" x14ac:dyDescent="0.25">
      <c r="A1260" s="2" t="s">
        <v>1497</v>
      </c>
      <c r="B1260" s="2" t="s">
        <v>1497</v>
      </c>
      <c r="C1260" s="2" t="s">
        <v>1490</v>
      </c>
      <c r="D1260" s="2" t="s">
        <v>50</v>
      </c>
      <c r="E1260" s="2" t="s">
        <v>90</v>
      </c>
      <c r="F1260" s="2" t="s">
        <v>117</v>
      </c>
      <c r="G1260" s="2" t="s">
        <v>117</v>
      </c>
      <c r="H1260" s="2" t="s">
        <v>67</v>
      </c>
      <c r="I1260" s="2" t="s">
        <v>88</v>
      </c>
      <c r="J1260" s="2" t="s">
        <v>47</v>
      </c>
      <c r="K1260" s="2" t="s">
        <v>48</v>
      </c>
      <c r="L1260" s="2" t="s">
        <v>87</v>
      </c>
      <c r="M1260" s="8">
        <v>1</v>
      </c>
      <c r="N1260" s="9" t="str">
        <f t="shared" si="57"/>
        <v>SSSS-100-1140477762 - Budget de fonctionnement</v>
      </c>
      <c r="O1260" s="9" t="str">
        <f t="shared" si="58"/>
        <v>Dépense</v>
      </c>
      <c r="P1260" s="9" t="str">
        <f t="shared" si="59"/>
        <v>Fonds général</v>
      </c>
    </row>
    <row r="1261" spans="1:16" ht="12.75" customHeight="1" x14ac:dyDescent="0.25">
      <c r="A1261" s="2" t="s">
        <v>1496</v>
      </c>
      <c r="B1261" s="2" t="s">
        <v>1496</v>
      </c>
      <c r="C1261" s="2" t="s">
        <v>1490</v>
      </c>
      <c r="D1261" s="2" t="s">
        <v>50</v>
      </c>
      <c r="E1261" s="2" t="s">
        <v>90</v>
      </c>
      <c r="F1261" s="2" t="s">
        <v>1407</v>
      </c>
      <c r="G1261" s="2" t="s">
        <v>1407</v>
      </c>
      <c r="H1261" s="2" t="s">
        <v>73</v>
      </c>
      <c r="I1261" s="2" t="s">
        <v>88</v>
      </c>
      <c r="J1261" s="2" t="s">
        <v>46</v>
      </c>
      <c r="K1261" s="2" t="s">
        <v>48</v>
      </c>
      <c r="L1261" s="2" t="s">
        <v>87</v>
      </c>
      <c r="M1261" s="8">
        <v>1</v>
      </c>
      <c r="N1261" s="9" t="str">
        <f t="shared" si="57"/>
        <v>SSSS-110-1140477762 - Budget d'immobilisation</v>
      </c>
      <c r="O1261" s="9" t="str">
        <f t="shared" si="58"/>
        <v>Investissement</v>
      </c>
      <c r="P1261" s="9" t="str">
        <f t="shared" si="59"/>
        <v>Fonds général</v>
      </c>
    </row>
    <row r="1262" spans="1:16" ht="12.75" customHeight="1" x14ac:dyDescent="0.25">
      <c r="A1262" s="2" t="s">
        <v>1495</v>
      </c>
      <c r="B1262" s="2" t="s">
        <v>1495</v>
      </c>
      <c r="C1262" s="2" t="s">
        <v>1490</v>
      </c>
      <c r="D1262" s="2" t="s">
        <v>50</v>
      </c>
      <c r="E1262" s="2" t="s">
        <v>90</v>
      </c>
      <c r="F1262" s="2" t="s">
        <v>63</v>
      </c>
      <c r="G1262" s="2" t="s">
        <v>74</v>
      </c>
      <c r="H1262" s="2" t="s">
        <v>63</v>
      </c>
      <c r="I1262" s="2" t="s">
        <v>88</v>
      </c>
      <c r="J1262" s="2" t="s">
        <v>47</v>
      </c>
      <c r="K1262" s="2" t="s">
        <v>51</v>
      </c>
      <c r="L1262" s="2" t="s">
        <v>87</v>
      </c>
      <c r="M1262" s="8">
        <v>1</v>
      </c>
      <c r="N1262" s="9" t="str">
        <f t="shared" si="57"/>
        <v>SSSS-120-1140477762 - Autres sources</v>
      </c>
      <c r="O1262" s="9" t="str">
        <f t="shared" si="58"/>
        <v>Dépense</v>
      </c>
      <c r="P1262" s="9" t="str">
        <f t="shared" si="59"/>
        <v>Fonds général</v>
      </c>
    </row>
    <row r="1263" spans="1:16" ht="12.75" customHeight="1" x14ac:dyDescent="0.25">
      <c r="A1263" s="2" t="s">
        <v>1494</v>
      </c>
      <c r="B1263" s="2" t="s">
        <v>1494</v>
      </c>
      <c r="C1263" s="2" t="s">
        <v>1490</v>
      </c>
      <c r="D1263" s="2" t="s">
        <v>50</v>
      </c>
      <c r="E1263" s="2" t="s">
        <v>90</v>
      </c>
      <c r="F1263" s="2" t="s">
        <v>111</v>
      </c>
      <c r="G1263" s="2" t="s">
        <v>1</v>
      </c>
      <c r="H1263" s="2" t="s">
        <v>139</v>
      </c>
      <c r="I1263" s="2" t="s">
        <v>88</v>
      </c>
      <c r="J1263" s="2" t="s">
        <v>47</v>
      </c>
      <c r="K1263" s="2" t="s">
        <v>48</v>
      </c>
      <c r="L1263" s="2" t="s">
        <v>87</v>
      </c>
      <c r="M1263" s="8">
        <v>1</v>
      </c>
      <c r="N1263" s="9" t="str">
        <f t="shared" si="57"/>
        <v>SSSS-130-1140477762 - Rémunération</v>
      </c>
      <c r="O1263" s="9" t="str">
        <f t="shared" si="58"/>
        <v>Dépense</v>
      </c>
      <c r="P1263" s="9" t="str">
        <f t="shared" si="59"/>
        <v>Fonds général</v>
      </c>
    </row>
    <row r="1264" spans="1:16" ht="12.75" customHeight="1" x14ac:dyDescent="0.25">
      <c r="A1264" s="2" t="s">
        <v>1493</v>
      </c>
      <c r="B1264" s="2" t="s">
        <v>1493</v>
      </c>
      <c r="C1264" s="2" t="s">
        <v>1490</v>
      </c>
      <c r="D1264" s="2" t="s">
        <v>50</v>
      </c>
      <c r="E1264" s="2" t="s">
        <v>90</v>
      </c>
      <c r="F1264" s="2" t="s">
        <v>104</v>
      </c>
      <c r="G1264" s="2" t="s">
        <v>76</v>
      </c>
      <c r="H1264" s="2" t="s">
        <v>104</v>
      </c>
      <c r="I1264" s="2" t="s">
        <v>88</v>
      </c>
      <c r="J1264" s="2" t="s">
        <v>47</v>
      </c>
      <c r="K1264" s="2" t="s">
        <v>48</v>
      </c>
      <c r="L1264" s="2" t="s">
        <v>87</v>
      </c>
      <c r="M1264" s="8">
        <v>1</v>
      </c>
      <c r="N1264" s="9" t="str">
        <f t="shared" si="57"/>
        <v>SSSS-140-1140477762 - Transfert - MSSS</v>
      </c>
      <c r="O1264" s="9" t="str">
        <f t="shared" si="58"/>
        <v>Dépense</v>
      </c>
      <c r="P1264" s="9" t="str">
        <f t="shared" si="59"/>
        <v>Fonds général</v>
      </c>
    </row>
    <row r="1265" spans="1:16" ht="12.75" customHeight="1" x14ac:dyDescent="0.25">
      <c r="A1265" s="2" t="s">
        <v>1492</v>
      </c>
      <c r="B1265" s="2" t="s">
        <v>1492</v>
      </c>
      <c r="C1265" s="2" t="s">
        <v>1490</v>
      </c>
      <c r="D1265" s="2" t="s">
        <v>50</v>
      </c>
      <c r="E1265" s="2" t="s">
        <v>90</v>
      </c>
      <c r="F1265" s="2" t="s">
        <v>93</v>
      </c>
      <c r="G1265" s="2" t="s">
        <v>93</v>
      </c>
      <c r="H1265" s="2" t="s">
        <v>93</v>
      </c>
      <c r="I1265" s="2" t="s">
        <v>88</v>
      </c>
      <c r="J1265" s="2" t="s">
        <v>47</v>
      </c>
      <c r="K1265" s="2" t="s">
        <v>48</v>
      </c>
      <c r="L1265" s="2" t="s">
        <v>87</v>
      </c>
      <c r="M1265" s="8">
        <v>1</v>
      </c>
      <c r="N1265" s="9" t="str">
        <f t="shared" si="57"/>
        <v>SSSS-200-1140477762 - Conversion - Dépenses réelles - 2018-2019</v>
      </c>
      <c r="O1265" s="9" t="str">
        <f t="shared" si="58"/>
        <v>Dépense</v>
      </c>
      <c r="P1265" s="9" t="str">
        <f t="shared" si="59"/>
        <v>Fonds général</v>
      </c>
    </row>
    <row r="1266" spans="1:16" ht="12.75" customHeight="1" x14ac:dyDescent="0.25">
      <c r="A1266" s="2" t="s">
        <v>1491</v>
      </c>
      <c r="B1266" s="2" t="s">
        <v>1491</v>
      </c>
      <c r="C1266" s="2" t="s">
        <v>1490</v>
      </c>
      <c r="D1266" s="2" t="s">
        <v>50</v>
      </c>
      <c r="E1266" s="2" t="s">
        <v>90</v>
      </c>
      <c r="F1266" s="2" t="s">
        <v>89</v>
      </c>
      <c r="G1266" s="2" t="s">
        <v>89</v>
      </c>
      <c r="H1266" s="2" t="s">
        <v>89</v>
      </c>
      <c r="I1266" s="2" t="s">
        <v>88</v>
      </c>
      <c r="J1266" s="2" t="s">
        <v>47</v>
      </c>
      <c r="K1266" s="2" t="s">
        <v>48</v>
      </c>
      <c r="L1266" s="2" t="s">
        <v>87</v>
      </c>
      <c r="M1266" s="8">
        <v>1</v>
      </c>
      <c r="N1266" s="9" t="str">
        <f t="shared" si="57"/>
        <v>SSSS-998-1140477762 - COVID-19 - Non capitalisable</v>
      </c>
      <c r="O1266" s="9" t="str">
        <f t="shared" si="58"/>
        <v>Dépense</v>
      </c>
      <c r="P1266" s="9" t="str">
        <f t="shared" si="59"/>
        <v>Fonds général</v>
      </c>
    </row>
  </sheetData>
  <autoFilter ref="A1:M1266" xr:uid="{00000000-0001-0000-0000-000000000000}"/>
  <sortState xmlns:xlrd2="http://schemas.microsoft.com/office/spreadsheetml/2017/richdata2" ref="A2:N1266">
    <sortCondition ref="C2:C1266"/>
    <sortCondition ref="N2:N1266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33FA-E0F2-48E3-85DC-CB93269E58B7}">
  <sheetPr codeName="Feuil16"/>
  <dimension ref="A1:P1266"/>
  <sheetViews>
    <sheetView workbookViewId="0"/>
  </sheetViews>
  <sheetFormatPr baseColWidth="10" defaultColWidth="8.85546875" defaultRowHeight="12.75" customHeight="1" x14ac:dyDescent="0.25"/>
  <cols>
    <col min="1" max="1" width="15.85546875" style="1" bestFit="1" customWidth="1"/>
    <col min="2" max="2" width="16.28515625" style="1" bestFit="1" customWidth="1"/>
    <col min="3" max="3" width="81.85546875" style="1" bestFit="1" customWidth="1"/>
    <col min="4" max="4" width="60" style="1" bestFit="1" customWidth="1"/>
    <col min="5" max="5" width="50.5703125" style="1" customWidth="1"/>
    <col min="6" max="7" width="43" style="1" bestFit="1" customWidth="1"/>
    <col min="8" max="8" width="78" style="1" bestFit="1" customWidth="1"/>
    <col min="9" max="9" width="23.5703125" style="1" customWidth="1"/>
    <col min="10" max="10" width="11.85546875" style="1" bestFit="1" customWidth="1"/>
    <col min="11" max="11" width="19.7109375" style="1" bestFit="1" customWidth="1"/>
    <col min="12" max="12" width="8.5703125" style="1" customWidth="1"/>
    <col min="13" max="13" width="7.140625" style="1" customWidth="1"/>
    <col min="14" max="14" width="54.140625" style="1" bestFit="1" customWidth="1"/>
    <col min="15" max="15" width="11.42578125" style="1" bestFit="1" customWidth="1"/>
    <col min="16" max="16" width="60" style="1" bestFit="1" customWidth="1"/>
    <col min="17" max="17" width="8.85546875" style="1"/>
    <col min="18" max="18" width="8.85546875" style="1" customWidth="1"/>
    <col min="19" max="16384" width="8.85546875" style="1"/>
  </cols>
  <sheetData>
    <row r="1" spans="1:16" ht="40.5" customHeight="1" x14ac:dyDescent="0.25">
      <c r="A1" s="4" t="s">
        <v>1569</v>
      </c>
      <c r="B1" s="4" t="s">
        <v>1568</v>
      </c>
      <c r="C1" s="4" t="s">
        <v>1567</v>
      </c>
      <c r="D1" s="4" t="s">
        <v>1566</v>
      </c>
      <c r="E1" s="4" t="s">
        <v>1565</v>
      </c>
      <c r="F1" s="4" t="s">
        <v>1564</v>
      </c>
      <c r="G1" s="4" t="s">
        <v>1563</v>
      </c>
      <c r="H1" s="4" t="s">
        <v>1562</v>
      </c>
      <c r="I1" s="4" t="s">
        <v>1561</v>
      </c>
      <c r="J1" s="4" t="s">
        <v>1560</v>
      </c>
      <c r="K1" s="4" t="s">
        <v>1559</v>
      </c>
      <c r="L1" s="4" t="s">
        <v>1558</v>
      </c>
      <c r="M1" s="3" t="s">
        <v>1557</v>
      </c>
    </row>
    <row r="2" spans="1:16" ht="12.75" customHeight="1" x14ac:dyDescent="0.25">
      <c r="A2" s="2" t="s">
        <v>1528</v>
      </c>
      <c r="B2" s="2" t="s">
        <v>1527</v>
      </c>
      <c r="C2" s="2" t="s">
        <v>1512</v>
      </c>
      <c r="D2" s="2" t="s">
        <v>1511</v>
      </c>
      <c r="E2" s="2" t="s">
        <v>121</v>
      </c>
      <c r="F2" s="2" t="s">
        <v>120</v>
      </c>
      <c r="G2" s="2" t="s">
        <v>73</v>
      </c>
      <c r="H2" s="2" t="s">
        <v>119</v>
      </c>
      <c r="I2" s="2" t="s">
        <v>88</v>
      </c>
      <c r="J2" s="2" t="s">
        <v>46</v>
      </c>
      <c r="K2" s="2" t="s">
        <v>48</v>
      </c>
      <c r="L2" s="2" t="s">
        <v>87</v>
      </c>
      <c r="M2" s="8">
        <v>1</v>
      </c>
      <c r="N2" s="9" t="str">
        <f>_xlfn.CONCAT(B2," - ",G2)</f>
        <v>773-100-01 - Immobilisation</v>
      </c>
      <c r="O2" s="9" t="str">
        <f>J2</f>
        <v>Investissement</v>
      </c>
      <c r="P2" s="9" t="str">
        <f>D2</f>
        <v>Fonds des ressources informationnelles du secteur de la santé et des services sociaux</v>
      </c>
    </row>
    <row r="3" spans="1:16" ht="12.75" customHeight="1" x14ac:dyDescent="0.25">
      <c r="A3" s="2" t="s">
        <v>1526</v>
      </c>
      <c r="B3" s="2" t="s">
        <v>1525</v>
      </c>
      <c r="C3" s="2" t="s">
        <v>1512</v>
      </c>
      <c r="D3" s="2" t="s">
        <v>1511</v>
      </c>
      <c r="E3" s="2" t="s">
        <v>121</v>
      </c>
      <c r="F3" s="2" t="s">
        <v>1524</v>
      </c>
      <c r="G3" s="2" t="s">
        <v>1523</v>
      </c>
      <c r="H3" s="2" t="s">
        <v>1522</v>
      </c>
      <c r="I3" s="2" t="s">
        <v>88</v>
      </c>
      <c r="J3" s="2" t="s">
        <v>46</v>
      </c>
      <c r="K3" s="2" t="s">
        <v>48</v>
      </c>
      <c r="L3" s="2" t="s">
        <v>87</v>
      </c>
      <c r="M3" s="8">
        <v>1</v>
      </c>
      <c r="N3" s="9" t="str">
        <f t="shared" ref="N3:N66" si="0">_xlfn.CONCAT(B3," - ",G3)</f>
        <v>773-200-01 - FRISSSS - Investisements - Affectation</v>
      </c>
      <c r="O3" s="9" t="str">
        <f t="shared" ref="O3:O66" si="1">J3</f>
        <v>Investissement</v>
      </c>
      <c r="P3" s="9" t="str">
        <f t="shared" ref="P3:P66" si="2">D3</f>
        <v>Fonds des ressources informationnelles du secteur de la santé et des services sociaux</v>
      </c>
    </row>
    <row r="4" spans="1:16" ht="12.75" customHeight="1" x14ac:dyDescent="0.25">
      <c r="A4" s="2" t="s">
        <v>1540</v>
      </c>
      <c r="B4" s="2" t="s">
        <v>1540</v>
      </c>
      <c r="C4" s="2" t="s">
        <v>1512</v>
      </c>
      <c r="D4" s="2" t="s">
        <v>1511</v>
      </c>
      <c r="E4" s="2" t="s">
        <v>90</v>
      </c>
      <c r="F4" s="2" t="s">
        <v>1539</v>
      </c>
      <c r="G4" s="2" t="s">
        <v>1538</v>
      </c>
      <c r="H4" s="2" t="s">
        <v>1537</v>
      </c>
      <c r="I4" s="2" t="s">
        <v>88</v>
      </c>
      <c r="J4" s="2" t="s">
        <v>47</v>
      </c>
      <c r="K4" s="2" t="s">
        <v>48</v>
      </c>
      <c r="L4" s="2" t="s">
        <v>87</v>
      </c>
      <c r="M4" s="8">
        <v>1</v>
      </c>
      <c r="N4" s="9" t="str">
        <f t="shared" si="0"/>
        <v>773-200-02 - FRISSSS - Dépenses - Affectation</v>
      </c>
      <c r="O4" s="9" t="str">
        <f t="shared" si="1"/>
        <v>Dépense</v>
      </c>
      <c r="P4" s="9" t="str">
        <f t="shared" si="2"/>
        <v>Fonds des ressources informationnelles du secteur de la santé et des services sociaux</v>
      </c>
    </row>
    <row r="5" spans="1:16" ht="12.75" customHeight="1" x14ac:dyDescent="0.25">
      <c r="A5" s="2" t="s">
        <v>1536</v>
      </c>
      <c r="B5" s="2" t="s">
        <v>1536</v>
      </c>
      <c r="C5" s="2" t="s">
        <v>1512</v>
      </c>
      <c r="D5" s="2" t="s">
        <v>1511</v>
      </c>
      <c r="E5" s="2" t="s">
        <v>90</v>
      </c>
      <c r="F5" s="2" t="s">
        <v>1535</v>
      </c>
      <c r="G5" s="2" t="s">
        <v>1534</v>
      </c>
      <c r="H5" s="2" t="s">
        <v>1533</v>
      </c>
      <c r="I5" s="2" t="s">
        <v>88</v>
      </c>
      <c r="J5" s="2" t="s">
        <v>46</v>
      </c>
      <c r="K5" s="2" t="s">
        <v>51</v>
      </c>
      <c r="L5" s="2" t="s">
        <v>1517</v>
      </c>
      <c r="M5" s="8">
        <v>1</v>
      </c>
      <c r="N5" s="9" t="str">
        <f t="shared" si="0"/>
        <v>773-300-01 - FRISSSS- Investissements - Autres revenus</v>
      </c>
      <c r="O5" s="9" t="str">
        <f t="shared" si="1"/>
        <v>Investissement</v>
      </c>
      <c r="P5" s="9" t="str">
        <f t="shared" si="2"/>
        <v>Fonds des ressources informationnelles du secteur de la santé et des services sociaux</v>
      </c>
    </row>
    <row r="6" spans="1:16" ht="12.75" customHeight="1" x14ac:dyDescent="0.25">
      <c r="A6" s="2" t="s">
        <v>1532</v>
      </c>
      <c r="B6" s="2" t="s">
        <v>1532</v>
      </c>
      <c r="C6" s="2" t="s">
        <v>1512</v>
      </c>
      <c r="D6" s="2" t="s">
        <v>1511</v>
      </c>
      <c r="E6" s="2" t="s">
        <v>90</v>
      </c>
      <c r="F6" s="2" t="s">
        <v>1531</v>
      </c>
      <c r="G6" s="2" t="s">
        <v>1530</v>
      </c>
      <c r="H6" s="2" t="s">
        <v>1529</v>
      </c>
      <c r="I6" s="2" t="s">
        <v>88</v>
      </c>
      <c r="J6" s="2" t="s">
        <v>47</v>
      </c>
      <c r="K6" s="2" t="s">
        <v>51</v>
      </c>
      <c r="L6" s="2" t="s">
        <v>1517</v>
      </c>
      <c r="M6" s="8">
        <v>1</v>
      </c>
      <c r="N6" s="9" t="str">
        <f t="shared" si="0"/>
        <v>773-300-02 - FRISSSS - Dépenses - autres revenus</v>
      </c>
      <c r="O6" s="9" t="str">
        <f t="shared" si="1"/>
        <v>Dépense</v>
      </c>
      <c r="P6" s="9" t="str">
        <f t="shared" si="2"/>
        <v>Fonds des ressources informationnelles du secteur de la santé et des services sociaux</v>
      </c>
    </row>
    <row r="7" spans="1:16" ht="12.75" customHeight="1" x14ac:dyDescent="0.25">
      <c r="A7" s="2" t="s">
        <v>1506</v>
      </c>
      <c r="B7" s="2" t="s">
        <v>1505</v>
      </c>
      <c r="C7" s="2" t="s">
        <v>1498</v>
      </c>
      <c r="D7" s="2" t="s">
        <v>50</v>
      </c>
      <c r="E7" s="2" t="s">
        <v>90</v>
      </c>
      <c r="F7" s="2" t="s">
        <v>117</v>
      </c>
      <c r="G7" s="2" t="s">
        <v>67</v>
      </c>
      <c r="H7" s="2" t="s">
        <v>98</v>
      </c>
      <c r="I7" s="2" t="s">
        <v>88</v>
      </c>
      <c r="J7" s="2" t="s">
        <v>47</v>
      </c>
      <c r="K7" s="2" t="s">
        <v>48</v>
      </c>
      <c r="L7" s="2" t="s">
        <v>87</v>
      </c>
      <c r="M7" s="8">
        <v>1</v>
      </c>
      <c r="N7" s="9" t="str">
        <f t="shared" si="0"/>
        <v>AUTRES - Fonctionnement</v>
      </c>
      <c r="O7" s="9" t="str">
        <f t="shared" si="1"/>
        <v>Dépense</v>
      </c>
      <c r="P7" s="9" t="str">
        <f t="shared" si="2"/>
        <v>Fonds général</v>
      </c>
    </row>
    <row r="8" spans="1:16" ht="12.75" customHeight="1" x14ac:dyDescent="0.25">
      <c r="A8" s="2" t="s">
        <v>1503</v>
      </c>
      <c r="B8" s="2" t="s">
        <v>1502</v>
      </c>
      <c r="C8" s="2" t="s">
        <v>1498</v>
      </c>
      <c r="D8" s="2" t="s">
        <v>50</v>
      </c>
      <c r="E8" s="2" t="s">
        <v>90</v>
      </c>
      <c r="F8" s="2" t="s">
        <v>111</v>
      </c>
      <c r="G8" s="2" t="s">
        <v>1</v>
      </c>
      <c r="H8" s="2" t="s">
        <v>98</v>
      </c>
      <c r="I8" s="2" t="s">
        <v>88</v>
      </c>
      <c r="J8" s="2" t="s">
        <v>47</v>
      </c>
      <c r="K8" s="2" t="s">
        <v>48</v>
      </c>
      <c r="L8" s="2" t="s">
        <v>87</v>
      </c>
      <c r="M8" s="8">
        <v>1</v>
      </c>
      <c r="N8" s="9" t="str">
        <f t="shared" si="0"/>
        <v>CAT 521 - Rémunération</v>
      </c>
      <c r="O8" s="9" t="str">
        <f t="shared" si="1"/>
        <v>Dépense</v>
      </c>
      <c r="P8" s="9" t="str">
        <f t="shared" si="2"/>
        <v>Fonds général</v>
      </c>
    </row>
    <row r="9" spans="1:16" ht="12.75" customHeight="1" x14ac:dyDescent="0.25">
      <c r="A9" s="2" t="s">
        <v>1556</v>
      </c>
      <c r="B9" s="2" t="s">
        <v>1556</v>
      </c>
      <c r="C9" s="2" t="s">
        <v>1512</v>
      </c>
      <c r="D9" s="2" t="s">
        <v>50</v>
      </c>
      <c r="E9" s="2" t="s">
        <v>90</v>
      </c>
      <c r="F9" s="2" t="s">
        <v>1555</v>
      </c>
      <c r="G9" s="2" t="s">
        <v>1555</v>
      </c>
      <c r="H9" s="2" t="s">
        <v>1555</v>
      </c>
      <c r="I9" s="2" t="s">
        <v>88</v>
      </c>
      <c r="J9" s="2" t="s">
        <v>46</v>
      </c>
      <c r="K9" s="2" t="s">
        <v>48</v>
      </c>
      <c r="L9" s="2" t="s">
        <v>87</v>
      </c>
      <c r="M9" s="8">
        <v>1</v>
      </c>
      <c r="N9" s="9" t="str">
        <f t="shared" si="0"/>
        <v>MSSS-100-060 - Institut de la pertinence des actes médicaux-IPAM (CAP)</v>
      </c>
      <c r="O9" s="9" t="str">
        <f t="shared" si="1"/>
        <v>Investissement</v>
      </c>
      <c r="P9" s="9" t="str">
        <f t="shared" si="2"/>
        <v>Fonds général</v>
      </c>
    </row>
    <row r="10" spans="1:16" ht="12.75" customHeight="1" x14ac:dyDescent="0.25">
      <c r="A10" s="2" t="s">
        <v>1554</v>
      </c>
      <c r="B10" s="2" t="s">
        <v>1554</v>
      </c>
      <c r="C10" s="2" t="s">
        <v>1512</v>
      </c>
      <c r="D10" s="2" t="s">
        <v>50</v>
      </c>
      <c r="E10" s="2" t="s">
        <v>90</v>
      </c>
      <c r="F10" s="2" t="s">
        <v>1553</v>
      </c>
      <c r="G10" s="2" t="s">
        <v>1553</v>
      </c>
      <c r="H10" s="2" t="s">
        <v>1553</v>
      </c>
      <c r="I10" s="2" t="s">
        <v>88</v>
      </c>
      <c r="J10" s="2" t="s">
        <v>47</v>
      </c>
      <c r="K10" s="2" t="s">
        <v>48</v>
      </c>
      <c r="L10" s="2" t="s">
        <v>87</v>
      </c>
      <c r="M10" s="8">
        <v>1</v>
      </c>
      <c r="N10" s="9" t="str">
        <f t="shared" si="0"/>
        <v>MSSS-101-060 - Institut de la pertinence des actes médicaux-IPAM (NON CAP)</v>
      </c>
      <c r="O10" s="9" t="str">
        <f t="shared" si="1"/>
        <v>Dépense</v>
      </c>
      <c r="P10" s="9" t="str">
        <f t="shared" si="2"/>
        <v>Fonds général</v>
      </c>
    </row>
    <row r="11" spans="1:16" ht="12.75" customHeight="1" x14ac:dyDescent="0.25">
      <c r="A11" s="2" t="s">
        <v>1379</v>
      </c>
      <c r="B11" s="2" t="s">
        <v>1379</v>
      </c>
      <c r="C11" s="2" t="s">
        <v>1347</v>
      </c>
      <c r="D11" s="2" t="s">
        <v>50</v>
      </c>
      <c r="E11" s="2" t="s">
        <v>90</v>
      </c>
      <c r="F11" s="2" t="s">
        <v>260</v>
      </c>
      <c r="G11" s="2" t="s">
        <v>259</v>
      </c>
      <c r="H11" s="2" t="s">
        <v>258</v>
      </c>
      <c r="I11" s="2" t="s">
        <v>88</v>
      </c>
      <c r="J11" s="2" t="s">
        <v>46</v>
      </c>
      <c r="K11" s="2" t="s">
        <v>48</v>
      </c>
      <c r="L11" s="2" t="s">
        <v>87</v>
      </c>
      <c r="M11" s="8">
        <v>1</v>
      </c>
      <c r="N11" s="9" t="str">
        <f t="shared" si="0"/>
        <v>RSSS-130-4017 - Fonds exploitation - Dépense de l'exercice - Cap</v>
      </c>
      <c r="O11" s="9" t="str">
        <f t="shared" si="1"/>
        <v>Investissement</v>
      </c>
      <c r="P11" s="9" t="str">
        <f t="shared" si="2"/>
        <v>Fonds général</v>
      </c>
    </row>
    <row r="12" spans="1:16" ht="12.75" customHeight="1" x14ac:dyDescent="0.25">
      <c r="A12" s="2" t="s">
        <v>1346</v>
      </c>
      <c r="B12" s="2" t="s">
        <v>1346</v>
      </c>
      <c r="C12" s="2" t="s">
        <v>1314</v>
      </c>
      <c r="D12" s="2" t="s">
        <v>50</v>
      </c>
      <c r="E12" s="2" t="s">
        <v>90</v>
      </c>
      <c r="F12" s="2" t="s">
        <v>260</v>
      </c>
      <c r="G12" s="2" t="s">
        <v>259</v>
      </c>
      <c r="H12" s="2" t="s">
        <v>258</v>
      </c>
      <c r="I12" s="2" t="s">
        <v>88</v>
      </c>
      <c r="J12" s="2" t="s">
        <v>46</v>
      </c>
      <c r="K12" s="2" t="s">
        <v>48</v>
      </c>
      <c r="L12" s="2" t="s">
        <v>87</v>
      </c>
      <c r="M12" s="8">
        <v>1</v>
      </c>
      <c r="N12" s="9" t="str">
        <f t="shared" si="0"/>
        <v>RSSS-130-4051 - Fonds exploitation - Dépense de l'exercice - Cap</v>
      </c>
      <c r="O12" s="9" t="str">
        <f t="shared" si="1"/>
        <v>Investissement</v>
      </c>
      <c r="P12" s="9" t="str">
        <f t="shared" si="2"/>
        <v>Fonds général</v>
      </c>
    </row>
    <row r="13" spans="1:16" ht="12.75" customHeight="1" x14ac:dyDescent="0.25">
      <c r="A13" s="2" t="s">
        <v>1313</v>
      </c>
      <c r="B13" s="2" t="s">
        <v>1313</v>
      </c>
      <c r="C13" s="2" t="s">
        <v>1281</v>
      </c>
      <c r="D13" s="2" t="s">
        <v>50</v>
      </c>
      <c r="E13" s="2" t="s">
        <v>90</v>
      </c>
      <c r="F13" s="2" t="s">
        <v>260</v>
      </c>
      <c r="G13" s="2" t="s">
        <v>259</v>
      </c>
      <c r="H13" s="2" t="s">
        <v>258</v>
      </c>
      <c r="I13" s="2" t="s">
        <v>88</v>
      </c>
      <c r="J13" s="2" t="s">
        <v>46</v>
      </c>
      <c r="K13" s="2" t="s">
        <v>48</v>
      </c>
      <c r="L13" s="2" t="s">
        <v>87</v>
      </c>
      <c r="M13" s="8">
        <v>1</v>
      </c>
      <c r="N13" s="9" t="str">
        <f t="shared" si="0"/>
        <v>RSSS-130-4100 - Fonds exploitation - Dépense de l'exercice - Cap</v>
      </c>
      <c r="O13" s="9" t="str">
        <f t="shared" si="1"/>
        <v>Investissement</v>
      </c>
      <c r="P13" s="9" t="str">
        <f t="shared" si="2"/>
        <v>Fonds général</v>
      </c>
    </row>
    <row r="14" spans="1:16" ht="12.75" customHeight="1" x14ac:dyDescent="0.25">
      <c r="A14" s="2" t="s">
        <v>1280</v>
      </c>
      <c r="B14" s="2" t="s">
        <v>1280</v>
      </c>
      <c r="C14" s="2" t="s">
        <v>1248</v>
      </c>
      <c r="D14" s="2" t="s">
        <v>50</v>
      </c>
      <c r="E14" s="2" t="s">
        <v>90</v>
      </c>
      <c r="F14" s="2" t="s">
        <v>260</v>
      </c>
      <c r="G14" s="2" t="s">
        <v>259</v>
      </c>
      <c r="H14" s="2" t="s">
        <v>258</v>
      </c>
      <c r="I14" s="2" t="s">
        <v>88</v>
      </c>
      <c r="J14" s="2" t="s">
        <v>46</v>
      </c>
      <c r="K14" s="2" t="s">
        <v>48</v>
      </c>
      <c r="L14" s="2" t="s">
        <v>87</v>
      </c>
      <c r="M14" s="8">
        <v>1</v>
      </c>
      <c r="N14" s="9" t="str">
        <f t="shared" si="0"/>
        <v>RSSS-130-4150 - Fonds exploitation - Dépense de l'exercice - Cap</v>
      </c>
      <c r="O14" s="9" t="str">
        <f t="shared" si="1"/>
        <v>Investissement</v>
      </c>
      <c r="P14" s="9" t="str">
        <f t="shared" si="2"/>
        <v>Fonds général</v>
      </c>
    </row>
    <row r="15" spans="1:16" ht="12.75" customHeight="1" x14ac:dyDescent="0.25">
      <c r="A15" s="2" t="s">
        <v>1247</v>
      </c>
      <c r="B15" s="2" t="s">
        <v>1247</v>
      </c>
      <c r="C15" s="2" t="s">
        <v>1215</v>
      </c>
      <c r="D15" s="2" t="s">
        <v>50</v>
      </c>
      <c r="E15" s="2" t="s">
        <v>90</v>
      </c>
      <c r="F15" s="2" t="s">
        <v>260</v>
      </c>
      <c r="G15" s="2" t="s">
        <v>259</v>
      </c>
      <c r="H15" s="2" t="s">
        <v>258</v>
      </c>
      <c r="I15" s="2" t="s">
        <v>88</v>
      </c>
      <c r="J15" s="2" t="s">
        <v>46</v>
      </c>
      <c r="K15" s="2" t="s">
        <v>48</v>
      </c>
      <c r="L15" s="2" t="s">
        <v>87</v>
      </c>
      <c r="M15" s="8">
        <v>1</v>
      </c>
      <c r="N15" s="9" t="str">
        <f t="shared" si="0"/>
        <v>RSSS-130-4155 - Fonds exploitation - Dépense de l'exercice - Cap</v>
      </c>
      <c r="O15" s="9" t="str">
        <f t="shared" si="1"/>
        <v>Investissement</v>
      </c>
      <c r="P15" s="9" t="str">
        <f t="shared" si="2"/>
        <v>Fonds général</v>
      </c>
    </row>
    <row r="16" spans="1:16" ht="12.75" customHeight="1" x14ac:dyDescent="0.25">
      <c r="A16" s="2" t="s">
        <v>1214</v>
      </c>
      <c r="B16" s="2" t="s">
        <v>1214</v>
      </c>
      <c r="C16" s="2" t="s">
        <v>1182</v>
      </c>
      <c r="D16" s="2" t="s">
        <v>50</v>
      </c>
      <c r="E16" s="2" t="s">
        <v>90</v>
      </c>
      <c r="F16" s="2" t="s">
        <v>260</v>
      </c>
      <c r="G16" s="2" t="s">
        <v>259</v>
      </c>
      <c r="H16" s="2" t="s">
        <v>258</v>
      </c>
      <c r="I16" s="2" t="s">
        <v>88</v>
      </c>
      <c r="J16" s="2" t="s">
        <v>46</v>
      </c>
      <c r="K16" s="2" t="s">
        <v>48</v>
      </c>
      <c r="L16" s="2" t="s">
        <v>87</v>
      </c>
      <c r="M16" s="8">
        <v>1</v>
      </c>
      <c r="N16" s="9" t="str">
        <f t="shared" si="0"/>
        <v>RSSS-130-4200 - Fonds exploitation - Dépense de l'exercice - Cap</v>
      </c>
      <c r="O16" s="9" t="str">
        <f t="shared" si="1"/>
        <v>Investissement</v>
      </c>
      <c r="P16" s="9" t="str">
        <f t="shared" si="2"/>
        <v>Fonds général</v>
      </c>
    </row>
    <row r="17" spans="1:16" ht="12.75" customHeight="1" x14ac:dyDescent="0.25">
      <c r="A17" s="2" t="s">
        <v>1181</v>
      </c>
      <c r="B17" s="2" t="s">
        <v>1181</v>
      </c>
      <c r="C17" s="2" t="s">
        <v>1149</v>
      </c>
      <c r="D17" s="2" t="s">
        <v>50</v>
      </c>
      <c r="E17" s="2" t="s">
        <v>90</v>
      </c>
      <c r="F17" s="2" t="s">
        <v>260</v>
      </c>
      <c r="G17" s="2" t="s">
        <v>259</v>
      </c>
      <c r="H17" s="2" t="s">
        <v>258</v>
      </c>
      <c r="I17" s="2" t="s">
        <v>88</v>
      </c>
      <c r="J17" s="2" t="s">
        <v>46</v>
      </c>
      <c r="K17" s="2" t="s">
        <v>48</v>
      </c>
      <c r="L17" s="2" t="s">
        <v>87</v>
      </c>
      <c r="M17" s="8">
        <v>1</v>
      </c>
      <c r="N17" s="9" t="str">
        <f t="shared" si="0"/>
        <v>RSSS-130-4250 - Fonds exploitation - Dépense de l'exercice - Cap</v>
      </c>
      <c r="O17" s="9" t="str">
        <f t="shared" si="1"/>
        <v>Investissement</v>
      </c>
      <c r="P17" s="9" t="str">
        <f t="shared" si="2"/>
        <v>Fonds général</v>
      </c>
    </row>
    <row r="18" spans="1:16" ht="12.75" customHeight="1" x14ac:dyDescent="0.25">
      <c r="A18" s="2" t="s">
        <v>1148</v>
      </c>
      <c r="B18" s="2" t="s">
        <v>1148</v>
      </c>
      <c r="C18" s="2" t="s">
        <v>1116</v>
      </c>
      <c r="D18" s="2" t="s">
        <v>50</v>
      </c>
      <c r="E18" s="2" t="s">
        <v>90</v>
      </c>
      <c r="F18" s="2" t="s">
        <v>260</v>
      </c>
      <c r="G18" s="2" t="s">
        <v>259</v>
      </c>
      <c r="H18" s="2" t="s">
        <v>258</v>
      </c>
      <c r="I18" s="2" t="s">
        <v>88</v>
      </c>
      <c r="J18" s="2" t="s">
        <v>46</v>
      </c>
      <c r="K18" s="2" t="s">
        <v>48</v>
      </c>
      <c r="L18" s="2" t="s">
        <v>87</v>
      </c>
      <c r="M18" s="8">
        <v>1</v>
      </c>
      <c r="N18" s="9" t="str">
        <f t="shared" si="0"/>
        <v>RSSS-130-4300 - Fonds exploitation - Dépense de l'exercice - Cap</v>
      </c>
      <c r="O18" s="9" t="str">
        <f t="shared" si="1"/>
        <v>Investissement</v>
      </c>
      <c r="P18" s="9" t="str">
        <f t="shared" si="2"/>
        <v>Fonds général</v>
      </c>
    </row>
    <row r="19" spans="1:16" ht="12.75" customHeight="1" x14ac:dyDescent="0.25">
      <c r="A19" s="2" t="s">
        <v>1115</v>
      </c>
      <c r="B19" s="2" t="s">
        <v>1115</v>
      </c>
      <c r="C19" s="2" t="s">
        <v>1083</v>
      </c>
      <c r="D19" s="2" t="s">
        <v>50</v>
      </c>
      <c r="E19" s="2" t="s">
        <v>90</v>
      </c>
      <c r="F19" s="2" t="s">
        <v>260</v>
      </c>
      <c r="G19" s="2" t="s">
        <v>259</v>
      </c>
      <c r="H19" s="2" t="s">
        <v>258</v>
      </c>
      <c r="I19" s="2" t="s">
        <v>88</v>
      </c>
      <c r="J19" s="2" t="s">
        <v>46</v>
      </c>
      <c r="K19" s="2" t="s">
        <v>48</v>
      </c>
      <c r="L19" s="2" t="s">
        <v>87</v>
      </c>
      <c r="M19" s="8">
        <v>1</v>
      </c>
      <c r="N19" s="9" t="str">
        <f t="shared" si="0"/>
        <v>RSSS-130-4326 - Fonds exploitation - Dépense de l'exercice - Cap</v>
      </c>
      <c r="O19" s="9" t="str">
        <f t="shared" si="1"/>
        <v>Investissement</v>
      </c>
      <c r="P19" s="9" t="str">
        <f t="shared" si="2"/>
        <v>Fonds général</v>
      </c>
    </row>
    <row r="20" spans="1:16" ht="12.75" customHeight="1" x14ac:dyDescent="0.25">
      <c r="A20" s="2" t="s">
        <v>1082</v>
      </c>
      <c r="B20" s="2" t="s">
        <v>1082</v>
      </c>
      <c r="C20" s="2" t="s">
        <v>1050</v>
      </c>
      <c r="D20" s="2" t="s">
        <v>50</v>
      </c>
      <c r="E20" s="2" t="s">
        <v>90</v>
      </c>
      <c r="F20" s="2" t="s">
        <v>260</v>
      </c>
      <c r="G20" s="2" t="s">
        <v>259</v>
      </c>
      <c r="H20" s="2" t="s">
        <v>258</v>
      </c>
      <c r="I20" s="2" t="s">
        <v>88</v>
      </c>
      <c r="J20" s="2" t="s">
        <v>46</v>
      </c>
      <c r="K20" s="2" t="s">
        <v>48</v>
      </c>
      <c r="L20" s="2" t="s">
        <v>87</v>
      </c>
      <c r="M20" s="8">
        <v>1</v>
      </c>
      <c r="N20" s="9" t="str">
        <f t="shared" si="0"/>
        <v>RSSS-130-4327 - Fonds exploitation - Dépense de l'exercice - Cap</v>
      </c>
      <c r="O20" s="9" t="str">
        <f t="shared" si="1"/>
        <v>Investissement</v>
      </c>
      <c r="P20" s="9" t="str">
        <f t="shared" si="2"/>
        <v>Fonds général</v>
      </c>
    </row>
    <row r="21" spans="1:16" ht="12.75" customHeight="1" x14ac:dyDescent="0.25">
      <c r="A21" s="2" t="s">
        <v>1049</v>
      </c>
      <c r="B21" s="2" t="s">
        <v>1049</v>
      </c>
      <c r="C21" s="2" t="s">
        <v>1017</v>
      </c>
      <c r="D21" s="2" t="s">
        <v>50</v>
      </c>
      <c r="E21" s="2" t="s">
        <v>90</v>
      </c>
      <c r="F21" s="2" t="s">
        <v>260</v>
      </c>
      <c r="G21" s="2" t="s">
        <v>259</v>
      </c>
      <c r="H21" s="2" t="s">
        <v>258</v>
      </c>
      <c r="I21" s="2" t="s">
        <v>88</v>
      </c>
      <c r="J21" s="2" t="s">
        <v>46</v>
      </c>
      <c r="K21" s="2" t="s">
        <v>48</v>
      </c>
      <c r="L21" s="2" t="s">
        <v>87</v>
      </c>
      <c r="M21" s="8">
        <v>1</v>
      </c>
      <c r="N21" s="9" t="str">
        <f t="shared" si="0"/>
        <v>RSSS-130-4350 - Fonds exploitation - Dépense de l'exercice - Cap</v>
      </c>
      <c r="O21" s="9" t="str">
        <f t="shared" si="1"/>
        <v>Investissement</v>
      </c>
      <c r="P21" s="9" t="str">
        <f t="shared" si="2"/>
        <v>Fonds général</v>
      </c>
    </row>
    <row r="22" spans="1:16" ht="12.75" customHeight="1" x14ac:dyDescent="0.25">
      <c r="A22" s="2" t="s">
        <v>1016</v>
      </c>
      <c r="B22" s="2" t="s">
        <v>1016</v>
      </c>
      <c r="C22" s="2" t="s">
        <v>984</v>
      </c>
      <c r="D22" s="2" t="s">
        <v>50</v>
      </c>
      <c r="E22" s="2" t="s">
        <v>90</v>
      </c>
      <c r="F22" s="2" t="s">
        <v>260</v>
      </c>
      <c r="G22" s="2" t="s">
        <v>259</v>
      </c>
      <c r="H22" s="2" t="s">
        <v>258</v>
      </c>
      <c r="I22" s="2" t="s">
        <v>88</v>
      </c>
      <c r="J22" s="2" t="s">
        <v>46</v>
      </c>
      <c r="K22" s="2" t="s">
        <v>48</v>
      </c>
      <c r="L22" s="2" t="s">
        <v>87</v>
      </c>
      <c r="M22" s="8">
        <v>1</v>
      </c>
      <c r="N22" s="9" t="str">
        <f t="shared" si="0"/>
        <v>RSSS-130-4400 - Fonds exploitation - Dépense de l'exercice - Cap</v>
      </c>
      <c r="O22" s="9" t="str">
        <f t="shared" si="1"/>
        <v>Investissement</v>
      </c>
      <c r="P22" s="9" t="str">
        <f t="shared" si="2"/>
        <v>Fonds général</v>
      </c>
    </row>
    <row r="23" spans="1:16" ht="12.75" customHeight="1" x14ac:dyDescent="0.25">
      <c r="A23" s="2" t="s">
        <v>983</v>
      </c>
      <c r="B23" s="2" t="s">
        <v>983</v>
      </c>
      <c r="C23" s="2" t="s">
        <v>951</v>
      </c>
      <c r="D23" s="2" t="s">
        <v>50</v>
      </c>
      <c r="E23" s="2" t="s">
        <v>90</v>
      </c>
      <c r="F23" s="2" t="s">
        <v>260</v>
      </c>
      <c r="G23" s="2" t="s">
        <v>259</v>
      </c>
      <c r="H23" s="2" t="s">
        <v>258</v>
      </c>
      <c r="I23" s="2" t="s">
        <v>88</v>
      </c>
      <c r="J23" s="2" t="s">
        <v>46</v>
      </c>
      <c r="K23" s="2" t="s">
        <v>48</v>
      </c>
      <c r="L23" s="2" t="s">
        <v>87</v>
      </c>
      <c r="M23" s="8">
        <v>1</v>
      </c>
      <c r="N23" s="9" t="str">
        <f t="shared" si="0"/>
        <v>RSSS-130-4450 - Fonds exploitation - Dépense de l'exercice - Cap</v>
      </c>
      <c r="O23" s="9" t="str">
        <f t="shared" si="1"/>
        <v>Investissement</v>
      </c>
      <c r="P23" s="9" t="str">
        <f t="shared" si="2"/>
        <v>Fonds général</v>
      </c>
    </row>
    <row r="24" spans="1:16" ht="12.75" customHeight="1" x14ac:dyDescent="0.25">
      <c r="A24" s="2" t="s">
        <v>950</v>
      </c>
      <c r="B24" s="2" t="s">
        <v>950</v>
      </c>
      <c r="C24" s="2" t="s">
        <v>918</v>
      </c>
      <c r="D24" s="2" t="s">
        <v>50</v>
      </c>
      <c r="E24" s="2" t="s">
        <v>90</v>
      </c>
      <c r="F24" s="2" t="s">
        <v>260</v>
      </c>
      <c r="G24" s="2" t="s">
        <v>259</v>
      </c>
      <c r="H24" s="2" t="s">
        <v>258</v>
      </c>
      <c r="I24" s="2" t="s">
        <v>88</v>
      </c>
      <c r="J24" s="2" t="s">
        <v>46</v>
      </c>
      <c r="K24" s="2" t="s">
        <v>48</v>
      </c>
      <c r="L24" s="2" t="s">
        <v>87</v>
      </c>
      <c r="M24" s="8">
        <v>1</v>
      </c>
      <c r="N24" s="9" t="str">
        <f t="shared" si="0"/>
        <v>RSSS-130-4500 - Fonds exploitation - Dépense de l'exercice - Cap</v>
      </c>
      <c r="O24" s="9" t="str">
        <f t="shared" si="1"/>
        <v>Investissement</v>
      </c>
      <c r="P24" s="9" t="str">
        <f t="shared" si="2"/>
        <v>Fonds général</v>
      </c>
    </row>
    <row r="25" spans="1:16" ht="12.75" customHeight="1" x14ac:dyDescent="0.25">
      <c r="A25" s="2" t="s">
        <v>917</v>
      </c>
      <c r="B25" s="2" t="s">
        <v>917</v>
      </c>
      <c r="C25" s="2" t="s">
        <v>885</v>
      </c>
      <c r="D25" s="2" t="s">
        <v>50</v>
      </c>
      <c r="E25" s="2" t="s">
        <v>90</v>
      </c>
      <c r="F25" s="2" t="s">
        <v>260</v>
      </c>
      <c r="G25" s="2" t="s">
        <v>259</v>
      </c>
      <c r="H25" s="2" t="s">
        <v>258</v>
      </c>
      <c r="I25" s="2" t="s">
        <v>88</v>
      </c>
      <c r="J25" s="2" t="s">
        <v>46</v>
      </c>
      <c r="K25" s="2" t="s">
        <v>48</v>
      </c>
      <c r="L25" s="2" t="s">
        <v>87</v>
      </c>
      <c r="M25" s="8">
        <v>1</v>
      </c>
      <c r="N25" s="9" t="str">
        <f t="shared" si="0"/>
        <v>RSSS-130-4550 - Fonds exploitation - Dépense de l'exercice - Cap</v>
      </c>
      <c r="O25" s="9" t="str">
        <f t="shared" si="1"/>
        <v>Investissement</v>
      </c>
      <c r="P25" s="9" t="str">
        <f t="shared" si="2"/>
        <v>Fonds général</v>
      </c>
    </row>
    <row r="26" spans="1:16" ht="12.75" customHeight="1" x14ac:dyDescent="0.25">
      <c r="A26" s="2" t="s">
        <v>884</v>
      </c>
      <c r="B26" s="2" t="s">
        <v>884</v>
      </c>
      <c r="C26" s="2" t="s">
        <v>852</v>
      </c>
      <c r="D26" s="2" t="s">
        <v>50</v>
      </c>
      <c r="E26" s="2" t="s">
        <v>90</v>
      </c>
      <c r="F26" s="2" t="s">
        <v>260</v>
      </c>
      <c r="G26" s="2" t="s">
        <v>259</v>
      </c>
      <c r="H26" s="2" t="s">
        <v>258</v>
      </c>
      <c r="I26" s="2" t="s">
        <v>88</v>
      </c>
      <c r="J26" s="2" t="s">
        <v>46</v>
      </c>
      <c r="K26" s="2" t="s">
        <v>48</v>
      </c>
      <c r="L26" s="2" t="s">
        <v>87</v>
      </c>
      <c r="M26" s="8">
        <v>1</v>
      </c>
      <c r="N26" s="9" t="str">
        <f t="shared" si="0"/>
        <v>RSSS-130-4600 - Fonds exploitation - Dépense de l'exercice - Cap</v>
      </c>
      <c r="O26" s="9" t="str">
        <f t="shared" si="1"/>
        <v>Investissement</v>
      </c>
      <c r="P26" s="9" t="str">
        <f t="shared" si="2"/>
        <v>Fonds général</v>
      </c>
    </row>
    <row r="27" spans="1:16" ht="12.75" customHeight="1" x14ac:dyDescent="0.25">
      <c r="A27" s="2" t="s">
        <v>851</v>
      </c>
      <c r="B27" s="2" t="s">
        <v>851</v>
      </c>
      <c r="C27" s="2" t="s">
        <v>819</v>
      </c>
      <c r="D27" s="2" t="s">
        <v>50</v>
      </c>
      <c r="E27" s="2" t="s">
        <v>90</v>
      </c>
      <c r="F27" s="2" t="s">
        <v>260</v>
      </c>
      <c r="G27" s="2" t="s">
        <v>259</v>
      </c>
      <c r="H27" s="2" t="s">
        <v>258</v>
      </c>
      <c r="I27" s="2" t="s">
        <v>88</v>
      </c>
      <c r="J27" s="2" t="s">
        <v>46</v>
      </c>
      <c r="K27" s="2" t="s">
        <v>48</v>
      </c>
      <c r="L27" s="2" t="s">
        <v>87</v>
      </c>
      <c r="M27" s="8">
        <v>1</v>
      </c>
      <c r="N27" s="9" t="str">
        <f t="shared" si="0"/>
        <v>RSSS-130-4601 - Fonds exploitation - Dépense de l'exercice - Cap</v>
      </c>
      <c r="O27" s="9" t="str">
        <f t="shared" si="1"/>
        <v>Investissement</v>
      </c>
      <c r="P27" s="9" t="str">
        <f t="shared" si="2"/>
        <v>Fonds général</v>
      </c>
    </row>
    <row r="28" spans="1:16" ht="12.75" customHeight="1" x14ac:dyDescent="0.25">
      <c r="A28" s="2" t="s">
        <v>818</v>
      </c>
      <c r="B28" s="2" t="s">
        <v>818</v>
      </c>
      <c r="C28" s="2" t="s">
        <v>786</v>
      </c>
      <c r="D28" s="2" t="s">
        <v>50</v>
      </c>
      <c r="E28" s="2" t="s">
        <v>90</v>
      </c>
      <c r="F28" s="2" t="s">
        <v>260</v>
      </c>
      <c r="G28" s="2" t="s">
        <v>259</v>
      </c>
      <c r="H28" s="2" t="s">
        <v>258</v>
      </c>
      <c r="I28" s="2" t="s">
        <v>88</v>
      </c>
      <c r="J28" s="2" t="s">
        <v>46</v>
      </c>
      <c r="K28" s="2" t="s">
        <v>48</v>
      </c>
      <c r="L28" s="2" t="s">
        <v>87</v>
      </c>
      <c r="M28" s="8">
        <v>1</v>
      </c>
      <c r="N28" s="9" t="str">
        <f t="shared" si="0"/>
        <v>RSSS-130-4602 - Fonds exploitation - Dépense de l'exercice - Cap</v>
      </c>
      <c r="O28" s="9" t="str">
        <f t="shared" si="1"/>
        <v>Investissement</v>
      </c>
      <c r="P28" s="9" t="str">
        <f t="shared" si="2"/>
        <v>Fonds général</v>
      </c>
    </row>
    <row r="29" spans="1:16" ht="12.75" customHeight="1" x14ac:dyDescent="0.25">
      <c r="A29" s="2" t="s">
        <v>785</v>
      </c>
      <c r="B29" s="2" t="s">
        <v>785</v>
      </c>
      <c r="C29" s="2" t="s">
        <v>753</v>
      </c>
      <c r="D29" s="2" t="s">
        <v>50</v>
      </c>
      <c r="E29" s="2" t="s">
        <v>90</v>
      </c>
      <c r="F29" s="2" t="s">
        <v>260</v>
      </c>
      <c r="G29" s="2" t="s">
        <v>259</v>
      </c>
      <c r="H29" s="2" t="s">
        <v>258</v>
      </c>
      <c r="I29" s="2" t="s">
        <v>88</v>
      </c>
      <c r="J29" s="2" t="s">
        <v>46</v>
      </c>
      <c r="K29" s="2" t="s">
        <v>48</v>
      </c>
      <c r="L29" s="2" t="s">
        <v>87</v>
      </c>
      <c r="M29" s="8">
        <v>1</v>
      </c>
      <c r="N29" s="9" t="str">
        <f t="shared" si="0"/>
        <v>RSSS-130-4603 - Fonds exploitation - Dépense de l'exercice - Cap</v>
      </c>
      <c r="O29" s="9" t="str">
        <f t="shared" si="1"/>
        <v>Investissement</v>
      </c>
      <c r="P29" s="9" t="str">
        <f t="shared" si="2"/>
        <v>Fonds général</v>
      </c>
    </row>
    <row r="30" spans="1:16" ht="12.75" customHeight="1" x14ac:dyDescent="0.25">
      <c r="A30" s="2" t="s">
        <v>752</v>
      </c>
      <c r="B30" s="2" t="s">
        <v>752</v>
      </c>
      <c r="C30" s="2" t="s">
        <v>720</v>
      </c>
      <c r="D30" s="2" t="s">
        <v>50</v>
      </c>
      <c r="E30" s="2" t="s">
        <v>90</v>
      </c>
      <c r="F30" s="2" t="s">
        <v>260</v>
      </c>
      <c r="G30" s="2" t="s">
        <v>259</v>
      </c>
      <c r="H30" s="2" t="s">
        <v>258</v>
      </c>
      <c r="I30" s="2" t="s">
        <v>88</v>
      </c>
      <c r="J30" s="2" t="s">
        <v>46</v>
      </c>
      <c r="K30" s="2" t="s">
        <v>48</v>
      </c>
      <c r="L30" s="2" t="s">
        <v>87</v>
      </c>
      <c r="M30" s="8">
        <v>1</v>
      </c>
      <c r="N30" s="9" t="str">
        <f t="shared" si="0"/>
        <v>RSSS-130-4604 - Fonds exploitation - Dépense de l'exercice - Cap</v>
      </c>
      <c r="O30" s="9" t="str">
        <f t="shared" si="1"/>
        <v>Investissement</v>
      </c>
      <c r="P30" s="9" t="str">
        <f t="shared" si="2"/>
        <v>Fonds général</v>
      </c>
    </row>
    <row r="31" spans="1:16" ht="12.75" customHeight="1" x14ac:dyDescent="0.25">
      <c r="A31" s="2" t="s">
        <v>719</v>
      </c>
      <c r="B31" s="2" t="s">
        <v>719</v>
      </c>
      <c r="C31" s="2" t="s">
        <v>687</v>
      </c>
      <c r="D31" s="2" t="s">
        <v>50</v>
      </c>
      <c r="E31" s="2" t="s">
        <v>90</v>
      </c>
      <c r="F31" s="2" t="s">
        <v>260</v>
      </c>
      <c r="G31" s="2" t="s">
        <v>259</v>
      </c>
      <c r="H31" s="2" t="s">
        <v>258</v>
      </c>
      <c r="I31" s="2" t="s">
        <v>88</v>
      </c>
      <c r="J31" s="2" t="s">
        <v>46</v>
      </c>
      <c r="K31" s="2" t="s">
        <v>48</v>
      </c>
      <c r="L31" s="2" t="s">
        <v>87</v>
      </c>
      <c r="M31" s="8">
        <v>1</v>
      </c>
      <c r="N31" s="9" t="str">
        <f t="shared" si="0"/>
        <v>RSSS-130-4618 - Fonds exploitation - Dépense de l'exercice - Cap</v>
      </c>
      <c r="O31" s="9" t="str">
        <f t="shared" si="1"/>
        <v>Investissement</v>
      </c>
      <c r="P31" s="9" t="str">
        <f t="shared" si="2"/>
        <v>Fonds général</v>
      </c>
    </row>
    <row r="32" spans="1:16" ht="12.75" customHeight="1" x14ac:dyDescent="0.25">
      <c r="A32" s="2" t="s">
        <v>686</v>
      </c>
      <c r="B32" s="2" t="s">
        <v>686</v>
      </c>
      <c r="C32" s="2" t="s">
        <v>654</v>
      </c>
      <c r="D32" s="2" t="s">
        <v>50</v>
      </c>
      <c r="E32" s="2" t="s">
        <v>90</v>
      </c>
      <c r="F32" s="2" t="s">
        <v>260</v>
      </c>
      <c r="G32" s="2" t="s">
        <v>259</v>
      </c>
      <c r="H32" s="2" t="s">
        <v>258</v>
      </c>
      <c r="I32" s="2" t="s">
        <v>88</v>
      </c>
      <c r="J32" s="2" t="s">
        <v>46</v>
      </c>
      <c r="K32" s="2" t="s">
        <v>48</v>
      </c>
      <c r="L32" s="2" t="s">
        <v>87</v>
      </c>
      <c r="M32" s="8">
        <v>1</v>
      </c>
      <c r="N32" s="9" t="str">
        <f t="shared" si="0"/>
        <v>RSSS-130-4620 - Fonds exploitation - Dépense de l'exercice - Cap</v>
      </c>
      <c r="O32" s="9" t="str">
        <f t="shared" si="1"/>
        <v>Investissement</v>
      </c>
      <c r="P32" s="9" t="str">
        <f t="shared" si="2"/>
        <v>Fonds général</v>
      </c>
    </row>
    <row r="33" spans="1:16" ht="12.75" customHeight="1" x14ac:dyDescent="0.25">
      <c r="A33" s="2" t="s">
        <v>653</v>
      </c>
      <c r="B33" s="2" t="s">
        <v>653</v>
      </c>
      <c r="C33" s="2" t="s">
        <v>621</v>
      </c>
      <c r="D33" s="2" t="s">
        <v>50</v>
      </c>
      <c r="E33" s="2" t="s">
        <v>90</v>
      </c>
      <c r="F33" s="2" t="s">
        <v>260</v>
      </c>
      <c r="G33" s="2" t="s">
        <v>259</v>
      </c>
      <c r="H33" s="2" t="s">
        <v>258</v>
      </c>
      <c r="I33" s="2" t="s">
        <v>88</v>
      </c>
      <c r="J33" s="2" t="s">
        <v>46</v>
      </c>
      <c r="K33" s="2" t="s">
        <v>48</v>
      </c>
      <c r="L33" s="2" t="s">
        <v>87</v>
      </c>
      <c r="M33" s="8">
        <v>1</v>
      </c>
      <c r="N33" s="9" t="str">
        <f t="shared" si="0"/>
        <v>RSSS-130-4624 - Fonds exploitation - Dépense de l'exercice - Cap</v>
      </c>
      <c r="O33" s="9" t="str">
        <f t="shared" si="1"/>
        <v>Investissement</v>
      </c>
      <c r="P33" s="9" t="str">
        <f t="shared" si="2"/>
        <v>Fonds général</v>
      </c>
    </row>
    <row r="34" spans="1:16" ht="12.75" customHeight="1" x14ac:dyDescent="0.25">
      <c r="A34" s="2" t="s">
        <v>620</v>
      </c>
      <c r="B34" s="2" t="s">
        <v>620</v>
      </c>
      <c r="C34" s="2" t="s">
        <v>588</v>
      </c>
      <c r="D34" s="2" t="s">
        <v>50</v>
      </c>
      <c r="E34" s="2" t="s">
        <v>90</v>
      </c>
      <c r="F34" s="2" t="s">
        <v>260</v>
      </c>
      <c r="G34" s="2" t="s">
        <v>259</v>
      </c>
      <c r="H34" s="2" t="s">
        <v>258</v>
      </c>
      <c r="I34" s="2" t="s">
        <v>88</v>
      </c>
      <c r="J34" s="2" t="s">
        <v>46</v>
      </c>
      <c r="K34" s="2" t="s">
        <v>48</v>
      </c>
      <c r="L34" s="2" t="s">
        <v>87</v>
      </c>
      <c r="M34" s="8">
        <v>1</v>
      </c>
      <c r="N34" s="9" t="str">
        <f t="shared" si="0"/>
        <v>RSSS-130-4664 - Fonds exploitation - Dépense de l'exercice - Cap</v>
      </c>
      <c r="O34" s="9" t="str">
        <f t="shared" si="1"/>
        <v>Investissement</v>
      </c>
      <c r="P34" s="9" t="str">
        <f t="shared" si="2"/>
        <v>Fonds général</v>
      </c>
    </row>
    <row r="35" spans="1:16" ht="12.75" customHeight="1" x14ac:dyDescent="0.25">
      <c r="A35" s="2" t="s">
        <v>587</v>
      </c>
      <c r="B35" s="2" t="s">
        <v>587</v>
      </c>
      <c r="C35" s="2" t="s">
        <v>555</v>
      </c>
      <c r="D35" s="2" t="s">
        <v>50</v>
      </c>
      <c r="E35" s="2" t="s">
        <v>90</v>
      </c>
      <c r="F35" s="2" t="s">
        <v>260</v>
      </c>
      <c r="G35" s="2" t="s">
        <v>259</v>
      </c>
      <c r="H35" s="2" t="s">
        <v>258</v>
      </c>
      <c r="I35" s="2" t="s">
        <v>88</v>
      </c>
      <c r="J35" s="2" t="s">
        <v>46</v>
      </c>
      <c r="K35" s="2" t="s">
        <v>48</v>
      </c>
      <c r="L35" s="2" t="s">
        <v>87</v>
      </c>
      <c r="M35" s="8">
        <v>1</v>
      </c>
      <c r="N35" s="9" t="str">
        <f t="shared" si="0"/>
        <v>RSSS-130-4665 - Fonds exploitation - Dépense de l'exercice - Cap</v>
      </c>
      <c r="O35" s="9" t="str">
        <f t="shared" si="1"/>
        <v>Investissement</v>
      </c>
      <c r="P35" s="9" t="str">
        <f t="shared" si="2"/>
        <v>Fonds général</v>
      </c>
    </row>
    <row r="36" spans="1:16" ht="12.75" customHeight="1" x14ac:dyDescent="0.25">
      <c r="A36" s="2" t="s">
        <v>554</v>
      </c>
      <c r="B36" s="2" t="s">
        <v>554</v>
      </c>
      <c r="C36" s="2" t="s">
        <v>522</v>
      </c>
      <c r="D36" s="2" t="s">
        <v>50</v>
      </c>
      <c r="E36" s="2" t="s">
        <v>90</v>
      </c>
      <c r="F36" s="2" t="s">
        <v>260</v>
      </c>
      <c r="G36" s="2" t="s">
        <v>259</v>
      </c>
      <c r="H36" s="2" t="s">
        <v>258</v>
      </c>
      <c r="I36" s="2" t="s">
        <v>88</v>
      </c>
      <c r="J36" s="2" t="s">
        <v>46</v>
      </c>
      <c r="K36" s="2" t="s">
        <v>48</v>
      </c>
      <c r="L36" s="2" t="s">
        <v>87</v>
      </c>
      <c r="M36" s="8">
        <v>1</v>
      </c>
      <c r="N36" s="9" t="str">
        <f t="shared" si="0"/>
        <v>RSSS-130-4700 - Fonds exploitation - Dépense de l'exercice - Cap</v>
      </c>
      <c r="O36" s="9" t="str">
        <f t="shared" si="1"/>
        <v>Investissement</v>
      </c>
      <c r="P36" s="9" t="str">
        <f t="shared" si="2"/>
        <v>Fonds général</v>
      </c>
    </row>
    <row r="37" spans="1:16" ht="12.75" customHeight="1" x14ac:dyDescent="0.25">
      <c r="A37" s="2" t="s">
        <v>521</v>
      </c>
      <c r="B37" s="2" t="s">
        <v>521</v>
      </c>
      <c r="C37" s="2" t="s">
        <v>493</v>
      </c>
      <c r="D37" s="2" t="s">
        <v>50</v>
      </c>
      <c r="E37" s="2" t="s">
        <v>90</v>
      </c>
      <c r="F37" s="2" t="s">
        <v>260</v>
      </c>
      <c r="G37" s="2" t="s">
        <v>259</v>
      </c>
      <c r="H37" s="2" t="s">
        <v>258</v>
      </c>
      <c r="I37" s="2" t="s">
        <v>88</v>
      </c>
      <c r="J37" s="2" t="s">
        <v>46</v>
      </c>
      <c r="K37" s="2" t="s">
        <v>48</v>
      </c>
      <c r="L37" s="2" t="s">
        <v>87</v>
      </c>
      <c r="M37" s="8">
        <v>1</v>
      </c>
      <c r="N37" s="9" t="str">
        <f t="shared" si="0"/>
        <v>RSSS-130-4751 - Fonds exploitation - Dépense de l'exercice - Cap</v>
      </c>
      <c r="O37" s="9" t="str">
        <f t="shared" si="1"/>
        <v>Investissement</v>
      </c>
      <c r="P37" s="9" t="str">
        <f t="shared" si="2"/>
        <v>Fonds général</v>
      </c>
    </row>
    <row r="38" spans="1:16" ht="12.75" customHeight="1" x14ac:dyDescent="0.25">
      <c r="A38" s="2" t="s">
        <v>492</v>
      </c>
      <c r="B38" s="2" t="s">
        <v>492</v>
      </c>
      <c r="C38" s="2" t="s">
        <v>464</v>
      </c>
      <c r="D38" s="2" t="s">
        <v>50</v>
      </c>
      <c r="E38" s="2" t="s">
        <v>90</v>
      </c>
      <c r="F38" s="2" t="s">
        <v>260</v>
      </c>
      <c r="G38" s="2" t="s">
        <v>259</v>
      </c>
      <c r="H38" s="2" t="s">
        <v>258</v>
      </c>
      <c r="I38" s="2" t="s">
        <v>88</v>
      </c>
      <c r="J38" s="2" t="s">
        <v>46</v>
      </c>
      <c r="K38" s="2" t="s">
        <v>48</v>
      </c>
      <c r="L38" s="2" t="s">
        <v>87</v>
      </c>
      <c r="M38" s="8">
        <v>1</v>
      </c>
      <c r="N38" s="9" t="str">
        <f t="shared" si="0"/>
        <v>RSSS-130-4752 - Fonds exploitation - Dépense de l'exercice - Cap</v>
      </c>
      <c r="O38" s="9" t="str">
        <f t="shared" si="1"/>
        <v>Investissement</v>
      </c>
      <c r="P38" s="9" t="str">
        <f t="shared" si="2"/>
        <v>Fonds général</v>
      </c>
    </row>
    <row r="39" spans="1:16" ht="12.75" customHeight="1" x14ac:dyDescent="0.25">
      <c r="A39" s="2" t="s">
        <v>463</v>
      </c>
      <c r="B39" s="2" t="s">
        <v>463</v>
      </c>
      <c r="C39" s="2" t="s">
        <v>431</v>
      </c>
      <c r="D39" s="2" t="s">
        <v>50</v>
      </c>
      <c r="E39" s="2" t="s">
        <v>90</v>
      </c>
      <c r="F39" s="2" t="s">
        <v>260</v>
      </c>
      <c r="G39" s="2" t="s">
        <v>259</v>
      </c>
      <c r="H39" s="2" t="s">
        <v>258</v>
      </c>
      <c r="I39" s="2" t="s">
        <v>88</v>
      </c>
      <c r="J39" s="2" t="s">
        <v>46</v>
      </c>
      <c r="K39" s="2" t="s">
        <v>48</v>
      </c>
      <c r="L39" s="2" t="s">
        <v>87</v>
      </c>
      <c r="M39" s="8">
        <v>1</v>
      </c>
      <c r="N39" s="9" t="str">
        <f t="shared" si="0"/>
        <v>RSSS-130-4800 - Fonds exploitation - Dépense de l'exercice - Cap</v>
      </c>
      <c r="O39" s="9" t="str">
        <f t="shared" si="1"/>
        <v>Investissement</v>
      </c>
      <c r="P39" s="9" t="str">
        <f t="shared" si="2"/>
        <v>Fonds général</v>
      </c>
    </row>
    <row r="40" spans="1:16" ht="12.75" customHeight="1" x14ac:dyDescent="0.25">
      <c r="A40" s="2" t="s">
        <v>430</v>
      </c>
      <c r="B40" s="2" t="s">
        <v>430</v>
      </c>
      <c r="C40" s="2" t="s">
        <v>399</v>
      </c>
      <c r="D40" s="2" t="s">
        <v>50</v>
      </c>
      <c r="E40" s="2" t="s">
        <v>90</v>
      </c>
      <c r="F40" s="2" t="s">
        <v>260</v>
      </c>
      <c r="G40" s="2" t="s">
        <v>259</v>
      </c>
      <c r="H40" s="2" t="s">
        <v>258</v>
      </c>
      <c r="I40" s="2" t="s">
        <v>88</v>
      </c>
      <c r="J40" s="2" t="s">
        <v>46</v>
      </c>
      <c r="K40" s="2" t="s">
        <v>48</v>
      </c>
      <c r="L40" s="2" t="s">
        <v>87</v>
      </c>
      <c r="M40" s="8">
        <v>1</v>
      </c>
      <c r="N40" s="9" t="str">
        <f t="shared" si="0"/>
        <v>RSSS-130-4851 - Fonds exploitation - Dépense de l'exercice - Cap</v>
      </c>
      <c r="O40" s="9" t="str">
        <f t="shared" si="1"/>
        <v>Investissement</v>
      </c>
      <c r="P40" s="9" t="str">
        <f t="shared" si="2"/>
        <v>Fonds général</v>
      </c>
    </row>
    <row r="41" spans="1:16" ht="12.75" customHeight="1" x14ac:dyDescent="0.25">
      <c r="A41" s="2" t="s">
        <v>398</v>
      </c>
      <c r="B41" s="2" t="s">
        <v>398</v>
      </c>
      <c r="C41" s="2" t="s">
        <v>366</v>
      </c>
      <c r="D41" s="2" t="s">
        <v>50</v>
      </c>
      <c r="E41" s="2" t="s">
        <v>90</v>
      </c>
      <c r="F41" s="2" t="s">
        <v>260</v>
      </c>
      <c r="G41" s="2" t="s">
        <v>259</v>
      </c>
      <c r="H41" s="2" t="s">
        <v>258</v>
      </c>
      <c r="I41" s="2" t="s">
        <v>88</v>
      </c>
      <c r="J41" s="2" t="s">
        <v>46</v>
      </c>
      <c r="K41" s="2" t="s">
        <v>48</v>
      </c>
      <c r="L41" s="2" t="s">
        <v>87</v>
      </c>
      <c r="M41" s="8">
        <v>1</v>
      </c>
      <c r="N41" s="9" t="str">
        <f t="shared" si="0"/>
        <v>RSSS-130-4900 - Fonds exploitation - Dépense de l'exercice - Cap</v>
      </c>
      <c r="O41" s="9" t="str">
        <f t="shared" si="1"/>
        <v>Investissement</v>
      </c>
      <c r="P41" s="9" t="str">
        <f t="shared" si="2"/>
        <v>Fonds général</v>
      </c>
    </row>
    <row r="42" spans="1:16" ht="12.75" customHeight="1" x14ac:dyDescent="0.25">
      <c r="A42" s="2" t="s">
        <v>365</v>
      </c>
      <c r="B42" s="2" t="s">
        <v>365</v>
      </c>
      <c r="C42" s="2" t="s">
        <v>333</v>
      </c>
      <c r="D42" s="2" t="s">
        <v>50</v>
      </c>
      <c r="E42" s="2" t="s">
        <v>90</v>
      </c>
      <c r="F42" s="2" t="s">
        <v>260</v>
      </c>
      <c r="G42" s="2" t="s">
        <v>259</v>
      </c>
      <c r="H42" s="2" t="s">
        <v>258</v>
      </c>
      <c r="I42" s="2" t="s">
        <v>88</v>
      </c>
      <c r="J42" s="2" t="s">
        <v>46</v>
      </c>
      <c r="K42" s="2" t="s">
        <v>48</v>
      </c>
      <c r="L42" s="2" t="s">
        <v>87</v>
      </c>
      <c r="M42" s="8">
        <v>1</v>
      </c>
      <c r="N42" s="9" t="str">
        <f t="shared" si="0"/>
        <v>RSSS-130-4903 - Fonds exploitation - Dépense de l'exercice - Cap</v>
      </c>
      <c r="O42" s="9" t="str">
        <f t="shared" si="1"/>
        <v>Investissement</v>
      </c>
      <c r="P42" s="9" t="str">
        <f t="shared" si="2"/>
        <v>Fonds général</v>
      </c>
    </row>
    <row r="43" spans="1:16" ht="12.75" customHeight="1" x14ac:dyDescent="0.25">
      <c r="A43" s="2" t="s">
        <v>332</v>
      </c>
      <c r="B43" s="2" t="s">
        <v>332</v>
      </c>
      <c r="C43" s="2" t="s">
        <v>295</v>
      </c>
      <c r="D43" s="2" t="s">
        <v>50</v>
      </c>
      <c r="E43" s="2" t="s">
        <v>90</v>
      </c>
      <c r="F43" s="2" t="s">
        <v>260</v>
      </c>
      <c r="G43" s="2" t="s">
        <v>259</v>
      </c>
      <c r="H43" s="2" t="s">
        <v>258</v>
      </c>
      <c r="I43" s="2" t="s">
        <v>88</v>
      </c>
      <c r="J43" s="2" t="s">
        <v>46</v>
      </c>
      <c r="K43" s="2" t="s">
        <v>48</v>
      </c>
      <c r="L43" s="2" t="s">
        <v>87</v>
      </c>
      <c r="M43" s="8">
        <v>1</v>
      </c>
      <c r="N43" s="9" t="str">
        <f t="shared" si="0"/>
        <v>RSSS-130-4950 - Fonds exploitation - Dépense de l'exercice - Cap</v>
      </c>
      <c r="O43" s="9" t="str">
        <f t="shared" si="1"/>
        <v>Investissement</v>
      </c>
      <c r="P43" s="9" t="str">
        <f t="shared" si="2"/>
        <v>Fonds général</v>
      </c>
    </row>
    <row r="44" spans="1:16" ht="12.75" customHeight="1" x14ac:dyDescent="0.25">
      <c r="A44" s="2" t="s">
        <v>294</v>
      </c>
      <c r="B44" s="2" t="s">
        <v>294</v>
      </c>
      <c r="C44" s="2" t="s">
        <v>262</v>
      </c>
      <c r="D44" s="2" t="s">
        <v>50</v>
      </c>
      <c r="E44" s="2" t="s">
        <v>90</v>
      </c>
      <c r="F44" s="2" t="s">
        <v>260</v>
      </c>
      <c r="G44" s="2" t="s">
        <v>259</v>
      </c>
      <c r="H44" s="2" t="s">
        <v>258</v>
      </c>
      <c r="I44" s="2" t="s">
        <v>88</v>
      </c>
      <c r="J44" s="2" t="s">
        <v>46</v>
      </c>
      <c r="K44" s="2" t="s">
        <v>48</v>
      </c>
      <c r="L44" s="2" t="s">
        <v>87</v>
      </c>
      <c r="M44" s="8">
        <v>1</v>
      </c>
      <c r="N44" s="9" t="str">
        <f t="shared" si="0"/>
        <v>RSSS-130-4951 - Fonds exploitation - Dépense de l'exercice - Cap</v>
      </c>
      <c r="O44" s="9" t="str">
        <f t="shared" si="1"/>
        <v>Investissement</v>
      </c>
      <c r="P44" s="9" t="str">
        <f t="shared" si="2"/>
        <v>Fonds général</v>
      </c>
    </row>
    <row r="45" spans="1:16" ht="12.75" customHeight="1" x14ac:dyDescent="0.25">
      <c r="A45" s="2" t="s">
        <v>261</v>
      </c>
      <c r="B45" s="2" t="s">
        <v>261</v>
      </c>
      <c r="C45" s="2" t="s">
        <v>149</v>
      </c>
      <c r="D45" s="2" t="s">
        <v>50</v>
      </c>
      <c r="E45" s="2" t="s">
        <v>90</v>
      </c>
      <c r="F45" s="2" t="s">
        <v>260</v>
      </c>
      <c r="G45" s="2" t="s">
        <v>259</v>
      </c>
      <c r="H45" s="2" t="s">
        <v>258</v>
      </c>
      <c r="I45" s="2" t="s">
        <v>88</v>
      </c>
      <c r="J45" s="2" t="s">
        <v>46</v>
      </c>
      <c r="K45" s="2" t="s">
        <v>48</v>
      </c>
      <c r="L45" s="2" t="s">
        <v>87</v>
      </c>
      <c r="M45" s="8">
        <v>1</v>
      </c>
      <c r="N45" s="9" t="str">
        <f t="shared" si="0"/>
        <v>RSSS-130-4952 - Fonds exploitation - Dépense de l'exercice - Cap</v>
      </c>
      <c r="O45" s="9" t="str">
        <f t="shared" si="1"/>
        <v>Investissement</v>
      </c>
      <c r="P45" s="9" t="str">
        <f t="shared" si="2"/>
        <v>Fonds général</v>
      </c>
    </row>
    <row r="46" spans="1:16" ht="12.75" customHeight="1" x14ac:dyDescent="0.25">
      <c r="A46" s="2" t="s">
        <v>1378</v>
      </c>
      <c r="B46" s="2" t="s">
        <v>1378</v>
      </c>
      <c r="C46" s="2" t="s">
        <v>1347</v>
      </c>
      <c r="D46" s="2" t="s">
        <v>50</v>
      </c>
      <c r="E46" s="2" t="s">
        <v>90</v>
      </c>
      <c r="F46" s="2" t="s">
        <v>256</v>
      </c>
      <c r="G46" s="2" t="s">
        <v>255</v>
      </c>
      <c r="H46" s="2" t="s">
        <v>254</v>
      </c>
      <c r="I46" s="2" t="s">
        <v>88</v>
      </c>
      <c r="J46" s="2" t="s">
        <v>46</v>
      </c>
      <c r="K46" s="2" t="s">
        <v>48</v>
      </c>
      <c r="L46" s="2" t="s">
        <v>87</v>
      </c>
      <c r="M46" s="8">
        <v>1</v>
      </c>
      <c r="N46" s="9" t="str">
        <f t="shared" si="0"/>
        <v>RSSS-140-4017 - Fonds exploitation - Solde de fonds - Cap</v>
      </c>
      <c r="O46" s="9" t="str">
        <f t="shared" si="1"/>
        <v>Investissement</v>
      </c>
      <c r="P46" s="9" t="str">
        <f t="shared" si="2"/>
        <v>Fonds général</v>
      </c>
    </row>
    <row r="47" spans="1:16" ht="12.75" customHeight="1" x14ac:dyDescent="0.25">
      <c r="A47" s="2" t="s">
        <v>1345</v>
      </c>
      <c r="B47" s="2" t="s">
        <v>1345</v>
      </c>
      <c r="C47" s="2" t="s">
        <v>1314</v>
      </c>
      <c r="D47" s="2" t="s">
        <v>50</v>
      </c>
      <c r="E47" s="2" t="s">
        <v>90</v>
      </c>
      <c r="F47" s="2" t="s">
        <v>256</v>
      </c>
      <c r="G47" s="2" t="s">
        <v>255</v>
      </c>
      <c r="H47" s="2" t="s">
        <v>254</v>
      </c>
      <c r="I47" s="2" t="s">
        <v>88</v>
      </c>
      <c r="J47" s="2" t="s">
        <v>46</v>
      </c>
      <c r="K47" s="2" t="s">
        <v>48</v>
      </c>
      <c r="L47" s="2" t="s">
        <v>87</v>
      </c>
      <c r="M47" s="8">
        <v>1</v>
      </c>
      <c r="N47" s="9" t="str">
        <f t="shared" si="0"/>
        <v>RSSS-140-4051 - Fonds exploitation - Solde de fonds - Cap</v>
      </c>
      <c r="O47" s="9" t="str">
        <f t="shared" si="1"/>
        <v>Investissement</v>
      </c>
      <c r="P47" s="9" t="str">
        <f t="shared" si="2"/>
        <v>Fonds général</v>
      </c>
    </row>
    <row r="48" spans="1:16" ht="12.75" customHeight="1" x14ac:dyDescent="0.25">
      <c r="A48" s="2" t="s">
        <v>1312</v>
      </c>
      <c r="B48" s="2" t="s">
        <v>1312</v>
      </c>
      <c r="C48" s="2" t="s">
        <v>1281</v>
      </c>
      <c r="D48" s="2" t="s">
        <v>50</v>
      </c>
      <c r="E48" s="2" t="s">
        <v>90</v>
      </c>
      <c r="F48" s="2" t="s">
        <v>256</v>
      </c>
      <c r="G48" s="2" t="s">
        <v>255</v>
      </c>
      <c r="H48" s="2" t="s">
        <v>254</v>
      </c>
      <c r="I48" s="2" t="s">
        <v>88</v>
      </c>
      <c r="J48" s="2" t="s">
        <v>46</v>
      </c>
      <c r="K48" s="2" t="s">
        <v>48</v>
      </c>
      <c r="L48" s="2" t="s">
        <v>87</v>
      </c>
      <c r="M48" s="8">
        <v>1</v>
      </c>
      <c r="N48" s="9" t="str">
        <f t="shared" si="0"/>
        <v>RSSS-140-4100 - Fonds exploitation - Solde de fonds - Cap</v>
      </c>
      <c r="O48" s="9" t="str">
        <f t="shared" si="1"/>
        <v>Investissement</v>
      </c>
      <c r="P48" s="9" t="str">
        <f t="shared" si="2"/>
        <v>Fonds général</v>
      </c>
    </row>
    <row r="49" spans="1:16" ht="12.75" customHeight="1" x14ac:dyDescent="0.25">
      <c r="A49" s="2" t="s">
        <v>1279</v>
      </c>
      <c r="B49" s="2" t="s">
        <v>1279</v>
      </c>
      <c r="C49" s="2" t="s">
        <v>1248</v>
      </c>
      <c r="D49" s="2" t="s">
        <v>50</v>
      </c>
      <c r="E49" s="2" t="s">
        <v>90</v>
      </c>
      <c r="F49" s="2" t="s">
        <v>256</v>
      </c>
      <c r="G49" s="2" t="s">
        <v>255</v>
      </c>
      <c r="H49" s="2" t="s">
        <v>254</v>
      </c>
      <c r="I49" s="2" t="s">
        <v>88</v>
      </c>
      <c r="J49" s="2" t="s">
        <v>46</v>
      </c>
      <c r="K49" s="2" t="s">
        <v>48</v>
      </c>
      <c r="L49" s="2" t="s">
        <v>87</v>
      </c>
      <c r="M49" s="8">
        <v>1</v>
      </c>
      <c r="N49" s="9" t="str">
        <f t="shared" si="0"/>
        <v>RSSS-140-4150 - Fonds exploitation - Solde de fonds - Cap</v>
      </c>
      <c r="O49" s="9" t="str">
        <f t="shared" si="1"/>
        <v>Investissement</v>
      </c>
      <c r="P49" s="9" t="str">
        <f t="shared" si="2"/>
        <v>Fonds général</v>
      </c>
    </row>
    <row r="50" spans="1:16" ht="12.75" customHeight="1" x14ac:dyDescent="0.25">
      <c r="A50" s="2" t="s">
        <v>1246</v>
      </c>
      <c r="B50" s="2" t="s">
        <v>1246</v>
      </c>
      <c r="C50" s="2" t="s">
        <v>1215</v>
      </c>
      <c r="D50" s="2" t="s">
        <v>50</v>
      </c>
      <c r="E50" s="2" t="s">
        <v>90</v>
      </c>
      <c r="F50" s="2" t="s">
        <v>256</v>
      </c>
      <c r="G50" s="2" t="s">
        <v>255</v>
      </c>
      <c r="H50" s="2" t="s">
        <v>254</v>
      </c>
      <c r="I50" s="2" t="s">
        <v>88</v>
      </c>
      <c r="J50" s="2" t="s">
        <v>46</v>
      </c>
      <c r="K50" s="2" t="s">
        <v>48</v>
      </c>
      <c r="L50" s="2" t="s">
        <v>87</v>
      </c>
      <c r="M50" s="8">
        <v>1</v>
      </c>
      <c r="N50" s="9" t="str">
        <f t="shared" si="0"/>
        <v>RSSS-140-4155 - Fonds exploitation - Solde de fonds - Cap</v>
      </c>
      <c r="O50" s="9" t="str">
        <f t="shared" si="1"/>
        <v>Investissement</v>
      </c>
      <c r="P50" s="9" t="str">
        <f t="shared" si="2"/>
        <v>Fonds général</v>
      </c>
    </row>
    <row r="51" spans="1:16" ht="12.75" customHeight="1" x14ac:dyDescent="0.25">
      <c r="A51" s="2" t="s">
        <v>1213</v>
      </c>
      <c r="B51" s="2" t="s">
        <v>1213</v>
      </c>
      <c r="C51" s="2" t="s">
        <v>1182</v>
      </c>
      <c r="D51" s="2" t="s">
        <v>50</v>
      </c>
      <c r="E51" s="2" t="s">
        <v>90</v>
      </c>
      <c r="F51" s="2" t="s">
        <v>256</v>
      </c>
      <c r="G51" s="2" t="s">
        <v>255</v>
      </c>
      <c r="H51" s="2" t="s">
        <v>254</v>
      </c>
      <c r="I51" s="2" t="s">
        <v>88</v>
      </c>
      <c r="J51" s="2" t="s">
        <v>46</v>
      </c>
      <c r="K51" s="2" t="s">
        <v>48</v>
      </c>
      <c r="L51" s="2" t="s">
        <v>87</v>
      </c>
      <c r="M51" s="8">
        <v>1</v>
      </c>
      <c r="N51" s="9" t="str">
        <f t="shared" si="0"/>
        <v>RSSS-140-4200 - Fonds exploitation - Solde de fonds - Cap</v>
      </c>
      <c r="O51" s="9" t="str">
        <f t="shared" si="1"/>
        <v>Investissement</v>
      </c>
      <c r="P51" s="9" t="str">
        <f t="shared" si="2"/>
        <v>Fonds général</v>
      </c>
    </row>
    <row r="52" spans="1:16" ht="12.75" customHeight="1" x14ac:dyDescent="0.25">
      <c r="A52" s="2" t="s">
        <v>1180</v>
      </c>
      <c r="B52" s="2" t="s">
        <v>1180</v>
      </c>
      <c r="C52" s="2" t="s">
        <v>1149</v>
      </c>
      <c r="D52" s="2" t="s">
        <v>50</v>
      </c>
      <c r="E52" s="2" t="s">
        <v>90</v>
      </c>
      <c r="F52" s="2" t="s">
        <v>256</v>
      </c>
      <c r="G52" s="2" t="s">
        <v>255</v>
      </c>
      <c r="H52" s="2" t="s">
        <v>254</v>
      </c>
      <c r="I52" s="2" t="s">
        <v>88</v>
      </c>
      <c r="J52" s="2" t="s">
        <v>46</v>
      </c>
      <c r="K52" s="2" t="s">
        <v>48</v>
      </c>
      <c r="L52" s="2" t="s">
        <v>87</v>
      </c>
      <c r="M52" s="8">
        <v>1</v>
      </c>
      <c r="N52" s="9" t="str">
        <f t="shared" si="0"/>
        <v>RSSS-140-4250 - Fonds exploitation - Solde de fonds - Cap</v>
      </c>
      <c r="O52" s="9" t="str">
        <f t="shared" si="1"/>
        <v>Investissement</v>
      </c>
      <c r="P52" s="9" t="str">
        <f t="shared" si="2"/>
        <v>Fonds général</v>
      </c>
    </row>
    <row r="53" spans="1:16" ht="12.75" customHeight="1" x14ac:dyDescent="0.25">
      <c r="A53" s="2" t="s">
        <v>1147</v>
      </c>
      <c r="B53" s="2" t="s">
        <v>1147</v>
      </c>
      <c r="C53" s="2" t="s">
        <v>1116</v>
      </c>
      <c r="D53" s="2" t="s">
        <v>50</v>
      </c>
      <c r="E53" s="2" t="s">
        <v>90</v>
      </c>
      <c r="F53" s="2" t="s">
        <v>256</v>
      </c>
      <c r="G53" s="2" t="s">
        <v>255</v>
      </c>
      <c r="H53" s="2" t="s">
        <v>254</v>
      </c>
      <c r="I53" s="2" t="s">
        <v>88</v>
      </c>
      <c r="J53" s="2" t="s">
        <v>46</v>
      </c>
      <c r="K53" s="2" t="s">
        <v>48</v>
      </c>
      <c r="L53" s="2" t="s">
        <v>87</v>
      </c>
      <c r="M53" s="8">
        <v>1</v>
      </c>
      <c r="N53" s="9" t="str">
        <f t="shared" si="0"/>
        <v>RSSS-140-4300 - Fonds exploitation - Solde de fonds - Cap</v>
      </c>
      <c r="O53" s="9" t="str">
        <f t="shared" si="1"/>
        <v>Investissement</v>
      </c>
      <c r="P53" s="9" t="str">
        <f t="shared" si="2"/>
        <v>Fonds général</v>
      </c>
    </row>
    <row r="54" spans="1:16" ht="12.75" customHeight="1" x14ac:dyDescent="0.25">
      <c r="A54" s="2" t="s">
        <v>1114</v>
      </c>
      <c r="B54" s="2" t="s">
        <v>1114</v>
      </c>
      <c r="C54" s="2" t="s">
        <v>1083</v>
      </c>
      <c r="D54" s="2" t="s">
        <v>50</v>
      </c>
      <c r="E54" s="2" t="s">
        <v>90</v>
      </c>
      <c r="F54" s="2" t="s">
        <v>256</v>
      </c>
      <c r="G54" s="2" t="s">
        <v>255</v>
      </c>
      <c r="H54" s="2" t="s">
        <v>254</v>
      </c>
      <c r="I54" s="2" t="s">
        <v>88</v>
      </c>
      <c r="J54" s="2" t="s">
        <v>46</v>
      </c>
      <c r="K54" s="2" t="s">
        <v>48</v>
      </c>
      <c r="L54" s="2" t="s">
        <v>87</v>
      </c>
      <c r="M54" s="8">
        <v>1</v>
      </c>
      <c r="N54" s="9" t="str">
        <f t="shared" si="0"/>
        <v>RSSS-140-4326 - Fonds exploitation - Solde de fonds - Cap</v>
      </c>
      <c r="O54" s="9" t="str">
        <f t="shared" si="1"/>
        <v>Investissement</v>
      </c>
      <c r="P54" s="9" t="str">
        <f t="shared" si="2"/>
        <v>Fonds général</v>
      </c>
    </row>
    <row r="55" spans="1:16" ht="12.75" customHeight="1" x14ac:dyDescent="0.25">
      <c r="A55" s="2" t="s">
        <v>1081</v>
      </c>
      <c r="B55" s="2" t="s">
        <v>1081</v>
      </c>
      <c r="C55" s="2" t="s">
        <v>1050</v>
      </c>
      <c r="D55" s="2" t="s">
        <v>50</v>
      </c>
      <c r="E55" s="2" t="s">
        <v>90</v>
      </c>
      <c r="F55" s="2" t="s">
        <v>256</v>
      </c>
      <c r="G55" s="2" t="s">
        <v>255</v>
      </c>
      <c r="H55" s="2" t="s">
        <v>254</v>
      </c>
      <c r="I55" s="2" t="s">
        <v>88</v>
      </c>
      <c r="J55" s="2" t="s">
        <v>46</v>
      </c>
      <c r="K55" s="2" t="s">
        <v>48</v>
      </c>
      <c r="L55" s="2" t="s">
        <v>87</v>
      </c>
      <c r="M55" s="8">
        <v>1</v>
      </c>
      <c r="N55" s="9" t="str">
        <f t="shared" si="0"/>
        <v>RSSS-140-4327 - Fonds exploitation - Solde de fonds - Cap</v>
      </c>
      <c r="O55" s="9" t="str">
        <f t="shared" si="1"/>
        <v>Investissement</v>
      </c>
      <c r="P55" s="9" t="str">
        <f t="shared" si="2"/>
        <v>Fonds général</v>
      </c>
    </row>
    <row r="56" spans="1:16" ht="12.75" customHeight="1" x14ac:dyDescent="0.25">
      <c r="A56" s="2" t="s">
        <v>1048</v>
      </c>
      <c r="B56" s="2" t="s">
        <v>1048</v>
      </c>
      <c r="C56" s="2" t="s">
        <v>1017</v>
      </c>
      <c r="D56" s="2" t="s">
        <v>50</v>
      </c>
      <c r="E56" s="2" t="s">
        <v>90</v>
      </c>
      <c r="F56" s="2" t="s">
        <v>256</v>
      </c>
      <c r="G56" s="2" t="s">
        <v>255</v>
      </c>
      <c r="H56" s="2" t="s">
        <v>254</v>
      </c>
      <c r="I56" s="2" t="s">
        <v>88</v>
      </c>
      <c r="J56" s="2" t="s">
        <v>46</v>
      </c>
      <c r="K56" s="2" t="s">
        <v>48</v>
      </c>
      <c r="L56" s="2" t="s">
        <v>87</v>
      </c>
      <c r="M56" s="8">
        <v>1</v>
      </c>
      <c r="N56" s="9" t="str">
        <f t="shared" si="0"/>
        <v>RSSS-140-4350 - Fonds exploitation - Solde de fonds - Cap</v>
      </c>
      <c r="O56" s="9" t="str">
        <f t="shared" si="1"/>
        <v>Investissement</v>
      </c>
      <c r="P56" s="9" t="str">
        <f t="shared" si="2"/>
        <v>Fonds général</v>
      </c>
    </row>
    <row r="57" spans="1:16" ht="12.75" customHeight="1" x14ac:dyDescent="0.25">
      <c r="A57" s="2" t="s">
        <v>1015</v>
      </c>
      <c r="B57" s="2" t="s">
        <v>1015</v>
      </c>
      <c r="C57" s="2" t="s">
        <v>984</v>
      </c>
      <c r="D57" s="2" t="s">
        <v>50</v>
      </c>
      <c r="E57" s="2" t="s">
        <v>90</v>
      </c>
      <c r="F57" s="2" t="s">
        <v>256</v>
      </c>
      <c r="G57" s="2" t="s">
        <v>255</v>
      </c>
      <c r="H57" s="2" t="s">
        <v>254</v>
      </c>
      <c r="I57" s="2" t="s">
        <v>88</v>
      </c>
      <c r="J57" s="2" t="s">
        <v>46</v>
      </c>
      <c r="K57" s="2" t="s">
        <v>48</v>
      </c>
      <c r="L57" s="2" t="s">
        <v>87</v>
      </c>
      <c r="M57" s="8">
        <v>1</v>
      </c>
      <c r="N57" s="9" t="str">
        <f t="shared" si="0"/>
        <v>RSSS-140-4400 - Fonds exploitation - Solde de fonds - Cap</v>
      </c>
      <c r="O57" s="9" t="str">
        <f t="shared" si="1"/>
        <v>Investissement</v>
      </c>
      <c r="P57" s="9" t="str">
        <f t="shared" si="2"/>
        <v>Fonds général</v>
      </c>
    </row>
    <row r="58" spans="1:16" ht="12.75" customHeight="1" x14ac:dyDescent="0.25">
      <c r="A58" s="2" t="s">
        <v>982</v>
      </c>
      <c r="B58" s="2" t="s">
        <v>982</v>
      </c>
      <c r="C58" s="2" t="s">
        <v>951</v>
      </c>
      <c r="D58" s="2" t="s">
        <v>50</v>
      </c>
      <c r="E58" s="2" t="s">
        <v>90</v>
      </c>
      <c r="F58" s="2" t="s">
        <v>256</v>
      </c>
      <c r="G58" s="2" t="s">
        <v>255</v>
      </c>
      <c r="H58" s="2" t="s">
        <v>254</v>
      </c>
      <c r="I58" s="2" t="s">
        <v>88</v>
      </c>
      <c r="J58" s="2" t="s">
        <v>46</v>
      </c>
      <c r="K58" s="2" t="s">
        <v>48</v>
      </c>
      <c r="L58" s="2" t="s">
        <v>87</v>
      </c>
      <c r="M58" s="8">
        <v>1</v>
      </c>
      <c r="N58" s="9" t="str">
        <f t="shared" si="0"/>
        <v>RSSS-140-4450 - Fonds exploitation - Solde de fonds - Cap</v>
      </c>
      <c r="O58" s="9" t="str">
        <f t="shared" si="1"/>
        <v>Investissement</v>
      </c>
      <c r="P58" s="9" t="str">
        <f t="shared" si="2"/>
        <v>Fonds général</v>
      </c>
    </row>
    <row r="59" spans="1:16" ht="12.75" customHeight="1" x14ac:dyDescent="0.25">
      <c r="A59" s="2" t="s">
        <v>949</v>
      </c>
      <c r="B59" s="2" t="s">
        <v>949</v>
      </c>
      <c r="C59" s="2" t="s">
        <v>918</v>
      </c>
      <c r="D59" s="2" t="s">
        <v>50</v>
      </c>
      <c r="E59" s="2" t="s">
        <v>90</v>
      </c>
      <c r="F59" s="2" t="s">
        <v>256</v>
      </c>
      <c r="G59" s="2" t="s">
        <v>255</v>
      </c>
      <c r="H59" s="2" t="s">
        <v>254</v>
      </c>
      <c r="I59" s="2" t="s">
        <v>88</v>
      </c>
      <c r="J59" s="2" t="s">
        <v>46</v>
      </c>
      <c r="K59" s="2" t="s">
        <v>48</v>
      </c>
      <c r="L59" s="2" t="s">
        <v>87</v>
      </c>
      <c r="M59" s="8">
        <v>1</v>
      </c>
      <c r="N59" s="9" t="str">
        <f t="shared" si="0"/>
        <v>RSSS-140-4500 - Fonds exploitation - Solde de fonds - Cap</v>
      </c>
      <c r="O59" s="9" t="str">
        <f t="shared" si="1"/>
        <v>Investissement</v>
      </c>
      <c r="P59" s="9" t="str">
        <f t="shared" si="2"/>
        <v>Fonds général</v>
      </c>
    </row>
    <row r="60" spans="1:16" ht="12.75" customHeight="1" x14ac:dyDescent="0.25">
      <c r="A60" s="2" t="s">
        <v>916</v>
      </c>
      <c r="B60" s="2" t="s">
        <v>916</v>
      </c>
      <c r="C60" s="2" t="s">
        <v>885</v>
      </c>
      <c r="D60" s="2" t="s">
        <v>50</v>
      </c>
      <c r="E60" s="2" t="s">
        <v>90</v>
      </c>
      <c r="F60" s="2" t="s">
        <v>256</v>
      </c>
      <c r="G60" s="2" t="s">
        <v>255</v>
      </c>
      <c r="H60" s="2" t="s">
        <v>254</v>
      </c>
      <c r="I60" s="2" t="s">
        <v>88</v>
      </c>
      <c r="J60" s="2" t="s">
        <v>46</v>
      </c>
      <c r="K60" s="2" t="s">
        <v>48</v>
      </c>
      <c r="L60" s="2" t="s">
        <v>87</v>
      </c>
      <c r="M60" s="8">
        <v>1</v>
      </c>
      <c r="N60" s="9" t="str">
        <f t="shared" si="0"/>
        <v>RSSS-140-4550 - Fonds exploitation - Solde de fonds - Cap</v>
      </c>
      <c r="O60" s="9" t="str">
        <f t="shared" si="1"/>
        <v>Investissement</v>
      </c>
      <c r="P60" s="9" t="str">
        <f t="shared" si="2"/>
        <v>Fonds général</v>
      </c>
    </row>
    <row r="61" spans="1:16" ht="12.75" customHeight="1" x14ac:dyDescent="0.25">
      <c r="A61" s="2" t="s">
        <v>883</v>
      </c>
      <c r="B61" s="2" t="s">
        <v>883</v>
      </c>
      <c r="C61" s="2" t="s">
        <v>852</v>
      </c>
      <c r="D61" s="2" t="s">
        <v>50</v>
      </c>
      <c r="E61" s="2" t="s">
        <v>90</v>
      </c>
      <c r="F61" s="2" t="s">
        <v>256</v>
      </c>
      <c r="G61" s="2" t="s">
        <v>255</v>
      </c>
      <c r="H61" s="2" t="s">
        <v>254</v>
      </c>
      <c r="I61" s="2" t="s">
        <v>88</v>
      </c>
      <c r="J61" s="2" t="s">
        <v>46</v>
      </c>
      <c r="K61" s="2" t="s">
        <v>48</v>
      </c>
      <c r="L61" s="2" t="s">
        <v>87</v>
      </c>
      <c r="M61" s="8">
        <v>1</v>
      </c>
      <c r="N61" s="9" t="str">
        <f t="shared" si="0"/>
        <v>RSSS-140-4600 - Fonds exploitation - Solde de fonds - Cap</v>
      </c>
      <c r="O61" s="9" t="str">
        <f t="shared" si="1"/>
        <v>Investissement</v>
      </c>
      <c r="P61" s="9" t="str">
        <f t="shared" si="2"/>
        <v>Fonds général</v>
      </c>
    </row>
    <row r="62" spans="1:16" ht="12.75" customHeight="1" x14ac:dyDescent="0.25">
      <c r="A62" s="2" t="s">
        <v>850</v>
      </c>
      <c r="B62" s="2" t="s">
        <v>850</v>
      </c>
      <c r="C62" s="2" t="s">
        <v>819</v>
      </c>
      <c r="D62" s="2" t="s">
        <v>50</v>
      </c>
      <c r="E62" s="2" t="s">
        <v>90</v>
      </c>
      <c r="F62" s="2" t="s">
        <v>256</v>
      </c>
      <c r="G62" s="2" t="s">
        <v>255</v>
      </c>
      <c r="H62" s="2" t="s">
        <v>254</v>
      </c>
      <c r="I62" s="2" t="s">
        <v>88</v>
      </c>
      <c r="J62" s="2" t="s">
        <v>46</v>
      </c>
      <c r="K62" s="2" t="s">
        <v>48</v>
      </c>
      <c r="L62" s="2" t="s">
        <v>87</v>
      </c>
      <c r="M62" s="8">
        <v>1</v>
      </c>
      <c r="N62" s="9" t="str">
        <f t="shared" si="0"/>
        <v>RSSS-140-4601 - Fonds exploitation - Solde de fonds - Cap</v>
      </c>
      <c r="O62" s="9" t="str">
        <f t="shared" si="1"/>
        <v>Investissement</v>
      </c>
      <c r="P62" s="9" t="str">
        <f t="shared" si="2"/>
        <v>Fonds général</v>
      </c>
    </row>
    <row r="63" spans="1:16" ht="12.75" customHeight="1" x14ac:dyDescent="0.25">
      <c r="A63" s="2" t="s">
        <v>817</v>
      </c>
      <c r="B63" s="2" t="s">
        <v>817</v>
      </c>
      <c r="C63" s="2" t="s">
        <v>786</v>
      </c>
      <c r="D63" s="2" t="s">
        <v>50</v>
      </c>
      <c r="E63" s="2" t="s">
        <v>90</v>
      </c>
      <c r="F63" s="2" t="s">
        <v>256</v>
      </c>
      <c r="G63" s="2" t="s">
        <v>255</v>
      </c>
      <c r="H63" s="2" t="s">
        <v>254</v>
      </c>
      <c r="I63" s="2" t="s">
        <v>88</v>
      </c>
      <c r="J63" s="2" t="s">
        <v>46</v>
      </c>
      <c r="K63" s="2" t="s">
        <v>48</v>
      </c>
      <c r="L63" s="2" t="s">
        <v>87</v>
      </c>
      <c r="M63" s="8">
        <v>1</v>
      </c>
      <c r="N63" s="9" t="str">
        <f t="shared" si="0"/>
        <v>RSSS-140-4602 - Fonds exploitation - Solde de fonds - Cap</v>
      </c>
      <c r="O63" s="9" t="str">
        <f t="shared" si="1"/>
        <v>Investissement</v>
      </c>
      <c r="P63" s="9" t="str">
        <f t="shared" si="2"/>
        <v>Fonds général</v>
      </c>
    </row>
    <row r="64" spans="1:16" ht="12.75" customHeight="1" x14ac:dyDescent="0.25">
      <c r="A64" s="2" t="s">
        <v>784</v>
      </c>
      <c r="B64" s="2" t="s">
        <v>784</v>
      </c>
      <c r="C64" s="2" t="s">
        <v>753</v>
      </c>
      <c r="D64" s="2" t="s">
        <v>50</v>
      </c>
      <c r="E64" s="2" t="s">
        <v>90</v>
      </c>
      <c r="F64" s="2" t="s">
        <v>256</v>
      </c>
      <c r="G64" s="2" t="s">
        <v>255</v>
      </c>
      <c r="H64" s="2" t="s">
        <v>254</v>
      </c>
      <c r="I64" s="2" t="s">
        <v>88</v>
      </c>
      <c r="J64" s="2" t="s">
        <v>46</v>
      </c>
      <c r="K64" s="2" t="s">
        <v>48</v>
      </c>
      <c r="L64" s="2" t="s">
        <v>87</v>
      </c>
      <c r="M64" s="8">
        <v>1</v>
      </c>
      <c r="N64" s="9" t="str">
        <f t="shared" si="0"/>
        <v>RSSS-140-4603 - Fonds exploitation - Solde de fonds - Cap</v>
      </c>
      <c r="O64" s="9" t="str">
        <f t="shared" si="1"/>
        <v>Investissement</v>
      </c>
      <c r="P64" s="9" t="str">
        <f t="shared" si="2"/>
        <v>Fonds général</v>
      </c>
    </row>
    <row r="65" spans="1:16" ht="12.75" customHeight="1" x14ac:dyDescent="0.25">
      <c r="A65" s="2" t="s">
        <v>751</v>
      </c>
      <c r="B65" s="2" t="s">
        <v>751</v>
      </c>
      <c r="C65" s="2" t="s">
        <v>720</v>
      </c>
      <c r="D65" s="2" t="s">
        <v>50</v>
      </c>
      <c r="E65" s="2" t="s">
        <v>90</v>
      </c>
      <c r="F65" s="2" t="s">
        <v>256</v>
      </c>
      <c r="G65" s="2" t="s">
        <v>255</v>
      </c>
      <c r="H65" s="2" t="s">
        <v>254</v>
      </c>
      <c r="I65" s="2" t="s">
        <v>88</v>
      </c>
      <c r="J65" s="2" t="s">
        <v>46</v>
      </c>
      <c r="K65" s="2" t="s">
        <v>48</v>
      </c>
      <c r="L65" s="2" t="s">
        <v>87</v>
      </c>
      <c r="M65" s="8">
        <v>1</v>
      </c>
      <c r="N65" s="9" t="str">
        <f t="shared" si="0"/>
        <v>RSSS-140-4604 - Fonds exploitation - Solde de fonds - Cap</v>
      </c>
      <c r="O65" s="9" t="str">
        <f t="shared" si="1"/>
        <v>Investissement</v>
      </c>
      <c r="P65" s="9" t="str">
        <f t="shared" si="2"/>
        <v>Fonds général</v>
      </c>
    </row>
    <row r="66" spans="1:16" ht="12.75" customHeight="1" x14ac:dyDescent="0.25">
      <c r="A66" s="2" t="s">
        <v>718</v>
      </c>
      <c r="B66" s="2" t="s">
        <v>718</v>
      </c>
      <c r="C66" s="2" t="s">
        <v>687</v>
      </c>
      <c r="D66" s="2" t="s">
        <v>50</v>
      </c>
      <c r="E66" s="2" t="s">
        <v>90</v>
      </c>
      <c r="F66" s="2" t="s">
        <v>256</v>
      </c>
      <c r="G66" s="2" t="s">
        <v>255</v>
      </c>
      <c r="H66" s="2" t="s">
        <v>254</v>
      </c>
      <c r="I66" s="2" t="s">
        <v>88</v>
      </c>
      <c r="J66" s="2" t="s">
        <v>46</v>
      </c>
      <c r="K66" s="2" t="s">
        <v>48</v>
      </c>
      <c r="L66" s="2" t="s">
        <v>87</v>
      </c>
      <c r="M66" s="8">
        <v>1</v>
      </c>
      <c r="N66" s="9" t="str">
        <f t="shared" si="0"/>
        <v>RSSS-140-4618 - Fonds exploitation - Solde de fonds - Cap</v>
      </c>
      <c r="O66" s="9" t="str">
        <f t="shared" si="1"/>
        <v>Investissement</v>
      </c>
      <c r="P66" s="9" t="str">
        <f t="shared" si="2"/>
        <v>Fonds général</v>
      </c>
    </row>
    <row r="67" spans="1:16" ht="12.75" customHeight="1" x14ac:dyDescent="0.25">
      <c r="A67" s="2" t="s">
        <v>685</v>
      </c>
      <c r="B67" s="2" t="s">
        <v>685</v>
      </c>
      <c r="C67" s="2" t="s">
        <v>654</v>
      </c>
      <c r="D67" s="2" t="s">
        <v>50</v>
      </c>
      <c r="E67" s="2" t="s">
        <v>90</v>
      </c>
      <c r="F67" s="2" t="s">
        <v>256</v>
      </c>
      <c r="G67" s="2" t="s">
        <v>255</v>
      </c>
      <c r="H67" s="2" t="s">
        <v>254</v>
      </c>
      <c r="I67" s="2" t="s">
        <v>88</v>
      </c>
      <c r="J67" s="2" t="s">
        <v>46</v>
      </c>
      <c r="K67" s="2" t="s">
        <v>48</v>
      </c>
      <c r="L67" s="2" t="s">
        <v>87</v>
      </c>
      <c r="M67" s="8">
        <v>1</v>
      </c>
      <c r="N67" s="9" t="str">
        <f t="shared" ref="N67:N130" si="3">_xlfn.CONCAT(B67," - ",G67)</f>
        <v>RSSS-140-4620 - Fonds exploitation - Solde de fonds - Cap</v>
      </c>
      <c r="O67" s="9" t="str">
        <f t="shared" ref="O67:O130" si="4">J67</f>
        <v>Investissement</v>
      </c>
      <c r="P67" s="9" t="str">
        <f t="shared" ref="P67:P130" si="5">D67</f>
        <v>Fonds général</v>
      </c>
    </row>
    <row r="68" spans="1:16" ht="12.75" customHeight="1" x14ac:dyDescent="0.25">
      <c r="A68" s="2" t="s">
        <v>652</v>
      </c>
      <c r="B68" s="2" t="s">
        <v>652</v>
      </c>
      <c r="C68" s="2" t="s">
        <v>621</v>
      </c>
      <c r="D68" s="2" t="s">
        <v>50</v>
      </c>
      <c r="E68" s="2" t="s">
        <v>90</v>
      </c>
      <c r="F68" s="2" t="s">
        <v>256</v>
      </c>
      <c r="G68" s="2" t="s">
        <v>255</v>
      </c>
      <c r="H68" s="2" t="s">
        <v>254</v>
      </c>
      <c r="I68" s="2" t="s">
        <v>88</v>
      </c>
      <c r="J68" s="2" t="s">
        <v>46</v>
      </c>
      <c r="K68" s="2" t="s">
        <v>48</v>
      </c>
      <c r="L68" s="2" t="s">
        <v>87</v>
      </c>
      <c r="M68" s="8">
        <v>1</v>
      </c>
      <c r="N68" s="9" t="str">
        <f t="shared" si="3"/>
        <v>RSSS-140-4624 - Fonds exploitation - Solde de fonds - Cap</v>
      </c>
      <c r="O68" s="9" t="str">
        <f t="shared" si="4"/>
        <v>Investissement</v>
      </c>
      <c r="P68" s="9" t="str">
        <f t="shared" si="5"/>
        <v>Fonds général</v>
      </c>
    </row>
    <row r="69" spans="1:16" ht="12.75" customHeight="1" x14ac:dyDescent="0.25">
      <c r="A69" s="2" t="s">
        <v>619</v>
      </c>
      <c r="B69" s="2" t="s">
        <v>619</v>
      </c>
      <c r="C69" s="2" t="s">
        <v>588</v>
      </c>
      <c r="D69" s="2" t="s">
        <v>50</v>
      </c>
      <c r="E69" s="2" t="s">
        <v>90</v>
      </c>
      <c r="F69" s="2" t="s">
        <v>256</v>
      </c>
      <c r="G69" s="2" t="s">
        <v>255</v>
      </c>
      <c r="H69" s="2" t="s">
        <v>254</v>
      </c>
      <c r="I69" s="2" t="s">
        <v>88</v>
      </c>
      <c r="J69" s="2" t="s">
        <v>46</v>
      </c>
      <c r="K69" s="2" t="s">
        <v>48</v>
      </c>
      <c r="L69" s="2" t="s">
        <v>87</v>
      </c>
      <c r="M69" s="8">
        <v>1</v>
      </c>
      <c r="N69" s="9" t="str">
        <f t="shared" si="3"/>
        <v>RSSS-140-4664 - Fonds exploitation - Solde de fonds - Cap</v>
      </c>
      <c r="O69" s="9" t="str">
        <f t="shared" si="4"/>
        <v>Investissement</v>
      </c>
      <c r="P69" s="9" t="str">
        <f t="shared" si="5"/>
        <v>Fonds général</v>
      </c>
    </row>
    <row r="70" spans="1:16" ht="12.75" customHeight="1" x14ac:dyDescent="0.25">
      <c r="A70" s="2" t="s">
        <v>586</v>
      </c>
      <c r="B70" s="2" t="s">
        <v>586</v>
      </c>
      <c r="C70" s="2" t="s">
        <v>555</v>
      </c>
      <c r="D70" s="2" t="s">
        <v>50</v>
      </c>
      <c r="E70" s="2" t="s">
        <v>90</v>
      </c>
      <c r="F70" s="2" t="s">
        <v>256</v>
      </c>
      <c r="G70" s="2" t="s">
        <v>255</v>
      </c>
      <c r="H70" s="2" t="s">
        <v>254</v>
      </c>
      <c r="I70" s="2" t="s">
        <v>88</v>
      </c>
      <c r="J70" s="2" t="s">
        <v>46</v>
      </c>
      <c r="K70" s="2" t="s">
        <v>48</v>
      </c>
      <c r="L70" s="2" t="s">
        <v>87</v>
      </c>
      <c r="M70" s="8">
        <v>1</v>
      </c>
      <c r="N70" s="9" t="str">
        <f t="shared" si="3"/>
        <v>RSSS-140-4665 - Fonds exploitation - Solde de fonds - Cap</v>
      </c>
      <c r="O70" s="9" t="str">
        <f t="shared" si="4"/>
        <v>Investissement</v>
      </c>
      <c r="P70" s="9" t="str">
        <f t="shared" si="5"/>
        <v>Fonds général</v>
      </c>
    </row>
    <row r="71" spans="1:16" ht="12.75" customHeight="1" x14ac:dyDescent="0.25">
      <c r="A71" s="2" t="s">
        <v>553</v>
      </c>
      <c r="B71" s="2" t="s">
        <v>553</v>
      </c>
      <c r="C71" s="2" t="s">
        <v>522</v>
      </c>
      <c r="D71" s="2" t="s">
        <v>50</v>
      </c>
      <c r="E71" s="2" t="s">
        <v>90</v>
      </c>
      <c r="F71" s="2" t="s">
        <v>256</v>
      </c>
      <c r="G71" s="2" t="s">
        <v>255</v>
      </c>
      <c r="H71" s="2" t="s">
        <v>254</v>
      </c>
      <c r="I71" s="2" t="s">
        <v>88</v>
      </c>
      <c r="J71" s="2" t="s">
        <v>46</v>
      </c>
      <c r="K71" s="2" t="s">
        <v>48</v>
      </c>
      <c r="L71" s="2" t="s">
        <v>87</v>
      </c>
      <c r="M71" s="8">
        <v>1</v>
      </c>
      <c r="N71" s="9" t="str">
        <f t="shared" si="3"/>
        <v>RSSS-140-4700 - Fonds exploitation - Solde de fonds - Cap</v>
      </c>
      <c r="O71" s="9" t="str">
        <f t="shared" si="4"/>
        <v>Investissement</v>
      </c>
      <c r="P71" s="9" t="str">
        <f t="shared" si="5"/>
        <v>Fonds général</v>
      </c>
    </row>
    <row r="72" spans="1:16" ht="12.75" customHeight="1" x14ac:dyDescent="0.25">
      <c r="A72" s="2" t="s">
        <v>520</v>
      </c>
      <c r="B72" s="2" t="s">
        <v>520</v>
      </c>
      <c r="C72" s="2" t="s">
        <v>493</v>
      </c>
      <c r="D72" s="2" t="s">
        <v>50</v>
      </c>
      <c r="E72" s="2" t="s">
        <v>90</v>
      </c>
      <c r="F72" s="2" t="s">
        <v>256</v>
      </c>
      <c r="G72" s="2" t="s">
        <v>255</v>
      </c>
      <c r="H72" s="2" t="s">
        <v>254</v>
      </c>
      <c r="I72" s="2" t="s">
        <v>88</v>
      </c>
      <c r="J72" s="2" t="s">
        <v>46</v>
      </c>
      <c r="K72" s="2" t="s">
        <v>48</v>
      </c>
      <c r="L72" s="2" t="s">
        <v>87</v>
      </c>
      <c r="M72" s="8">
        <v>1</v>
      </c>
      <c r="N72" s="9" t="str">
        <f t="shared" si="3"/>
        <v>RSSS-140-4751 - Fonds exploitation - Solde de fonds - Cap</v>
      </c>
      <c r="O72" s="9" t="str">
        <f t="shared" si="4"/>
        <v>Investissement</v>
      </c>
      <c r="P72" s="9" t="str">
        <f t="shared" si="5"/>
        <v>Fonds général</v>
      </c>
    </row>
    <row r="73" spans="1:16" ht="12.75" customHeight="1" x14ac:dyDescent="0.25">
      <c r="A73" s="2" t="s">
        <v>491</v>
      </c>
      <c r="B73" s="2" t="s">
        <v>491</v>
      </c>
      <c r="C73" s="2" t="s">
        <v>464</v>
      </c>
      <c r="D73" s="2" t="s">
        <v>50</v>
      </c>
      <c r="E73" s="2" t="s">
        <v>90</v>
      </c>
      <c r="F73" s="2" t="s">
        <v>256</v>
      </c>
      <c r="G73" s="2" t="s">
        <v>255</v>
      </c>
      <c r="H73" s="2" t="s">
        <v>254</v>
      </c>
      <c r="I73" s="2" t="s">
        <v>88</v>
      </c>
      <c r="J73" s="2" t="s">
        <v>46</v>
      </c>
      <c r="K73" s="2" t="s">
        <v>48</v>
      </c>
      <c r="L73" s="2" t="s">
        <v>87</v>
      </c>
      <c r="M73" s="8">
        <v>1</v>
      </c>
      <c r="N73" s="9" t="str">
        <f t="shared" si="3"/>
        <v>RSSS-140-4752 - Fonds exploitation - Solde de fonds - Cap</v>
      </c>
      <c r="O73" s="9" t="str">
        <f t="shared" si="4"/>
        <v>Investissement</v>
      </c>
      <c r="P73" s="9" t="str">
        <f t="shared" si="5"/>
        <v>Fonds général</v>
      </c>
    </row>
    <row r="74" spans="1:16" ht="12.75" customHeight="1" x14ac:dyDescent="0.25">
      <c r="A74" s="2" t="s">
        <v>462</v>
      </c>
      <c r="B74" s="2" t="s">
        <v>462</v>
      </c>
      <c r="C74" s="2" t="s">
        <v>431</v>
      </c>
      <c r="D74" s="2" t="s">
        <v>50</v>
      </c>
      <c r="E74" s="2" t="s">
        <v>90</v>
      </c>
      <c r="F74" s="2" t="s">
        <v>256</v>
      </c>
      <c r="G74" s="2" t="s">
        <v>255</v>
      </c>
      <c r="H74" s="2" t="s">
        <v>254</v>
      </c>
      <c r="I74" s="2" t="s">
        <v>88</v>
      </c>
      <c r="J74" s="2" t="s">
        <v>46</v>
      </c>
      <c r="K74" s="2" t="s">
        <v>48</v>
      </c>
      <c r="L74" s="2" t="s">
        <v>87</v>
      </c>
      <c r="M74" s="8">
        <v>1</v>
      </c>
      <c r="N74" s="9" t="str">
        <f t="shared" si="3"/>
        <v>RSSS-140-4800 - Fonds exploitation - Solde de fonds - Cap</v>
      </c>
      <c r="O74" s="9" t="str">
        <f t="shared" si="4"/>
        <v>Investissement</v>
      </c>
      <c r="P74" s="9" t="str">
        <f t="shared" si="5"/>
        <v>Fonds général</v>
      </c>
    </row>
    <row r="75" spans="1:16" ht="12.75" customHeight="1" x14ac:dyDescent="0.25">
      <c r="A75" s="2" t="s">
        <v>429</v>
      </c>
      <c r="B75" s="2" t="s">
        <v>429</v>
      </c>
      <c r="C75" s="2" t="s">
        <v>399</v>
      </c>
      <c r="D75" s="2" t="s">
        <v>50</v>
      </c>
      <c r="E75" s="2" t="s">
        <v>90</v>
      </c>
      <c r="F75" s="2" t="s">
        <v>256</v>
      </c>
      <c r="G75" s="2" t="s">
        <v>255</v>
      </c>
      <c r="H75" s="2" t="s">
        <v>254</v>
      </c>
      <c r="I75" s="2" t="s">
        <v>88</v>
      </c>
      <c r="J75" s="2" t="s">
        <v>46</v>
      </c>
      <c r="K75" s="2" t="s">
        <v>48</v>
      </c>
      <c r="L75" s="2" t="s">
        <v>87</v>
      </c>
      <c r="M75" s="8">
        <v>1</v>
      </c>
      <c r="N75" s="9" t="str">
        <f t="shared" si="3"/>
        <v>RSSS-140-4851 - Fonds exploitation - Solde de fonds - Cap</v>
      </c>
      <c r="O75" s="9" t="str">
        <f t="shared" si="4"/>
        <v>Investissement</v>
      </c>
      <c r="P75" s="9" t="str">
        <f t="shared" si="5"/>
        <v>Fonds général</v>
      </c>
    </row>
    <row r="76" spans="1:16" ht="12.75" customHeight="1" x14ac:dyDescent="0.25">
      <c r="A76" s="2" t="s">
        <v>397</v>
      </c>
      <c r="B76" s="2" t="s">
        <v>397</v>
      </c>
      <c r="C76" s="2" t="s">
        <v>366</v>
      </c>
      <c r="D76" s="2" t="s">
        <v>50</v>
      </c>
      <c r="E76" s="2" t="s">
        <v>90</v>
      </c>
      <c r="F76" s="2" t="s">
        <v>256</v>
      </c>
      <c r="G76" s="2" t="s">
        <v>255</v>
      </c>
      <c r="H76" s="2" t="s">
        <v>254</v>
      </c>
      <c r="I76" s="2" t="s">
        <v>88</v>
      </c>
      <c r="J76" s="2" t="s">
        <v>46</v>
      </c>
      <c r="K76" s="2" t="s">
        <v>48</v>
      </c>
      <c r="L76" s="2" t="s">
        <v>87</v>
      </c>
      <c r="M76" s="8">
        <v>1</v>
      </c>
      <c r="N76" s="9" t="str">
        <f t="shared" si="3"/>
        <v>RSSS-140-4900 - Fonds exploitation - Solde de fonds - Cap</v>
      </c>
      <c r="O76" s="9" t="str">
        <f t="shared" si="4"/>
        <v>Investissement</v>
      </c>
      <c r="P76" s="9" t="str">
        <f t="shared" si="5"/>
        <v>Fonds général</v>
      </c>
    </row>
    <row r="77" spans="1:16" ht="12.75" customHeight="1" x14ac:dyDescent="0.25">
      <c r="A77" s="2" t="s">
        <v>364</v>
      </c>
      <c r="B77" s="2" t="s">
        <v>364</v>
      </c>
      <c r="C77" s="2" t="s">
        <v>333</v>
      </c>
      <c r="D77" s="2" t="s">
        <v>50</v>
      </c>
      <c r="E77" s="2" t="s">
        <v>90</v>
      </c>
      <c r="F77" s="2" t="s">
        <v>256</v>
      </c>
      <c r="G77" s="2" t="s">
        <v>255</v>
      </c>
      <c r="H77" s="2" t="s">
        <v>254</v>
      </c>
      <c r="I77" s="2" t="s">
        <v>88</v>
      </c>
      <c r="J77" s="2" t="s">
        <v>46</v>
      </c>
      <c r="K77" s="2" t="s">
        <v>48</v>
      </c>
      <c r="L77" s="2" t="s">
        <v>87</v>
      </c>
      <c r="M77" s="8">
        <v>1</v>
      </c>
      <c r="N77" s="9" t="str">
        <f t="shared" si="3"/>
        <v>RSSS-140-4903 - Fonds exploitation - Solde de fonds - Cap</v>
      </c>
      <c r="O77" s="9" t="str">
        <f t="shared" si="4"/>
        <v>Investissement</v>
      </c>
      <c r="P77" s="9" t="str">
        <f t="shared" si="5"/>
        <v>Fonds général</v>
      </c>
    </row>
    <row r="78" spans="1:16" ht="12.75" customHeight="1" x14ac:dyDescent="0.25">
      <c r="A78" s="2" t="s">
        <v>331</v>
      </c>
      <c r="B78" s="2" t="s">
        <v>331</v>
      </c>
      <c r="C78" s="2" t="s">
        <v>295</v>
      </c>
      <c r="D78" s="2" t="s">
        <v>50</v>
      </c>
      <c r="E78" s="2" t="s">
        <v>90</v>
      </c>
      <c r="F78" s="2" t="s">
        <v>256</v>
      </c>
      <c r="G78" s="2" t="s">
        <v>255</v>
      </c>
      <c r="H78" s="2" t="s">
        <v>254</v>
      </c>
      <c r="I78" s="2" t="s">
        <v>88</v>
      </c>
      <c r="J78" s="2" t="s">
        <v>46</v>
      </c>
      <c r="K78" s="2" t="s">
        <v>48</v>
      </c>
      <c r="L78" s="2" t="s">
        <v>87</v>
      </c>
      <c r="M78" s="8">
        <v>1</v>
      </c>
      <c r="N78" s="9" t="str">
        <f t="shared" si="3"/>
        <v>RSSS-140-4950 - Fonds exploitation - Solde de fonds - Cap</v>
      </c>
      <c r="O78" s="9" t="str">
        <f t="shared" si="4"/>
        <v>Investissement</v>
      </c>
      <c r="P78" s="9" t="str">
        <f t="shared" si="5"/>
        <v>Fonds général</v>
      </c>
    </row>
    <row r="79" spans="1:16" ht="12.75" customHeight="1" x14ac:dyDescent="0.25">
      <c r="A79" s="2" t="s">
        <v>293</v>
      </c>
      <c r="B79" s="2" t="s">
        <v>293</v>
      </c>
      <c r="C79" s="2" t="s">
        <v>262</v>
      </c>
      <c r="D79" s="2" t="s">
        <v>50</v>
      </c>
      <c r="E79" s="2" t="s">
        <v>90</v>
      </c>
      <c r="F79" s="2" t="s">
        <v>256</v>
      </c>
      <c r="G79" s="2" t="s">
        <v>255</v>
      </c>
      <c r="H79" s="2" t="s">
        <v>254</v>
      </c>
      <c r="I79" s="2" t="s">
        <v>88</v>
      </c>
      <c r="J79" s="2" t="s">
        <v>46</v>
      </c>
      <c r="K79" s="2" t="s">
        <v>48</v>
      </c>
      <c r="L79" s="2" t="s">
        <v>87</v>
      </c>
      <c r="M79" s="8">
        <v>1</v>
      </c>
      <c r="N79" s="9" t="str">
        <f t="shared" si="3"/>
        <v>RSSS-140-4951 - Fonds exploitation - Solde de fonds - Cap</v>
      </c>
      <c r="O79" s="9" t="str">
        <f t="shared" si="4"/>
        <v>Investissement</v>
      </c>
      <c r="P79" s="9" t="str">
        <f t="shared" si="5"/>
        <v>Fonds général</v>
      </c>
    </row>
    <row r="80" spans="1:16" ht="12.75" customHeight="1" x14ac:dyDescent="0.25">
      <c r="A80" s="2" t="s">
        <v>257</v>
      </c>
      <c r="B80" s="2" t="s">
        <v>257</v>
      </c>
      <c r="C80" s="2" t="s">
        <v>149</v>
      </c>
      <c r="D80" s="2" t="s">
        <v>50</v>
      </c>
      <c r="E80" s="2" t="s">
        <v>90</v>
      </c>
      <c r="F80" s="2" t="s">
        <v>256</v>
      </c>
      <c r="G80" s="2" t="s">
        <v>255</v>
      </c>
      <c r="H80" s="2" t="s">
        <v>254</v>
      </c>
      <c r="I80" s="2" t="s">
        <v>88</v>
      </c>
      <c r="J80" s="2" t="s">
        <v>46</v>
      </c>
      <c r="K80" s="2" t="s">
        <v>48</v>
      </c>
      <c r="L80" s="2" t="s">
        <v>87</v>
      </c>
      <c r="M80" s="8">
        <v>1</v>
      </c>
      <c r="N80" s="9" t="str">
        <f t="shared" si="3"/>
        <v>RSSS-140-4952 - Fonds exploitation - Solde de fonds - Cap</v>
      </c>
      <c r="O80" s="9" t="str">
        <f t="shared" si="4"/>
        <v>Investissement</v>
      </c>
      <c r="P80" s="9" t="str">
        <f t="shared" si="5"/>
        <v>Fonds général</v>
      </c>
    </row>
    <row r="81" spans="1:16" ht="12.75" customHeight="1" x14ac:dyDescent="0.25">
      <c r="A81" s="2" t="s">
        <v>1377</v>
      </c>
      <c r="B81" s="2" t="s">
        <v>1377</v>
      </c>
      <c r="C81" s="2" t="s">
        <v>1347</v>
      </c>
      <c r="D81" s="2" t="s">
        <v>50</v>
      </c>
      <c r="E81" s="2" t="s">
        <v>90</v>
      </c>
      <c r="F81" s="2" t="s">
        <v>252</v>
      </c>
      <c r="G81" s="2" t="s">
        <v>251</v>
      </c>
      <c r="H81" s="2" t="s">
        <v>250</v>
      </c>
      <c r="I81" s="2" t="s">
        <v>88</v>
      </c>
      <c r="J81" s="2" t="s">
        <v>46</v>
      </c>
      <c r="K81" s="2" t="s">
        <v>48</v>
      </c>
      <c r="L81" s="2" t="s">
        <v>87</v>
      </c>
      <c r="M81" s="8">
        <v>1</v>
      </c>
      <c r="N81" s="9" t="str">
        <f t="shared" si="3"/>
        <v>RSSS-150-4017 - Fonds exploitation - Crédits reportés - Cap</v>
      </c>
      <c r="O81" s="9" t="str">
        <f t="shared" si="4"/>
        <v>Investissement</v>
      </c>
      <c r="P81" s="9" t="str">
        <f t="shared" si="5"/>
        <v>Fonds général</v>
      </c>
    </row>
    <row r="82" spans="1:16" ht="12.75" customHeight="1" x14ac:dyDescent="0.25">
      <c r="A82" s="2" t="s">
        <v>1344</v>
      </c>
      <c r="B82" s="2" t="s">
        <v>1344</v>
      </c>
      <c r="C82" s="2" t="s">
        <v>1314</v>
      </c>
      <c r="D82" s="2" t="s">
        <v>50</v>
      </c>
      <c r="E82" s="2" t="s">
        <v>90</v>
      </c>
      <c r="F82" s="2" t="s">
        <v>252</v>
      </c>
      <c r="G82" s="2" t="s">
        <v>251</v>
      </c>
      <c r="H82" s="2" t="s">
        <v>250</v>
      </c>
      <c r="I82" s="2" t="s">
        <v>88</v>
      </c>
      <c r="J82" s="2" t="s">
        <v>46</v>
      </c>
      <c r="K82" s="2" t="s">
        <v>48</v>
      </c>
      <c r="L82" s="2" t="s">
        <v>87</v>
      </c>
      <c r="M82" s="8">
        <v>1</v>
      </c>
      <c r="N82" s="9" t="str">
        <f t="shared" si="3"/>
        <v>RSSS-150-4051 - Fonds exploitation - Crédits reportés - Cap</v>
      </c>
      <c r="O82" s="9" t="str">
        <f t="shared" si="4"/>
        <v>Investissement</v>
      </c>
      <c r="P82" s="9" t="str">
        <f t="shared" si="5"/>
        <v>Fonds général</v>
      </c>
    </row>
    <row r="83" spans="1:16" ht="12.75" customHeight="1" x14ac:dyDescent="0.25">
      <c r="A83" s="2" t="s">
        <v>1311</v>
      </c>
      <c r="B83" s="2" t="s">
        <v>1311</v>
      </c>
      <c r="C83" s="2" t="s">
        <v>1281</v>
      </c>
      <c r="D83" s="2" t="s">
        <v>50</v>
      </c>
      <c r="E83" s="2" t="s">
        <v>90</v>
      </c>
      <c r="F83" s="2" t="s">
        <v>252</v>
      </c>
      <c r="G83" s="2" t="s">
        <v>251</v>
      </c>
      <c r="H83" s="2" t="s">
        <v>250</v>
      </c>
      <c r="I83" s="2" t="s">
        <v>88</v>
      </c>
      <c r="J83" s="2" t="s">
        <v>46</v>
      </c>
      <c r="K83" s="2" t="s">
        <v>48</v>
      </c>
      <c r="L83" s="2" t="s">
        <v>87</v>
      </c>
      <c r="M83" s="8">
        <v>1</v>
      </c>
      <c r="N83" s="9" t="str">
        <f t="shared" si="3"/>
        <v>RSSS-150-4100 - Fonds exploitation - Crédits reportés - Cap</v>
      </c>
      <c r="O83" s="9" t="str">
        <f t="shared" si="4"/>
        <v>Investissement</v>
      </c>
      <c r="P83" s="9" t="str">
        <f t="shared" si="5"/>
        <v>Fonds général</v>
      </c>
    </row>
    <row r="84" spans="1:16" ht="12.75" customHeight="1" x14ac:dyDescent="0.25">
      <c r="A84" s="2" t="s">
        <v>1278</v>
      </c>
      <c r="B84" s="2" t="s">
        <v>1278</v>
      </c>
      <c r="C84" s="2" t="s">
        <v>1248</v>
      </c>
      <c r="D84" s="2" t="s">
        <v>50</v>
      </c>
      <c r="E84" s="2" t="s">
        <v>90</v>
      </c>
      <c r="F84" s="2" t="s">
        <v>252</v>
      </c>
      <c r="G84" s="2" t="s">
        <v>251</v>
      </c>
      <c r="H84" s="2" t="s">
        <v>250</v>
      </c>
      <c r="I84" s="2" t="s">
        <v>88</v>
      </c>
      <c r="J84" s="2" t="s">
        <v>46</v>
      </c>
      <c r="K84" s="2" t="s">
        <v>48</v>
      </c>
      <c r="L84" s="2" t="s">
        <v>87</v>
      </c>
      <c r="M84" s="8">
        <v>1</v>
      </c>
      <c r="N84" s="9" t="str">
        <f t="shared" si="3"/>
        <v>RSSS-150-4150 - Fonds exploitation - Crédits reportés - Cap</v>
      </c>
      <c r="O84" s="9" t="str">
        <f t="shared" si="4"/>
        <v>Investissement</v>
      </c>
      <c r="P84" s="9" t="str">
        <f t="shared" si="5"/>
        <v>Fonds général</v>
      </c>
    </row>
    <row r="85" spans="1:16" ht="12.75" customHeight="1" x14ac:dyDescent="0.25">
      <c r="A85" s="2" t="s">
        <v>1245</v>
      </c>
      <c r="B85" s="2" t="s">
        <v>1245</v>
      </c>
      <c r="C85" s="2" t="s">
        <v>1215</v>
      </c>
      <c r="D85" s="2" t="s">
        <v>50</v>
      </c>
      <c r="E85" s="2" t="s">
        <v>90</v>
      </c>
      <c r="F85" s="2" t="s">
        <v>252</v>
      </c>
      <c r="G85" s="2" t="s">
        <v>251</v>
      </c>
      <c r="H85" s="2" t="s">
        <v>250</v>
      </c>
      <c r="I85" s="2" t="s">
        <v>88</v>
      </c>
      <c r="J85" s="2" t="s">
        <v>46</v>
      </c>
      <c r="K85" s="2" t="s">
        <v>48</v>
      </c>
      <c r="L85" s="2" t="s">
        <v>87</v>
      </c>
      <c r="M85" s="8">
        <v>1</v>
      </c>
      <c r="N85" s="9" t="str">
        <f t="shared" si="3"/>
        <v>RSSS-150-4155 - Fonds exploitation - Crédits reportés - Cap</v>
      </c>
      <c r="O85" s="9" t="str">
        <f t="shared" si="4"/>
        <v>Investissement</v>
      </c>
      <c r="P85" s="9" t="str">
        <f t="shared" si="5"/>
        <v>Fonds général</v>
      </c>
    </row>
    <row r="86" spans="1:16" ht="12.75" customHeight="1" x14ac:dyDescent="0.25">
      <c r="A86" s="2" t="s">
        <v>1212</v>
      </c>
      <c r="B86" s="2" t="s">
        <v>1212</v>
      </c>
      <c r="C86" s="2" t="s">
        <v>1182</v>
      </c>
      <c r="D86" s="2" t="s">
        <v>50</v>
      </c>
      <c r="E86" s="2" t="s">
        <v>90</v>
      </c>
      <c r="F86" s="2" t="s">
        <v>252</v>
      </c>
      <c r="G86" s="2" t="s">
        <v>251</v>
      </c>
      <c r="H86" s="2" t="s">
        <v>250</v>
      </c>
      <c r="I86" s="2" t="s">
        <v>88</v>
      </c>
      <c r="J86" s="2" t="s">
        <v>46</v>
      </c>
      <c r="K86" s="2" t="s">
        <v>48</v>
      </c>
      <c r="L86" s="2" t="s">
        <v>87</v>
      </c>
      <c r="M86" s="8">
        <v>1</v>
      </c>
      <c r="N86" s="9" t="str">
        <f t="shared" si="3"/>
        <v>RSSS-150-4200 - Fonds exploitation - Crédits reportés - Cap</v>
      </c>
      <c r="O86" s="9" t="str">
        <f t="shared" si="4"/>
        <v>Investissement</v>
      </c>
      <c r="P86" s="9" t="str">
        <f t="shared" si="5"/>
        <v>Fonds général</v>
      </c>
    </row>
    <row r="87" spans="1:16" ht="12.75" customHeight="1" x14ac:dyDescent="0.25">
      <c r="A87" s="2" t="s">
        <v>1179</v>
      </c>
      <c r="B87" s="2" t="s">
        <v>1179</v>
      </c>
      <c r="C87" s="2" t="s">
        <v>1149</v>
      </c>
      <c r="D87" s="2" t="s">
        <v>50</v>
      </c>
      <c r="E87" s="2" t="s">
        <v>90</v>
      </c>
      <c r="F87" s="2" t="s">
        <v>252</v>
      </c>
      <c r="G87" s="2" t="s">
        <v>251</v>
      </c>
      <c r="H87" s="2" t="s">
        <v>250</v>
      </c>
      <c r="I87" s="2" t="s">
        <v>88</v>
      </c>
      <c r="J87" s="2" t="s">
        <v>46</v>
      </c>
      <c r="K87" s="2" t="s">
        <v>48</v>
      </c>
      <c r="L87" s="2" t="s">
        <v>87</v>
      </c>
      <c r="M87" s="8">
        <v>1</v>
      </c>
      <c r="N87" s="9" t="str">
        <f t="shared" si="3"/>
        <v>RSSS-150-4250 - Fonds exploitation - Crédits reportés - Cap</v>
      </c>
      <c r="O87" s="9" t="str">
        <f t="shared" si="4"/>
        <v>Investissement</v>
      </c>
      <c r="P87" s="9" t="str">
        <f t="shared" si="5"/>
        <v>Fonds général</v>
      </c>
    </row>
    <row r="88" spans="1:16" ht="12.75" customHeight="1" x14ac:dyDescent="0.25">
      <c r="A88" s="2" t="s">
        <v>1146</v>
      </c>
      <c r="B88" s="2" t="s">
        <v>1146</v>
      </c>
      <c r="C88" s="2" t="s">
        <v>1116</v>
      </c>
      <c r="D88" s="2" t="s">
        <v>50</v>
      </c>
      <c r="E88" s="2" t="s">
        <v>90</v>
      </c>
      <c r="F88" s="2" t="s">
        <v>252</v>
      </c>
      <c r="G88" s="2" t="s">
        <v>251</v>
      </c>
      <c r="H88" s="2" t="s">
        <v>250</v>
      </c>
      <c r="I88" s="2" t="s">
        <v>88</v>
      </c>
      <c r="J88" s="2" t="s">
        <v>46</v>
      </c>
      <c r="K88" s="2" t="s">
        <v>48</v>
      </c>
      <c r="L88" s="2" t="s">
        <v>87</v>
      </c>
      <c r="M88" s="8">
        <v>1</v>
      </c>
      <c r="N88" s="9" t="str">
        <f t="shared" si="3"/>
        <v>RSSS-150-4300 - Fonds exploitation - Crédits reportés - Cap</v>
      </c>
      <c r="O88" s="9" t="str">
        <f t="shared" si="4"/>
        <v>Investissement</v>
      </c>
      <c r="P88" s="9" t="str">
        <f t="shared" si="5"/>
        <v>Fonds général</v>
      </c>
    </row>
    <row r="89" spans="1:16" ht="12.75" customHeight="1" x14ac:dyDescent="0.25">
      <c r="A89" s="2" t="s">
        <v>1113</v>
      </c>
      <c r="B89" s="2" t="s">
        <v>1113</v>
      </c>
      <c r="C89" s="2" t="s">
        <v>1083</v>
      </c>
      <c r="D89" s="2" t="s">
        <v>50</v>
      </c>
      <c r="E89" s="2" t="s">
        <v>90</v>
      </c>
      <c r="F89" s="2" t="s">
        <v>252</v>
      </c>
      <c r="G89" s="2" t="s">
        <v>251</v>
      </c>
      <c r="H89" s="2" t="s">
        <v>250</v>
      </c>
      <c r="I89" s="2" t="s">
        <v>88</v>
      </c>
      <c r="J89" s="2" t="s">
        <v>46</v>
      </c>
      <c r="K89" s="2" t="s">
        <v>48</v>
      </c>
      <c r="L89" s="2" t="s">
        <v>87</v>
      </c>
      <c r="M89" s="8">
        <v>1</v>
      </c>
      <c r="N89" s="9" t="str">
        <f t="shared" si="3"/>
        <v>RSSS-150-4326 - Fonds exploitation - Crédits reportés - Cap</v>
      </c>
      <c r="O89" s="9" t="str">
        <f t="shared" si="4"/>
        <v>Investissement</v>
      </c>
      <c r="P89" s="9" t="str">
        <f t="shared" si="5"/>
        <v>Fonds général</v>
      </c>
    </row>
    <row r="90" spans="1:16" ht="12.75" customHeight="1" x14ac:dyDescent="0.25">
      <c r="A90" s="2" t="s">
        <v>1080</v>
      </c>
      <c r="B90" s="2" t="s">
        <v>1080</v>
      </c>
      <c r="C90" s="2" t="s">
        <v>1050</v>
      </c>
      <c r="D90" s="2" t="s">
        <v>50</v>
      </c>
      <c r="E90" s="2" t="s">
        <v>90</v>
      </c>
      <c r="F90" s="2" t="s">
        <v>252</v>
      </c>
      <c r="G90" s="2" t="s">
        <v>251</v>
      </c>
      <c r="H90" s="2" t="s">
        <v>250</v>
      </c>
      <c r="I90" s="2" t="s">
        <v>88</v>
      </c>
      <c r="J90" s="2" t="s">
        <v>46</v>
      </c>
      <c r="K90" s="2" t="s">
        <v>48</v>
      </c>
      <c r="L90" s="2" t="s">
        <v>87</v>
      </c>
      <c r="M90" s="8">
        <v>1</v>
      </c>
      <c r="N90" s="9" t="str">
        <f t="shared" si="3"/>
        <v>RSSS-150-4327 - Fonds exploitation - Crédits reportés - Cap</v>
      </c>
      <c r="O90" s="9" t="str">
        <f t="shared" si="4"/>
        <v>Investissement</v>
      </c>
      <c r="P90" s="9" t="str">
        <f t="shared" si="5"/>
        <v>Fonds général</v>
      </c>
    </row>
    <row r="91" spans="1:16" ht="12.75" customHeight="1" x14ac:dyDescent="0.25">
      <c r="A91" s="2" t="s">
        <v>1047</v>
      </c>
      <c r="B91" s="2" t="s">
        <v>1047</v>
      </c>
      <c r="C91" s="2" t="s">
        <v>1017</v>
      </c>
      <c r="D91" s="2" t="s">
        <v>50</v>
      </c>
      <c r="E91" s="2" t="s">
        <v>90</v>
      </c>
      <c r="F91" s="2" t="s">
        <v>252</v>
      </c>
      <c r="G91" s="2" t="s">
        <v>251</v>
      </c>
      <c r="H91" s="2" t="s">
        <v>250</v>
      </c>
      <c r="I91" s="2" t="s">
        <v>88</v>
      </c>
      <c r="J91" s="2" t="s">
        <v>46</v>
      </c>
      <c r="K91" s="2" t="s">
        <v>48</v>
      </c>
      <c r="L91" s="2" t="s">
        <v>87</v>
      </c>
      <c r="M91" s="8">
        <v>1</v>
      </c>
      <c r="N91" s="9" t="str">
        <f t="shared" si="3"/>
        <v>RSSS-150-4350 - Fonds exploitation - Crédits reportés - Cap</v>
      </c>
      <c r="O91" s="9" t="str">
        <f t="shared" si="4"/>
        <v>Investissement</v>
      </c>
      <c r="P91" s="9" t="str">
        <f t="shared" si="5"/>
        <v>Fonds général</v>
      </c>
    </row>
    <row r="92" spans="1:16" ht="12.75" customHeight="1" x14ac:dyDescent="0.25">
      <c r="A92" s="2" t="s">
        <v>1014</v>
      </c>
      <c r="B92" s="2" t="s">
        <v>1014</v>
      </c>
      <c r="C92" s="2" t="s">
        <v>984</v>
      </c>
      <c r="D92" s="2" t="s">
        <v>50</v>
      </c>
      <c r="E92" s="2" t="s">
        <v>90</v>
      </c>
      <c r="F92" s="2" t="s">
        <v>252</v>
      </c>
      <c r="G92" s="2" t="s">
        <v>251</v>
      </c>
      <c r="H92" s="2" t="s">
        <v>250</v>
      </c>
      <c r="I92" s="2" t="s">
        <v>88</v>
      </c>
      <c r="J92" s="2" t="s">
        <v>46</v>
      </c>
      <c r="K92" s="2" t="s">
        <v>48</v>
      </c>
      <c r="L92" s="2" t="s">
        <v>87</v>
      </c>
      <c r="M92" s="8">
        <v>1</v>
      </c>
      <c r="N92" s="9" t="str">
        <f t="shared" si="3"/>
        <v>RSSS-150-4400 - Fonds exploitation - Crédits reportés - Cap</v>
      </c>
      <c r="O92" s="9" t="str">
        <f t="shared" si="4"/>
        <v>Investissement</v>
      </c>
      <c r="P92" s="9" t="str">
        <f t="shared" si="5"/>
        <v>Fonds général</v>
      </c>
    </row>
    <row r="93" spans="1:16" ht="12.75" customHeight="1" x14ac:dyDescent="0.25">
      <c r="A93" s="2" t="s">
        <v>981</v>
      </c>
      <c r="B93" s="2" t="s">
        <v>981</v>
      </c>
      <c r="C93" s="2" t="s">
        <v>951</v>
      </c>
      <c r="D93" s="2" t="s">
        <v>50</v>
      </c>
      <c r="E93" s="2" t="s">
        <v>90</v>
      </c>
      <c r="F93" s="2" t="s">
        <v>252</v>
      </c>
      <c r="G93" s="2" t="s">
        <v>251</v>
      </c>
      <c r="H93" s="2" t="s">
        <v>250</v>
      </c>
      <c r="I93" s="2" t="s">
        <v>88</v>
      </c>
      <c r="J93" s="2" t="s">
        <v>46</v>
      </c>
      <c r="K93" s="2" t="s">
        <v>48</v>
      </c>
      <c r="L93" s="2" t="s">
        <v>87</v>
      </c>
      <c r="M93" s="8">
        <v>1</v>
      </c>
      <c r="N93" s="9" t="str">
        <f t="shared" si="3"/>
        <v>RSSS-150-4450 - Fonds exploitation - Crédits reportés - Cap</v>
      </c>
      <c r="O93" s="9" t="str">
        <f t="shared" si="4"/>
        <v>Investissement</v>
      </c>
      <c r="P93" s="9" t="str">
        <f t="shared" si="5"/>
        <v>Fonds général</v>
      </c>
    </row>
    <row r="94" spans="1:16" ht="12.75" customHeight="1" x14ac:dyDescent="0.25">
      <c r="A94" s="2" t="s">
        <v>948</v>
      </c>
      <c r="B94" s="2" t="s">
        <v>948</v>
      </c>
      <c r="C94" s="2" t="s">
        <v>918</v>
      </c>
      <c r="D94" s="2" t="s">
        <v>50</v>
      </c>
      <c r="E94" s="2" t="s">
        <v>90</v>
      </c>
      <c r="F94" s="2" t="s">
        <v>252</v>
      </c>
      <c r="G94" s="2" t="s">
        <v>251</v>
      </c>
      <c r="H94" s="2" t="s">
        <v>250</v>
      </c>
      <c r="I94" s="2" t="s">
        <v>88</v>
      </c>
      <c r="J94" s="2" t="s">
        <v>46</v>
      </c>
      <c r="K94" s="2" t="s">
        <v>48</v>
      </c>
      <c r="L94" s="2" t="s">
        <v>87</v>
      </c>
      <c r="M94" s="8">
        <v>1</v>
      </c>
      <c r="N94" s="9" t="str">
        <f t="shared" si="3"/>
        <v>RSSS-150-4500 - Fonds exploitation - Crédits reportés - Cap</v>
      </c>
      <c r="O94" s="9" t="str">
        <f t="shared" si="4"/>
        <v>Investissement</v>
      </c>
      <c r="P94" s="9" t="str">
        <f t="shared" si="5"/>
        <v>Fonds général</v>
      </c>
    </row>
    <row r="95" spans="1:16" ht="12.75" customHeight="1" x14ac:dyDescent="0.25">
      <c r="A95" s="2" t="s">
        <v>915</v>
      </c>
      <c r="B95" s="2" t="s">
        <v>915</v>
      </c>
      <c r="C95" s="2" t="s">
        <v>885</v>
      </c>
      <c r="D95" s="2" t="s">
        <v>50</v>
      </c>
      <c r="E95" s="2" t="s">
        <v>90</v>
      </c>
      <c r="F95" s="2" t="s">
        <v>252</v>
      </c>
      <c r="G95" s="2" t="s">
        <v>251</v>
      </c>
      <c r="H95" s="2" t="s">
        <v>250</v>
      </c>
      <c r="I95" s="2" t="s">
        <v>88</v>
      </c>
      <c r="J95" s="2" t="s">
        <v>46</v>
      </c>
      <c r="K95" s="2" t="s">
        <v>48</v>
      </c>
      <c r="L95" s="2" t="s">
        <v>87</v>
      </c>
      <c r="M95" s="8">
        <v>1</v>
      </c>
      <c r="N95" s="9" t="str">
        <f t="shared" si="3"/>
        <v>RSSS-150-4550 - Fonds exploitation - Crédits reportés - Cap</v>
      </c>
      <c r="O95" s="9" t="str">
        <f t="shared" si="4"/>
        <v>Investissement</v>
      </c>
      <c r="P95" s="9" t="str">
        <f t="shared" si="5"/>
        <v>Fonds général</v>
      </c>
    </row>
    <row r="96" spans="1:16" ht="12.75" customHeight="1" x14ac:dyDescent="0.25">
      <c r="A96" s="2" t="s">
        <v>882</v>
      </c>
      <c r="B96" s="2" t="s">
        <v>882</v>
      </c>
      <c r="C96" s="2" t="s">
        <v>852</v>
      </c>
      <c r="D96" s="2" t="s">
        <v>50</v>
      </c>
      <c r="E96" s="2" t="s">
        <v>90</v>
      </c>
      <c r="F96" s="2" t="s">
        <v>252</v>
      </c>
      <c r="G96" s="2" t="s">
        <v>251</v>
      </c>
      <c r="H96" s="2" t="s">
        <v>250</v>
      </c>
      <c r="I96" s="2" t="s">
        <v>88</v>
      </c>
      <c r="J96" s="2" t="s">
        <v>46</v>
      </c>
      <c r="K96" s="2" t="s">
        <v>48</v>
      </c>
      <c r="L96" s="2" t="s">
        <v>87</v>
      </c>
      <c r="M96" s="8">
        <v>1</v>
      </c>
      <c r="N96" s="9" t="str">
        <f t="shared" si="3"/>
        <v>RSSS-150-4600 - Fonds exploitation - Crédits reportés - Cap</v>
      </c>
      <c r="O96" s="9" t="str">
        <f t="shared" si="4"/>
        <v>Investissement</v>
      </c>
      <c r="P96" s="9" t="str">
        <f t="shared" si="5"/>
        <v>Fonds général</v>
      </c>
    </row>
    <row r="97" spans="1:16" ht="12.75" customHeight="1" x14ac:dyDescent="0.25">
      <c r="A97" s="2" t="s">
        <v>849</v>
      </c>
      <c r="B97" s="2" t="s">
        <v>849</v>
      </c>
      <c r="C97" s="2" t="s">
        <v>819</v>
      </c>
      <c r="D97" s="2" t="s">
        <v>50</v>
      </c>
      <c r="E97" s="2" t="s">
        <v>90</v>
      </c>
      <c r="F97" s="2" t="s">
        <v>252</v>
      </c>
      <c r="G97" s="2" t="s">
        <v>251</v>
      </c>
      <c r="H97" s="2" t="s">
        <v>250</v>
      </c>
      <c r="I97" s="2" t="s">
        <v>88</v>
      </c>
      <c r="J97" s="2" t="s">
        <v>46</v>
      </c>
      <c r="K97" s="2" t="s">
        <v>48</v>
      </c>
      <c r="L97" s="2" t="s">
        <v>87</v>
      </c>
      <c r="M97" s="8">
        <v>1</v>
      </c>
      <c r="N97" s="9" t="str">
        <f t="shared" si="3"/>
        <v>RSSS-150-4601 - Fonds exploitation - Crédits reportés - Cap</v>
      </c>
      <c r="O97" s="9" t="str">
        <f t="shared" si="4"/>
        <v>Investissement</v>
      </c>
      <c r="P97" s="9" t="str">
        <f t="shared" si="5"/>
        <v>Fonds général</v>
      </c>
    </row>
    <row r="98" spans="1:16" ht="12.75" customHeight="1" x14ac:dyDescent="0.25">
      <c r="A98" s="2" t="s">
        <v>816</v>
      </c>
      <c r="B98" s="2" t="s">
        <v>816</v>
      </c>
      <c r="C98" s="2" t="s">
        <v>786</v>
      </c>
      <c r="D98" s="2" t="s">
        <v>50</v>
      </c>
      <c r="E98" s="2" t="s">
        <v>90</v>
      </c>
      <c r="F98" s="2" t="s">
        <v>252</v>
      </c>
      <c r="G98" s="2" t="s">
        <v>251</v>
      </c>
      <c r="H98" s="2" t="s">
        <v>250</v>
      </c>
      <c r="I98" s="2" t="s">
        <v>88</v>
      </c>
      <c r="J98" s="2" t="s">
        <v>46</v>
      </c>
      <c r="K98" s="2" t="s">
        <v>48</v>
      </c>
      <c r="L98" s="2" t="s">
        <v>87</v>
      </c>
      <c r="M98" s="8">
        <v>1</v>
      </c>
      <c r="N98" s="9" t="str">
        <f t="shared" si="3"/>
        <v>RSSS-150-4602 - Fonds exploitation - Crédits reportés - Cap</v>
      </c>
      <c r="O98" s="9" t="str">
        <f t="shared" si="4"/>
        <v>Investissement</v>
      </c>
      <c r="P98" s="9" t="str">
        <f t="shared" si="5"/>
        <v>Fonds général</v>
      </c>
    </row>
    <row r="99" spans="1:16" ht="12.75" customHeight="1" x14ac:dyDescent="0.25">
      <c r="A99" s="2" t="s">
        <v>783</v>
      </c>
      <c r="B99" s="2" t="s">
        <v>783</v>
      </c>
      <c r="C99" s="2" t="s">
        <v>753</v>
      </c>
      <c r="D99" s="2" t="s">
        <v>50</v>
      </c>
      <c r="E99" s="2" t="s">
        <v>90</v>
      </c>
      <c r="F99" s="2" t="s">
        <v>252</v>
      </c>
      <c r="G99" s="2" t="s">
        <v>251</v>
      </c>
      <c r="H99" s="2" t="s">
        <v>250</v>
      </c>
      <c r="I99" s="2" t="s">
        <v>88</v>
      </c>
      <c r="J99" s="2" t="s">
        <v>46</v>
      </c>
      <c r="K99" s="2" t="s">
        <v>48</v>
      </c>
      <c r="L99" s="2" t="s">
        <v>87</v>
      </c>
      <c r="M99" s="8">
        <v>1</v>
      </c>
      <c r="N99" s="9" t="str">
        <f t="shared" si="3"/>
        <v>RSSS-150-4603 - Fonds exploitation - Crédits reportés - Cap</v>
      </c>
      <c r="O99" s="9" t="str">
        <f t="shared" si="4"/>
        <v>Investissement</v>
      </c>
      <c r="P99" s="9" t="str">
        <f t="shared" si="5"/>
        <v>Fonds général</v>
      </c>
    </row>
    <row r="100" spans="1:16" ht="12.75" customHeight="1" x14ac:dyDescent="0.25">
      <c r="A100" s="2" t="s">
        <v>750</v>
      </c>
      <c r="B100" s="2" t="s">
        <v>750</v>
      </c>
      <c r="C100" s="2" t="s">
        <v>720</v>
      </c>
      <c r="D100" s="2" t="s">
        <v>50</v>
      </c>
      <c r="E100" s="2" t="s">
        <v>90</v>
      </c>
      <c r="F100" s="2" t="s">
        <v>252</v>
      </c>
      <c r="G100" s="2" t="s">
        <v>251</v>
      </c>
      <c r="H100" s="2" t="s">
        <v>250</v>
      </c>
      <c r="I100" s="2" t="s">
        <v>88</v>
      </c>
      <c r="J100" s="2" t="s">
        <v>46</v>
      </c>
      <c r="K100" s="2" t="s">
        <v>48</v>
      </c>
      <c r="L100" s="2" t="s">
        <v>87</v>
      </c>
      <c r="M100" s="8">
        <v>1</v>
      </c>
      <c r="N100" s="9" t="str">
        <f t="shared" si="3"/>
        <v>RSSS-150-4604 - Fonds exploitation - Crédits reportés - Cap</v>
      </c>
      <c r="O100" s="9" t="str">
        <f t="shared" si="4"/>
        <v>Investissement</v>
      </c>
      <c r="P100" s="9" t="str">
        <f t="shared" si="5"/>
        <v>Fonds général</v>
      </c>
    </row>
    <row r="101" spans="1:16" ht="12.75" customHeight="1" x14ac:dyDescent="0.25">
      <c r="A101" s="2" t="s">
        <v>717</v>
      </c>
      <c r="B101" s="2" t="s">
        <v>717</v>
      </c>
      <c r="C101" s="2" t="s">
        <v>687</v>
      </c>
      <c r="D101" s="2" t="s">
        <v>50</v>
      </c>
      <c r="E101" s="2" t="s">
        <v>90</v>
      </c>
      <c r="F101" s="2" t="s">
        <v>252</v>
      </c>
      <c r="G101" s="2" t="s">
        <v>251</v>
      </c>
      <c r="H101" s="2" t="s">
        <v>250</v>
      </c>
      <c r="I101" s="2" t="s">
        <v>88</v>
      </c>
      <c r="J101" s="2" t="s">
        <v>46</v>
      </c>
      <c r="K101" s="2" t="s">
        <v>48</v>
      </c>
      <c r="L101" s="2" t="s">
        <v>87</v>
      </c>
      <c r="M101" s="8">
        <v>1</v>
      </c>
      <c r="N101" s="9" t="str">
        <f t="shared" si="3"/>
        <v>RSSS-150-4618 - Fonds exploitation - Crédits reportés - Cap</v>
      </c>
      <c r="O101" s="9" t="str">
        <f t="shared" si="4"/>
        <v>Investissement</v>
      </c>
      <c r="P101" s="9" t="str">
        <f t="shared" si="5"/>
        <v>Fonds général</v>
      </c>
    </row>
    <row r="102" spans="1:16" ht="12.75" customHeight="1" x14ac:dyDescent="0.25">
      <c r="A102" s="2" t="s">
        <v>684</v>
      </c>
      <c r="B102" s="2" t="s">
        <v>684</v>
      </c>
      <c r="C102" s="2" t="s">
        <v>654</v>
      </c>
      <c r="D102" s="2" t="s">
        <v>50</v>
      </c>
      <c r="E102" s="2" t="s">
        <v>90</v>
      </c>
      <c r="F102" s="2" t="s">
        <v>252</v>
      </c>
      <c r="G102" s="2" t="s">
        <v>251</v>
      </c>
      <c r="H102" s="2" t="s">
        <v>250</v>
      </c>
      <c r="I102" s="2" t="s">
        <v>88</v>
      </c>
      <c r="J102" s="2" t="s">
        <v>46</v>
      </c>
      <c r="K102" s="2" t="s">
        <v>48</v>
      </c>
      <c r="L102" s="2" t="s">
        <v>87</v>
      </c>
      <c r="M102" s="8">
        <v>1</v>
      </c>
      <c r="N102" s="9" t="str">
        <f t="shared" si="3"/>
        <v>RSSS-150-4620 - Fonds exploitation - Crédits reportés - Cap</v>
      </c>
      <c r="O102" s="9" t="str">
        <f t="shared" si="4"/>
        <v>Investissement</v>
      </c>
      <c r="P102" s="9" t="str">
        <f t="shared" si="5"/>
        <v>Fonds général</v>
      </c>
    </row>
    <row r="103" spans="1:16" ht="12.75" customHeight="1" x14ac:dyDescent="0.25">
      <c r="A103" s="2" t="s">
        <v>651</v>
      </c>
      <c r="B103" s="2" t="s">
        <v>651</v>
      </c>
      <c r="C103" s="2" t="s">
        <v>621</v>
      </c>
      <c r="D103" s="2" t="s">
        <v>50</v>
      </c>
      <c r="E103" s="2" t="s">
        <v>90</v>
      </c>
      <c r="F103" s="2" t="s">
        <v>252</v>
      </c>
      <c r="G103" s="2" t="s">
        <v>251</v>
      </c>
      <c r="H103" s="2" t="s">
        <v>250</v>
      </c>
      <c r="I103" s="2" t="s">
        <v>88</v>
      </c>
      <c r="J103" s="2" t="s">
        <v>46</v>
      </c>
      <c r="K103" s="2" t="s">
        <v>48</v>
      </c>
      <c r="L103" s="2" t="s">
        <v>87</v>
      </c>
      <c r="M103" s="8">
        <v>1</v>
      </c>
      <c r="N103" s="9" t="str">
        <f t="shared" si="3"/>
        <v>RSSS-150-4624 - Fonds exploitation - Crédits reportés - Cap</v>
      </c>
      <c r="O103" s="9" t="str">
        <f t="shared" si="4"/>
        <v>Investissement</v>
      </c>
      <c r="P103" s="9" t="str">
        <f t="shared" si="5"/>
        <v>Fonds général</v>
      </c>
    </row>
    <row r="104" spans="1:16" ht="12.75" customHeight="1" x14ac:dyDescent="0.25">
      <c r="A104" s="2" t="s">
        <v>618</v>
      </c>
      <c r="B104" s="2" t="s">
        <v>618</v>
      </c>
      <c r="C104" s="2" t="s">
        <v>588</v>
      </c>
      <c r="D104" s="2" t="s">
        <v>50</v>
      </c>
      <c r="E104" s="2" t="s">
        <v>90</v>
      </c>
      <c r="F104" s="2" t="s">
        <v>252</v>
      </c>
      <c r="G104" s="2" t="s">
        <v>251</v>
      </c>
      <c r="H104" s="2" t="s">
        <v>250</v>
      </c>
      <c r="I104" s="2" t="s">
        <v>88</v>
      </c>
      <c r="J104" s="2" t="s">
        <v>46</v>
      </c>
      <c r="K104" s="2" t="s">
        <v>48</v>
      </c>
      <c r="L104" s="2" t="s">
        <v>87</v>
      </c>
      <c r="M104" s="8">
        <v>1</v>
      </c>
      <c r="N104" s="9" t="str">
        <f t="shared" si="3"/>
        <v>RSSS-150-4664 - Fonds exploitation - Crédits reportés - Cap</v>
      </c>
      <c r="O104" s="9" t="str">
        <f t="shared" si="4"/>
        <v>Investissement</v>
      </c>
      <c r="P104" s="9" t="str">
        <f t="shared" si="5"/>
        <v>Fonds général</v>
      </c>
    </row>
    <row r="105" spans="1:16" ht="12.75" customHeight="1" x14ac:dyDescent="0.25">
      <c r="A105" s="2" t="s">
        <v>585</v>
      </c>
      <c r="B105" s="2" t="s">
        <v>585</v>
      </c>
      <c r="C105" s="2" t="s">
        <v>555</v>
      </c>
      <c r="D105" s="2" t="s">
        <v>50</v>
      </c>
      <c r="E105" s="2" t="s">
        <v>90</v>
      </c>
      <c r="F105" s="2" t="s">
        <v>252</v>
      </c>
      <c r="G105" s="2" t="s">
        <v>251</v>
      </c>
      <c r="H105" s="2" t="s">
        <v>250</v>
      </c>
      <c r="I105" s="2" t="s">
        <v>88</v>
      </c>
      <c r="J105" s="2" t="s">
        <v>46</v>
      </c>
      <c r="K105" s="2" t="s">
        <v>48</v>
      </c>
      <c r="L105" s="2" t="s">
        <v>87</v>
      </c>
      <c r="M105" s="8">
        <v>1</v>
      </c>
      <c r="N105" s="9" t="str">
        <f t="shared" si="3"/>
        <v>RSSS-150-4665 - Fonds exploitation - Crédits reportés - Cap</v>
      </c>
      <c r="O105" s="9" t="str">
        <f t="shared" si="4"/>
        <v>Investissement</v>
      </c>
      <c r="P105" s="9" t="str">
        <f t="shared" si="5"/>
        <v>Fonds général</v>
      </c>
    </row>
    <row r="106" spans="1:16" ht="12.75" customHeight="1" x14ac:dyDescent="0.25">
      <c r="A106" s="2" t="s">
        <v>552</v>
      </c>
      <c r="B106" s="2" t="s">
        <v>552</v>
      </c>
      <c r="C106" s="2" t="s">
        <v>522</v>
      </c>
      <c r="D106" s="2" t="s">
        <v>50</v>
      </c>
      <c r="E106" s="2" t="s">
        <v>90</v>
      </c>
      <c r="F106" s="2" t="s">
        <v>252</v>
      </c>
      <c r="G106" s="2" t="s">
        <v>251</v>
      </c>
      <c r="H106" s="2" t="s">
        <v>250</v>
      </c>
      <c r="I106" s="2" t="s">
        <v>88</v>
      </c>
      <c r="J106" s="2" t="s">
        <v>46</v>
      </c>
      <c r="K106" s="2" t="s">
        <v>48</v>
      </c>
      <c r="L106" s="2" t="s">
        <v>87</v>
      </c>
      <c r="M106" s="8">
        <v>1</v>
      </c>
      <c r="N106" s="9" t="str">
        <f t="shared" si="3"/>
        <v>RSSS-150-4700 - Fonds exploitation - Crédits reportés - Cap</v>
      </c>
      <c r="O106" s="9" t="str">
        <f t="shared" si="4"/>
        <v>Investissement</v>
      </c>
      <c r="P106" s="9" t="str">
        <f t="shared" si="5"/>
        <v>Fonds général</v>
      </c>
    </row>
    <row r="107" spans="1:16" ht="12.75" customHeight="1" x14ac:dyDescent="0.25">
      <c r="A107" s="2" t="s">
        <v>519</v>
      </c>
      <c r="B107" s="2" t="s">
        <v>519</v>
      </c>
      <c r="C107" s="2" t="s">
        <v>493</v>
      </c>
      <c r="D107" s="2" t="s">
        <v>50</v>
      </c>
      <c r="E107" s="2" t="s">
        <v>90</v>
      </c>
      <c r="F107" s="2" t="s">
        <v>252</v>
      </c>
      <c r="G107" s="2" t="s">
        <v>251</v>
      </c>
      <c r="H107" s="2" t="s">
        <v>250</v>
      </c>
      <c r="I107" s="2" t="s">
        <v>88</v>
      </c>
      <c r="J107" s="2" t="s">
        <v>46</v>
      </c>
      <c r="K107" s="2" t="s">
        <v>48</v>
      </c>
      <c r="L107" s="2" t="s">
        <v>87</v>
      </c>
      <c r="M107" s="8">
        <v>1</v>
      </c>
      <c r="N107" s="9" t="str">
        <f t="shared" si="3"/>
        <v>RSSS-150-4751 - Fonds exploitation - Crédits reportés - Cap</v>
      </c>
      <c r="O107" s="9" t="str">
        <f t="shared" si="4"/>
        <v>Investissement</v>
      </c>
      <c r="P107" s="9" t="str">
        <f t="shared" si="5"/>
        <v>Fonds général</v>
      </c>
    </row>
    <row r="108" spans="1:16" ht="12.75" customHeight="1" x14ac:dyDescent="0.25">
      <c r="A108" s="2" t="s">
        <v>490</v>
      </c>
      <c r="B108" s="2" t="s">
        <v>490</v>
      </c>
      <c r="C108" s="2" t="s">
        <v>464</v>
      </c>
      <c r="D108" s="2" t="s">
        <v>50</v>
      </c>
      <c r="E108" s="2" t="s">
        <v>90</v>
      </c>
      <c r="F108" s="2" t="s">
        <v>252</v>
      </c>
      <c r="G108" s="2" t="s">
        <v>251</v>
      </c>
      <c r="H108" s="2" t="s">
        <v>250</v>
      </c>
      <c r="I108" s="2" t="s">
        <v>88</v>
      </c>
      <c r="J108" s="2" t="s">
        <v>46</v>
      </c>
      <c r="K108" s="2" t="s">
        <v>48</v>
      </c>
      <c r="L108" s="2" t="s">
        <v>87</v>
      </c>
      <c r="M108" s="8">
        <v>1</v>
      </c>
      <c r="N108" s="9" t="str">
        <f t="shared" si="3"/>
        <v>RSSS-150-4752 - Fonds exploitation - Crédits reportés - Cap</v>
      </c>
      <c r="O108" s="9" t="str">
        <f t="shared" si="4"/>
        <v>Investissement</v>
      </c>
      <c r="P108" s="9" t="str">
        <f t="shared" si="5"/>
        <v>Fonds général</v>
      </c>
    </row>
    <row r="109" spans="1:16" ht="12.75" customHeight="1" x14ac:dyDescent="0.25">
      <c r="A109" s="2" t="s">
        <v>461</v>
      </c>
      <c r="B109" s="2" t="s">
        <v>461</v>
      </c>
      <c r="C109" s="2" t="s">
        <v>431</v>
      </c>
      <c r="D109" s="2" t="s">
        <v>50</v>
      </c>
      <c r="E109" s="2" t="s">
        <v>90</v>
      </c>
      <c r="F109" s="2" t="s">
        <v>252</v>
      </c>
      <c r="G109" s="2" t="s">
        <v>251</v>
      </c>
      <c r="H109" s="2" t="s">
        <v>250</v>
      </c>
      <c r="I109" s="2" t="s">
        <v>88</v>
      </c>
      <c r="J109" s="2" t="s">
        <v>46</v>
      </c>
      <c r="K109" s="2" t="s">
        <v>48</v>
      </c>
      <c r="L109" s="2" t="s">
        <v>87</v>
      </c>
      <c r="M109" s="8">
        <v>1</v>
      </c>
      <c r="N109" s="9" t="str">
        <f t="shared" si="3"/>
        <v>RSSS-150-4800 - Fonds exploitation - Crédits reportés - Cap</v>
      </c>
      <c r="O109" s="9" t="str">
        <f t="shared" si="4"/>
        <v>Investissement</v>
      </c>
      <c r="P109" s="9" t="str">
        <f t="shared" si="5"/>
        <v>Fonds général</v>
      </c>
    </row>
    <row r="110" spans="1:16" ht="12.75" customHeight="1" x14ac:dyDescent="0.25">
      <c r="A110" s="2" t="s">
        <v>428</v>
      </c>
      <c r="B110" s="2" t="s">
        <v>428</v>
      </c>
      <c r="C110" s="2" t="s">
        <v>399</v>
      </c>
      <c r="D110" s="2" t="s">
        <v>50</v>
      </c>
      <c r="E110" s="2" t="s">
        <v>90</v>
      </c>
      <c r="F110" s="2" t="s">
        <v>252</v>
      </c>
      <c r="G110" s="2" t="s">
        <v>251</v>
      </c>
      <c r="H110" s="2" t="s">
        <v>250</v>
      </c>
      <c r="I110" s="2" t="s">
        <v>88</v>
      </c>
      <c r="J110" s="2" t="s">
        <v>46</v>
      </c>
      <c r="K110" s="2" t="s">
        <v>48</v>
      </c>
      <c r="L110" s="2" t="s">
        <v>87</v>
      </c>
      <c r="M110" s="8">
        <v>1</v>
      </c>
      <c r="N110" s="9" t="str">
        <f t="shared" si="3"/>
        <v>RSSS-150-4851 - Fonds exploitation - Crédits reportés - Cap</v>
      </c>
      <c r="O110" s="9" t="str">
        <f t="shared" si="4"/>
        <v>Investissement</v>
      </c>
      <c r="P110" s="9" t="str">
        <f t="shared" si="5"/>
        <v>Fonds général</v>
      </c>
    </row>
    <row r="111" spans="1:16" ht="12.75" customHeight="1" x14ac:dyDescent="0.25">
      <c r="A111" s="2" t="s">
        <v>396</v>
      </c>
      <c r="B111" s="2" t="s">
        <v>396</v>
      </c>
      <c r="C111" s="2" t="s">
        <v>366</v>
      </c>
      <c r="D111" s="2" t="s">
        <v>50</v>
      </c>
      <c r="E111" s="2" t="s">
        <v>90</v>
      </c>
      <c r="F111" s="2" t="s">
        <v>252</v>
      </c>
      <c r="G111" s="2" t="s">
        <v>251</v>
      </c>
      <c r="H111" s="2" t="s">
        <v>250</v>
      </c>
      <c r="I111" s="2" t="s">
        <v>88</v>
      </c>
      <c r="J111" s="2" t="s">
        <v>46</v>
      </c>
      <c r="K111" s="2" t="s">
        <v>48</v>
      </c>
      <c r="L111" s="2" t="s">
        <v>87</v>
      </c>
      <c r="M111" s="8">
        <v>1</v>
      </c>
      <c r="N111" s="9" t="str">
        <f t="shared" si="3"/>
        <v>RSSS-150-4900 - Fonds exploitation - Crédits reportés - Cap</v>
      </c>
      <c r="O111" s="9" t="str">
        <f t="shared" si="4"/>
        <v>Investissement</v>
      </c>
      <c r="P111" s="9" t="str">
        <f t="shared" si="5"/>
        <v>Fonds général</v>
      </c>
    </row>
    <row r="112" spans="1:16" ht="12.75" customHeight="1" x14ac:dyDescent="0.25">
      <c r="A112" s="2" t="s">
        <v>363</v>
      </c>
      <c r="B112" s="2" t="s">
        <v>363</v>
      </c>
      <c r="C112" s="2" t="s">
        <v>333</v>
      </c>
      <c r="D112" s="2" t="s">
        <v>50</v>
      </c>
      <c r="E112" s="2" t="s">
        <v>90</v>
      </c>
      <c r="F112" s="2" t="s">
        <v>252</v>
      </c>
      <c r="G112" s="2" t="s">
        <v>251</v>
      </c>
      <c r="H112" s="2" t="s">
        <v>250</v>
      </c>
      <c r="I112" s="2" t="s">
        <v>88</v>
      </c>
      <c r="J112" s="2" t="s">
        <v>46</v>
      </c>
      <c r="K112" s="2" t="s">
        <v>48</v>
      </c>
      <c r="L112" s="2" t="s">
        <v>87</v>
      </c>
      <c r="M112" s="8">
        <v>1</v>
      </c>
      <c r="N112" s="9" t="str">
        <f t="shared" si="3"/>
        <v>RSSS-150-4903 - Fonds exploitation - Crédits reportés - Cap</v>
      </c>
      <c r="O112" s="9" t="str">
        <f t="shared" si="4"/>
        <v>Investissement</v>
      </c>
      <c r="P112" s="9" t="str">
        <f t="shared" si="5"/>
        <v>Fonds général</v>
      </c>
    </row>
    <row r="113" spans="1:16" ht="12.75" customHeight="1" x14ac:dyDescent="0.25">
      <c r="A113" s="2" t="s">
        <v>330</v>
      </c>
      <c r="B113" s="2" t="s">
        <v>330</v>
      </c>
      <c r="C113" s="2" t="s">
        <v>295</v>
      </c>
      <c r="D113" s="2" t="s">
        <v>50</v>
      </c>
      <c r="E113" s="2" t="s">
        <v>90</v>
      </c>
      <c r="F113" s="2" t="s">
        <v>252</v>
      </c>
      <c r="G113" s="2" t="s">
        <v>251</v>
      </c>
      <c r="H113" s="2" t="s">
        <v>250</v>
      </c>
      <c r="I113" s="2" t="s">
        <v>88</v>
      </c>
      <c r="J113" s="2" t="s">
        <v>46</v>
      </c>
      <c r="K113" s="2" t="s">
        <v>48</v>
      </c>
      <c r="L113" s="2" t="s">
        <v>87</v>
      </c>
      <c r="M113" s="8">
        <v>1</v>
      </c>
      <c r="N113" s="9" t="str">
        <f t="shared" si="3"/>
        <v>RSSS-150-4950 - Fonds exploitation - Crédits reportés - Cap</v>
      </c>
      <c r="O113" s="9" t="str">
        <f t="shared" si="4"/>
        <v>Investissement</v>
      </c>
      <c r="P113" s="9" t="str">
        <f t="shared" si="5"/>
        <v>Fonds général</v>
      </c>
    </row>
    <row r="114" spans="1:16" ht="12.75" customHeight="1" x14ac:dyDescent="0.25">
      <c r="A114" s="2" t="s">
        <v>292</v>
      </c>
      <c r="B114" s="2" t="s">
        <v>292</v>
      </c>
      <c r="C114" s="2" t="s">
        <v>262</v>
      </c>
      <c r="D114" s="2" t="s">
        <v>50</v>
      </c>
      <c r="E114" s="2" t="s">
        <v>90</v>
      </c>
      <c r="F114" s="2" t="s">
        <v>252</v>
      </c>
      <c r="G114" s="2" t="s">
        <v>251</v>
      </c>
      <c r="H114" s="2" t="s">
        <v>250</v>
      </c>
      <c r="I114" s="2" t="s">
        <v>88</v>
      </c>
      <c r="J114" s="2" t="s">
        <v>46</v>
      </c>
      <c r="K114" s="2" t="s">
        <v>48</v>
      </c>
      <c r="L114" s="2" t="s">
        <v>87</v>
      </c>
      <c r="M114" s="8">
        <v>1</v>
      </c>
      <c r="N114" s="9" t="str">
        <f t="shared" si="3"/>
        <v>RSSS-150-4951 - Fonds exploitation - Crédits reportés - Cap</v>
      </c>
      <c r="O114" s="9" t="str">
        <f t="shared" si="4"/>
        <v>Investissement</v>
      </c>
      <c r="P114" s="9" t="str">
        <f t="shared" si="5"/>
        <v>Fonds général</v>
      </c>
    </row>
    <row r="115" spans="1:16" ht="12.75" customHeight="1" x14ac:dyDescent="0.25">
      <c r="A115" s="2" t="s">
        <v>253</v>
      </c>
      <c r="B115" s="2" t="s">
        <v>253</v>
      </c>
      <c r="C115" s="2" t="s">
        <v>149</v>
      </c>
      <c r="D115" s="2" t="s">
        <v>50</v>
      </c>
      <c r="E115" s="2" t="s">
        <v>90</v>
      </c>
      <c r="F115" s="2" t="s">
        <v>252</v>
      </c>
      <c r="G115" s="2" t="s">
        <v>251</v>
      </c>
      <c r="H115" s="2" t="s">
        <v>250</v>
      </c>
      <c r="I115" s="2" t="s">
        <v>88</v>
      </c>
      <c r="J115" s="2" t="s">
        <v>46</v>
      </c>
      <c r="K115" s="2" t="s">
        <v>48</v>
      </c>
      <c r="L115" s="2" t="s">
        <v>87</v>
      </c>
      <c r="M115" s="8">
        <v>1</v>
      </c>
      <c r="N115" s="9" t="str">
        <f t="shared" si="3"/>
        <v>RSSS-150-4952 - Fonds exploitation - Crédits reportés - Cap</v>
      </c>
      <c r="O115" s="9" t="str">
        <f t="shared" si="4"/>
        <v>Investissement</v>
      </c>
      <c r="P115" s="9" t="str">
        <f t="shared" si="5"/>
        <v>Fonds général</v>
      </c>
    </row>
    <row r="116" spans="1:16" ht="12.75" customHeight="1" x14ac:dyDescent="0.25">
      <c r="A116" s="2" t="s">
        <v>1376</v>
      </c>
      <c r="B116" s="2" t="s">
        <v>1376</v>
      </c>
      <c r="C116" s="2" t="s">
        <v>1347</v>
      </c>
      <c r="D116" s="2" t="s">
        <v>50</v>
      </c>
      <c r="E116" s="2" t="s">
        <v>90</v>
      </c>
      <c r="F116" s="2" t="s">
        <v>248</v>
      </c>
      <c r="G116" s="2" t="s">
        <v>247</v>
      </c>
      <c r="H116" s="2" t="s">
        <v>246</v>
      </c>
      <c r="I116" s="2" t="s">
        <v>88</v>
      </c>
      <c r="J116" s="2" t="s">
        <v>47</v>
      </c>
      <c r="K116" s="2" t="s">
        <v>48</v>
      </c>
      <c r="L116" s="2" t="s">
        <v>87</v>
      </c>
      <c r="M116" s="8">
        <v>1</v>
      </c>
      <c r="N116" s="9" t="str">
        <f t="shared" si="3"/>
        <v>RSSS-160-4017 - Fonds exploitation - Dépense de l'exercice - Non Cap</v>
      </c>
      <c r="O116" s="9" t="str">
        <f t="shared" si="4"/>
        <v>Dépense</v>
      </c>
      <c r="P116" s="9" t="str">
        <f t="shared" si="5"/>
        <v>Fonds général</v>
      </c>
    </row>
    <row r="117" spans="1:16" ht="12.75" customHeight="1" x14ac:dyDescent="0.25">
      <c r="A117" s="2" t="s">
        <v>1343</v>
      </c>
      <c r="B117" s="2" t="s">
        <v>1343</v>
      </c>
      <c r="C117" s="2" t="s">
        <v>1314</v>
      </c>
      <c r="D117" s="2" t="s">
        <v>50</v>
      </c>
      <c r="E117" s="2" t="s">
        <v>90</v>
      </c>
      <c r="F117" s="2" t="s">
        <v>248</v>
      </c>
      <c r="G117" s="2" t="s">
        <v>247</v>
      </c>
      <c r="H117" s="2" t="s">
        <v>246</v>
      </c>
      <c r="I117" s="2" t="s">
        <v>88</v>
      </c>
      <c r="J117" s="2" t="s">
        <v>47</v>
      </c>
      <c r="K117" s="2" t="s">
        <v>48</v>
      </c>
      <c r="L117" s="2" t="s">
        <v>87</v>
      </c>
      <c r="M117" s="8">
        <v>1</v>
      </c>
      <c r="N117" s="9" t="str">
        <f t="shared" si="3"/>
        <v>RSSS-160-4051 - Fonds exploitation - Dépense de l'exercice - Non Cap</v>
      </c>
      <c r="O117" s="9" t="str">
        <f t="shared" si="4"/>
        <v>Dépense</v>
      </c>
      <c r="P117" s="9" t="str">
        <f t="shared" si="5"/>
        <v>Fonds général</v>
      </c>
    </row>
    <row r="118" spans="1:16" ht="12.75" customHeight="1" x14ac:dyDescent="0.25">
      <c r="A118" s="2" t="s">
        <v>1310</v>
      </c>
      <c r="B118" s="2" t="s">
        <v>1310</v>
      </c>
      <c r="C118" s="2" t="s">
        <v>1281</v>
      </c>
      <c r="D118" s="2" t="s">
        <v>50</v>
      </c>
      <c r="E118" s="2" t="s">
        <v>90</v>
      </c>
      <c r="F118" s="2" t="s">
        <v>248</v>
      </c>
      <c r="G118" s="2" t="s">
        <v>247</v>
      </c>
      <c r="H118" s="2" t="s">
        <v>246</v>
      </c>
      <c r="I118" s="2" t="s">
        <v>88</v>
      </c>
      <c r="J118" s="2" t="s">
        <v>47</v>
      </c>
      <c r="K118" s="2" t="s">
        <v>48</v>
      </c>
      <c r="L118" s="2" t="s">
        <v>87</v>
      </c>
      <c r="M118" s="8">
        <v>1</v>
      </c>
      <c r="N118" s="9" t="str">
        <f t="shared" si="3"/>
        <v>RSSS-160-4100 - Fonds exploitation - Dépense de l'exercice - Non Cap</v>
      </c>
      <c r="O118" s="9" t="str">
        <f t="shared" si="4"/>
        <v>Dépense</v>
      </c>
      <c r="P118" s="9" t="str">
        <f t="shared" si="5"/>
        <v>Fonds général</v>
      </c>
    </row>
    <row r="119" spans="1:16" ht="12.75" customHeight="1" x14ac:dyDescent="0.25">
      <c r="A119" s="2" t="s">
        <v>1277</v>
      </c>
      <c r="B119" s="2" t="s">
        <v>1277</v>
      </c>
      <c r="C119" s="2" t="s">
        <v>1248</v>
      </c>
      <c r="D119" s="2" t="s">
        <v>50</v>
      </c>
      <c r="E119" s="2" t="s">
        <v>90</v>
      </c>
      <c r="F119" s="2" t="s">
        <v>248</v>
      </c>
      <c r="G119" s="2" t="s">
        <v>247</v>
      </c>
      <c r="H119" s="2" t="s">
        <v>246</v>
      </c>
      <c r="I119" s="2" t="s">
        <v>88</v>
      </c>
      <c r="J119" s="2" t="s">
        <v>47</v>
      </c>
      <c r="K119" s="2" t="s">
        <v>48</v>
      </c>
      <c r="L119" s="2" t="s">
        <v>87</v>
      </c>
      <c r="M119" s="8">
        <v>1</v>
      </c>
      <c r="N119" s="9" t="str">
        <f t="shared" si="3"/>
        <v>RSSS-160-4150 - Fonds exploitation - Dépense de l'exercice - Non Cap</v>
      </c>
      <c r="O119" s="9" t="str">
        <f t="shared" si="4"/>
        <v>Dépense</v>
      </c>
      <c r="P119" s="9" t="str">
        <f t="shared" si="5"/>
        <v>Fonds général</v>
      </c>
    </row>
    <row r="120" spans="1:16" ht="12.75" customHeight="1" x14ac:dyDescent="0.25">
      <c r="A120" s="2" t="s">
        <v>1244</v>
      </c>
      <c r="B120" s="2" t="s">
        <v>1244</v>
      </c>
      <c r="C120" s="2" t="s">
        <v>1215</v>
      </c>
      <c r="D120" s="2" t="s">
        <v>50</v>
      </c>
      <c r="E120" s="2" t="s">
        <v>90</v>
      </c>
      <c r="F120" s="2" t="s">
        <v>248</v>
      </c>
      <c r="G120" s="2" t="s">
        <v>247</v>
      </c>
      <c r="H120" s="2" t="s">
        <v>246</v>
      </c>
      <c r="I120" s="2" t="s">
        <v>88</v>
      </c>
      <c r="J120" s="2" t="s">
        <v>47</v>
      </c>
      <c r="K120" s="2" t="s">
        <v>48</v>
      </c>
      <c r="L120" s="2" t="s">
        <v>87</v>
      </c>
      <c r="M120" s="8">
        <v>1</v>
      </c>
      <c r="N120" s="9" t="str">
        <f t="shared" si="3"/>
        <v>RSSS-160-4155 - Fonds exploitation - Dépense de l'exercice - Non Cap</v>
      </c>
      <c r="O120" s="9" t="str">
        <f t="shared" si="4"/>
        <v>Dépense</v>
      </c>
      <c r="P120" s="9" t="str">
        <f t="shared" si="5"/>
        <v>Fonds général</v>
      </c>
    </row>
    <row r="121" spans="1:16" ht="12.75" customHeight="1" x14ac:dyDescent="0.25">
      <c r="A121" s="2" t="s">
        <v>1211</v>
      </c>
      <c r="B121" s="2" t="s">
        <v>1211</v>
      </c>
      <c r="C121" s="2" t="s">
        <v>1182</v>
      </c>
      <c r="D121" s="2" t="s">
        <v>50</v>
      </c>
      <c r="E121" s="2" t="s">
        <v>90</v>
      </c>
      <c r="F121" s="2" t="s">
        <v>248</v>
      </c>
      <c r="G121" s="2" t="s">
        <v>247</v>
      </c>
      <c r="H121" s="2" t="s">
        <v>246</v>
      </c>
      <c r="I121" s="2" t="s">
        <v>88</v>
      </c>
      <c r="J121" s="2" t="s">
        <v>47</v>
      </c>
      <c r="K121" s="2" t="s">
        <v>48</v>
      </c>
      <c r="L121" s="2" t="s">
        <v>87</v>
      </c>
      <c r="M121" s="8">
        <v>1</v>
      </c>
      <c r="N121" s="9" t="str">
        <f t="shared" si="3"/>
        <v>RSSS-160-4200 - Fonds exploitation - Dépense de l'exercice - Non Cap</v>
      </c>
      <c r="O121" s="9" t="str">
        <f t="shared" si="4"/>
        <v>Dépense</v>
      </c>
      <c r="P121" s="9" t="str">
        <f t="shared" si="5"/>
        <v>Fonds général</v>
      </c>
    </row>
    <row r="122" spans="1:16" ht="12.75" customHeight="1" x14ac:dyDescent="0.25">
      <c r="A122" s="2" t="s">
        <v>1178</v>
      </c>
      <c r="B122" s="2" t="s">
        <v>1178</v>
      </c>
      <c r="C122" s="2" t="s">
        <v>1149</v>
      </c>
      <c r="D122" s="2" t="s">
        <v>50</v>
      </c>
      <c r="E122" s="2" t="s">
        <v>90</v>
      </c>
      <c r="F122" s="2" t="s">
        <v>248</v>
      </c>
      <c r="G122" s="2" t="s">
        <v>247</v>
      </c>
      <c r="H122" s="2" t="s">
        <v>246</v>
      </c>
      <c r="I122" s="2" t="s">
        <v>88</v>
      </c>
      <c r="J122" s="2" t="s">
        <v>47</v>
      </c>
      <c r="K122" s="2" t="s">
        <v>48</v>
      </c>
      <c r="L122" s="2" t="s">
        <v>87</v>
      </c>
      <c r="M122" s="8">
        <v>1</v>
      </c>
      <c r="N122" s="9" t="str">
        <f t="shared" si="3"/>
        <v>RSSS-160-4250 - Fonds exploitation - Dépense de l'exercice - Non Cap</v>
      </c>
      <c r="O122" s="9" t="str">
        <f t="shared" si="4"/>
        <v>Dépense</v>
      </c>
      <c r="P122" s="9" t="str">
        <f t="shared" si="5"/>
        <v>Fonds général</v>
      </c>
    </row>
    <row r="123" spans="1:16" ht="12.75" customHeight="1" x14ac:dyDescent="0.25">
      <c r="A123" s="2" t="s">
        <v>1145</v>
      </c>
      <c r="B123" s="2" t="s">
        <v>1145</v>
      </c>
      <c r="C123" s="2" t="s">
        <v>1116</v>
      </c>
      <c r="D123" s="2" t="s">
        <v>50</v>
      </c>
      <c r="E123" s="2" t="s">
        <v>90</v>
      </c>
      <c r="F123" s="2" t="s">
        <v>248</v>
      </c>
      <c r="G123" s="2" t="s">
        <v>247</v>
      </c>
      <c r="H123" s="2" t="s">
        <v>246</v>
      </c>
      <c r="I123" s="2" t="s">
        <v>88</v>
      </c>
      <c r="J123" s="2" t="s">
        <v>47</v>
      </c>
      <c r="K123" s="2" t="s">
        <v>48</v>
      </c>
      <c r="L123" s="2" t="s">
        <v>87</v>
      </c>
      <c r="M123" s="8">
        <v>1</v>
      </c>
      <c r="N123" s="9" t="str">
        <f t="shared" si="3"/>
        <v>RSSS-160-4300 - Fonds exploitation - Dépense de l'exercice - Non Cap</v>
      </c>
      <c r="O123" s="9" t="str">
        <f t="shared" si="4"/>
        <v>Dépense</v>
      </c>
      <c r="P123" s="9" t="str">
        <f t="shared" si="5"/>
        <v>Fonds général</v>
      </c>
    </row>
    <row r="124" spans="1:16" ht="12.75" customHeight="1" x14ac:dyDescent="0.25">
      <c r="A124" s="2" t="s">
        <v>1112</v>
      </c>
      <c r="B124" s="2" t="s">
        <v>1112</v>
      </c>
      <c r="C124" s="2" t="s">
        <v>1083</v>
      </c>
      <c r="D124" s="2" t="s">
        <v>50</v>
      </c>
      <c r="E124" s="2" t="s">
        <v>90</v>
      </c>
      <c r="F124" s="2" t="s">
        <v>248</v>
      </c>
      <c r="G124" s="2" t="s">
        <v>247</v>
      </c>
      <c r="H124" s="2" t="s">
        <v>246</v>
      </c>
      <c r="I124" s="2" t="s">
        <v>88</v>
      </c>
      <c r="J124" s="2" t="s">
        <v>47</v>
      </c>
      <c r="K124" s="2" t="s">
        <v>48</v>
      </c>
      <c r="L124" s="2" t="s">
        <v>87</v>
      </c>
      <c r="M124" s="8">
        <v>1</v>
      </c>
      <c r="N124" s="9" t="str">
        <f t="shared" si="3"/>
        <v>RSSS-160-4326 - Fonds exploitation - Dépense de l'exercice - Non Cap</v>
      </c>
      <c r="O124" s="9" t="str">
        <f t="shared" si="4"/>
        <v>Dépense</v>
      </c>
      <c r="P124" s="9" t="str">
        <f t="shared" si="5"/>
        <v>Fonds général</v>
      </c>
    </row>
    <row r="125" spans="1:16" ht="12.75" customHeight="1" x14ac:dyDescent="0.25">
      <c r="A125" s="2" t="s">
        <v>1079</v>
      </c>
      <c r="B125" s="2" t="s">
        <v>1079</v>
      </c>
      <c r="C125" s="2" t="s">
        <v>1050</v>
      </c>
      <c r="D125" s="2" t="s">
        <v>50</v>
      </c>
      <c r="E125" s="2" t="s">
        <v>90</v>
      </c>
      <c r="F125" s="2" t="s">
        <v>248</v>
      </c>
      <c r="G125" s="2" t="s">
        <v>247</v>
      </c>
      <c r="H125" s="2" t="s">
        <v>246</v>
      </c>
      <c r="I125" s="2" t="s">
        <v>88</v>
      </c>
      <c r="J125" s="2" t="s">
        <v>47</v>
      </c>
      <c r="K125" s="2" t="s">
        <v>48</v>
      </c>
      <c r="L125" s="2" t="s">
        <v>87</v>
      </c>
      <c r="M125" s="8">
        <v>1</v>
      </c>
      <c r="N125" s="9" t="str">
        <f t="shared" si="3"/>
        <v>RSSS-160-4327 - Fonds exploitation - Dépense de l'exercice - Non Cap</v>
      </c>
      <c r="O125" s="9" t="str">
        <f t="shared" si="4"/>
        <v>Dépense</v>
      </c>
      <c r="P125" s="9" t="str">
        <f t="shared" si="5"/>
        <v>Fonds général</v>
      </c>
    </row>
    <row r="126" spans="1:16" ht="12.75" customHeight="1" x14ac:dyDescent="0.25">
      <c r="A126" s="2" t="s">
        <v>1046</v>
      </c>
      <c r="B126" s="2" t="s">
        <v>1046</v>
      </c>
      <c r="C126" s="2" t="s">
        <v>1017</v>
      </c>
      <c r="D126" s="2" t="s">
        <v>50</v>
      </c>
      <c r="E126" s="2" t="s">
        <v>90</v>
      </c>
      <c r="F126" s="2" t="s">
        <v>248</v>
      </c>
      <c r="G126" s="2" t="s">
        <v>247</v>
      </c>
      <c r="H126" s="2" t="s">
        <v>246</v>
      </c>
      <c r="I126" s="2" t="s">
        <v>88</v>
      </c>
      <c r="J126" s="2" t="s">
        <v>47</v>
      </c>
      <c r="K126" s="2" t="s">
        <v>48</v>
      </c>
      <c r="L126" s="2" t="s">
        <v>87</v>
      </c>
      <c r="M126" s="8">
        <v>1</v>
      </c>
      <c r="N126" s="9" t="str">
        <f t="shared" si="3"/>
        <v>RSSS-160-4350 - Fonds exploitation - Dépense de l'exercice - Non Cap</v>
      </c>
      <c r="O126" s="9" t="str">
        <f t="shared" si="4"/>
        <v>Dépense</v>
      </c>
      <c r="P126" s="9" t="str">
        <f t="shared" si="5"/>
        <v>Fonds général</v>
      </c>
    </row>
    <row r="127" spans="1:16" ht="12.75" customHeight="1" x14ac:dyDescent="0.25">
      <c r="A127" s="2" t="s">
        <v>1013</v>
      </c>
      <c r="B127" s="2" t="s">
        <v>1013</v>
      </c>
      <c r="C127" s="2" t="s">
        <v>984</v>
      </c>
      <c r="D127" s="2" t="s">
        <v>50</v>
      </c>
      <c r="E127" s="2" t="s">
        <v>90</v>
      </c>
      <c r="F127" s="2" t="s">
        <v>248</v>
      </c>
      <c r="G127" s="2" t="s">
        <v>247</v>
      </c>
      <c r="H127" s="2" t="s">
        <v>246</v>
      </c>
      <c r="I127" s="2" t="s">
        <v>88</v>
      </c>
      <c r="J127" s="2" t="s">
        <v>47</v>
      </c>
      <c r="K127" s="2" t="s">
        <v>48</v>
      </c>
      <c r="L127" s="2" t="s">
        <v>87</v>
      </c>
      <c r="M127" s="8">
        <v>1</v>
      </c>
      <c r="N127" s="9" t="str">
        <f t="shared" si="3"/>
        <v>RSSS-160-4400 - Fonds exploitation - Dépense de l'exercice - Non Cap</v>
      </c>
      <c r="O127" s="9" t="str">
        <f t="shared" si="4"/>
        <v>Dépense</v>
      </c>
      <c r="P127" s="9" t="str">
        <f t="shared" si="5"/>
        <v>Fonds général</v>
      </c>
    </row>
    <row r="128" spans="1:16" ht="12.75" customHeight="1" x14ac:dyDescent="0.25">
      <c r="A128" s="2" t="s">
        <v>980</v>
      </c>
      <c r="B128" s="2" t="s">
        <v>980</v>
      </c>
      <c r="C128" s="2" t="s">
        <v>951</v>
      </c>
      <c r="D128" s="2" t="s">
        <v>50</v>
      </c>
      <c r="E128" s="2" t="s">
        <v>90</v>
      </c>
      <c r="F128" s="2" t="s">
        <v>248</v>
      </c>
      <c r="G128" s="2" t="s">
        <v>247</v>
      </c>
      <c r="H128" s="2" t="s">
        <v>246</v>
      </c>
      <c r="I128" s="2" t="s">
        <v>88</v>
      </c>
      <c r="J128" s="2" t="s">
        <v>47</v>
      </c>
      <c r="K128" s="2" t="s">
        <v>48</v>
      </c>
      <c r="L128" s="2" t="s">
        <v>87</v>
      </c>
      <c r="M128" s="8">
        <v>1</v>
      </c>
      <c r="N128" s="9" t="str">
        <f t="shared" si="3"/>
        <v>RSSS-160-4450 - Fonds exploitation - Dépense de l'exercice - Non Cap</v>
      </c>
      <c r="O128" s="9" t="str">
        <f t="shared" si="4"/>
        <v>Dépense</v>
      </c>
      <c r="P128" s="9" t="str">
        <f t="shared" si="5"/>
        <v>Fonds général</v>
      </c>
    </row>
    <row r="129" spans="1:16" ht="12.75" customHeight="1" x14ac:dyDescent="0.25">
      <c r="A129" s="2" t="s">
        <v>947</v>
      </c>
      <c r="B129" s="2" t="s">
        <v>947</v>
      </c>
      <c r="C129" s="2" t="s">
        <v>918</v>
      </c>
      <c r="D129" s="2" t="s">
        <v>50</v>
      </c>
      <c r="E129" s="2" t="s">
        <v>90</v>
      </c>
      <c r="F129" s="2" t="s">
        <v>248</v>
      </c>
      <c r="G129" s="2" t="s">
        <v>247</v>
      </c>
      <c r="H129" s="2" t="s">
        <v>246</v>
      </c>
      <c r="I129" s="2" t="s">
        <v>88</v>
      </c>
      <c r="J129" s="2" t="s">
        <v>47</v>
      </c>
      <c r="K129" s="2" t="s">
        <v>48</v>
      </c>
      <c r="L129" s="2" t="s">
        <v>87</v>
      </c>
      <c r="M129" s="8">
        <v>1</v>
      </c>
      <c r="N129" s="9" t="str">
        <f t="shared" si="3"/>
        <v>RSSS-160-4500 - Fonds exploitation - Dépense de l'exercice - Non Cap</v>
      </c>
      <c r="O129" s="9" t="str">
        <f t="shared" si="4"/>
        <v>Dépense</v>
      </c>
      <c r="P129" s="9" t="str">
        <f t="shared" si="5"/>
        <v>Fonds général</v>
      </c>
    </row>
    <row r="130" spans="1:16" ht="12.75" customHeight="1" x14ac:dyDescent="0.25">
      <c r="A130" s="2" t="s">
        <v>914</v>
      </c>
      <c r="B130" s="2" t="s">
        <v>914</v>
      </c>
      <c r="C130" s="2" t="s">
        <v>885</v>
      </c>
      <c r="D130" s="2" t="s">
        <v>50</v>
      </c>
      <c r="E130" s="2" t="s">
        <v>90</v>
      </c>
      <c r="F130" s="2" t="s">
        <v>248</v>
      </c>
      <c r="G130" s="2" t="s">
        <v>247</v>
      </c>
      <c r="H130" s="2" t="s">
        <v>246</v>
      </c>
      <c r="I130" s="2" t="s">
        <v>88</v>
      </c>
      <c r="J130" s="2" t="s">
        <v>47</v>
      </c>
      <c r="K130" s="2" t="s">
        <v>48</v>
      </c>
      <c r="L130" s="2" t="s">
        <v>87</v>
      </c>
      <c r="M130" s="8">
        <v>1</v>
      </c>
      <c r="N130" s="9" t="str">
        <f t="shared" si="3"/>
        <v>RSSS-160-4550 - Fonds exploitation - Dépense de l'exercice - Non Cap</v>
      </c>
      <c r="O130" s="9" t="str">
        <f t="shared" si="4"/>
        <v>Dépense</v>
      </c>
      <c r="P130" s="9" t="str">
        <f t="shared" si="5"/>
        <v>Fonds général</v>
      </c>
    </row>
    <row r="131" spans="1:16" ht="12.75" customHeight="1" x14ac:dyDescent="0.25">
      <c r="A131" s="2" t="s">
        <v>881</v>
      </c>
      <c r="B131" s="2" t="s">
        <v>881</v>
      </c>
      <c r="C131" s="2" t="s">
        <v>852</v>
      </c>
      <c r="D131" s="2" t="s">
        <v>50</v>
      </c>
      <c r="E131" s="2" t="s">
        <v>90</v>
      </c>
      <c r="F131" s="2" t="s">
        <v>248</v>
      </c>
      <c r="G131" s="2" t="s">
        <v>247</v>
      </c>
      <c r="H131" s="2" t="s">
        <v>246</v>
      </c>
      <c r="I131" s="2" t="s">
        <v>88</v>
      </c>
      <c r="J131" s="2" t="s">
        <v>47</v>
      </c>
      <c r="K131" s="2" t="s">
        <v>48</v>
      </c>
      <c r="L131" s="2" t="s">
        <v>87</v>
      </c>
      <c r="M131" s="8">
        <v>1</v>
      </c>
      <c r="N131" s="9" t="str">
        <f t="shared" ref="N131:N194" si="6">_xlfn.CONCAT(B131," - ",G131)</f>
        <v>RSSS-160-4600 - Fonds exploitation - Dépense de l'exercice - Non Cap</v>
      </c>
      <c r="O131" s="9" t="str">
        <f t="shared" ref="O131:O194" si="7">J131</f>
        <v>Dépense</v>
      </c>
      <c r="P131" s="9" t="str">
        <f t="shared" ref="P131:P194" si="8">D131</f>
        <v>Fonds général</v>
      </c>
    </row>
    <row r="132" spans="1:16" ht="12.75" customHeight="1" x14ac:dyDescent="0.25">
      <c r="A132" s="2" t="s">
        <v>848</v>
      </c>
      <c r="B132" s="2" t="s">
        <v>848</v>
      </c>
      <c r="C132" s="2" t="s">
        <v>819</v>
      </c>
      <c r="D132" s="2" t="s">
        <v>50</v>
      </c>
      <c r="E132" s="2" t="s">
        <v>90</v>
      </c>
      <c r="F132" s="2" t="s">
        <v>248</v>
      </c>
      <c r="G132" s="2" t="s">
        <v>247</v>
      </c>
      <c r="H132" s="2" t="s">
        <v>246</v>
      </c>
      <c r="I132" s="2" t="s">
        <v>88</v>
      </c>
      <c r="J132" s="2" t="s">
        <v>47</v>
      </c>
      <c r="K132" s="2" t="s">
        <v>48</v>
      </c>
      <c r="L132" s="2" t="s">
        <v>87</v>
      </c>
      <c r="M132" s="8">
        <v>1</v>
      </c>
      <c r="N132" s="9" t="str">
        <f t="shared" si="6"/>
        <v>RSSS-160-4601 - Fonds exploitation - Dépense de l'exercice - Non Cap</v>
      </c>
      <c r="O132" s="9" t="str">
        <f t="shared" si="7"/>
        <v>Dépense</v>
      </c>
      <c r="P132" s="9" t="str">
        <f t="shared" si="8"/>
        <v>Fonds général</v>
      </c>
    </row>
    <row r="133" spans="1:16" ht="12.75" customHeight="1" x14ac:dyDescent="0.25">
      <c r="A133" s="2" t="s">
        <v>815</v>
      </c>
      <c r="B133" s="2" t="s">
        <v>815</v>
      </c>
      <c r="C133" s="2" t="s">
        <v>786</v>
      </c>
      <c r="D133" s="2" t="s">
        <v>50</v>
      </c>
      <c r="E133" s="2" t="s">
        <v>90</v>
      </c>
      <c r="F133" s="2" t="s">
        <v>248</v>
      </c>
      <c r="G133" s="2" t="s">
        <v>247</v>
      </c>
      <c r="H133" s="2" t="s">
        <v>246</v>
      </c>
      <c r="I133" s="2" t="s">
        <v>88</v>
      </c>
      <c r="J133" s="2" t="s">
        <v>47</v>
      </c>
      <c r="K133" s="2" t="s">
        <v>48</v>
      </c>
      <c r="L133" s="2" t="s">
        <v>87</v>
      </c>
      <c r="M133" s="8">
        <v>1</v>
      </c>
      <c r="N133" s="9" t="str">
        <f t="shared" si="6"/>
        <v>RSSS-160-4602 - Fonds exploitation - Dépense de l'exercice - Non Cap</v>
      </c>
      <c r="O133" s="9" t="str">
        <f t="shared" si="7"/>
        <v>Dépense</v>
      </c>
      <c r="P133" s="9" t="str">
        <f t="shared" si="8"/>
        <v>Fonds général</v>
      </c>
    </row>
    <row r="134" spans="1:16" ht="12.75" customHeight="1" x14ac:dyDescent="0.25">
      <c r="A134" s="2" t="s">
        <v>782</v>
      </c>
      <c r="B134" s="2" t="s">
        <v>782</v>
      </c>
      <c r="C134" s="2" t="s">
        <v>753</v>
      </c>
      <c r="D134" s="2" t="s">
        <v>50</v>
      </c>
      <c r="E134" s="2" t="s">
        <v>90</v>
      </c>
      <c r="F134" s="2" t="s">
        <v>248</v>
      </c>
      <c r="G134" s="2" t="s">
        <v>247</v>
      </c>
      <c r="H134" s="2" t="s">
        <v>246</v>
      </c>
      <c r="I134" s="2" t="s">
        <v>88</v>
      </c>
      <c r="J134" s="2" t="s">
        <v>47</v>
      </c>
      <c r="K134" s="2" t="s">
        <v>48</v>
      </c>
      <c r="L134" s="2" t="s">
        <v>87</v>
      </c>
      <c r="M134" s="8">
        <v>1</v>
      </c>
      <c r="N134" s="9" t="str">
        <f t="shared" si="6"/>
        <v>RSSS-160-4603 - Fonds exploitation - Dépense de l'exercice - Non Cap</v>
      </c>
      <c r="O134" s="9" t="str">
        <f t="shared" si="7"/>
        <v>Dépense</v>
      </c>
      <c r="P134" s="9" t="str">
        <f t="shared" si="8"/>
        <v>Fonds général</v>
      </c>
    </row>
    <row r="135" spans="1:16" ht="12.75" customHeight="1" x14ac:dyDescent="0.25">
      <c r="A135" s="2" t="s">
        <v>749</v>
      </c>
      <c r="B135" s="2" t="s">
        <v>749</v>
      </c>
      <c r="C135" s="2" t="s">
        <v>720</v>
      </c>
      <c r="D135" s="2" t="s">
        <v>50</v>
      </c>
      <c r="E135" s="2" t="s">
        <v>90</v>
      </c>
      <c r="F135" s="2" t="s">
        <v>248</v>
      </c>
      <c r="G135" s="2" t="s">
        <v>247</v>
      </c>
      <c r="H135" s="2" t="s">
        <v>246</v>
      </c>
      <c r="I135" s="2" t="s">
        <v>88</v>
      </c>
      <c r="J135" s="2" t="s">
        <v>47</v>
      </c>
      <c r="K135" s="2" t="s">
        <v>48</v>
      </c>
      <c r="L135" s="2" t="s">
        <v>87</v>
      </c>
      <c r="M135" s="8">
        <v>1</v>
      </c>
      <c r="N135" s="9" t="str">
        <f t="shared" si="6"/>
        <v>RSSS-160-4604 - Fonds exploitation - Dépense de l'exercice - Non Cap</v>
      </c>
      <c r="O135" s="9" t="str">
        <f t="shared" si="7"/>
        <v>Dépense</v>
      </c>
      <c r="P135" s="9" t="str">
        <f t="shared" si="8"/>
        <v>Fonds général</v>
      </c>
    </row>
    <row r="136" spans="1:16" ht="12.75" customHeight="1" x14ac:dyDescent="0.25">
      <c r="A136" s="2" t="s">
        <v>716</v>
      </c>
      <c r="B136" s="2" t="s">
        <v>716</v>
      </c>
      <c r="C136" s="2" t="s">
        <v>687</v>
      </c>
      <c r="D136" s="2" t="s">
        <v>50</v>
      </c>
      <c r="E136" s="2" t="s">
        <v>90</v>
      </c>
      <c r="F136" s="2" t="s">
        <v>248</v>
      </c>
      <c r="G136" s="2" t="s">
        <v>247</v>
      </c>
      <c r="H136" s="2" t="s">
        <v>246</v>
      </c>
      <c r="I136" s="2" t="s">
        <v>88</v>
      </c>
      <c r="J136" s="2" t="s">
        <v>47</v>
      </c>
      <c r="K136" s="2" t="s">
        <v>48</v>
      </c>
      <c r="L136" s="2" t="s">
        <v>87</v>
      </c>
      <c r="M136" s="8">
        <v>1</v>
      </c>
      <c r="N136" s="9" t="str">
        <f t="shared" si="6"/>
        <v>RSSS-160-4618 - Fonds exploitation - Dépense de l'exercice - Non Cap</v>
      </c>
      <c r="O136" s="9" t="str">
        <f t="shared" si="7"/>
        <v>Dépense</v>
      </c>
      <c r="P136" s="9" t="str">
        <f t="shared" si="8"/>
        <v>Fonds général</v>
      </c>
    </row>
    <row r="137" spans="1:16" ht="12.75" customHeight="1" x14ac:dyDescent="0.25">
      <c r="A137" s="2" t="s">
        <v>683</v>
      </c>
      <c r="B137" s="2" t="s">
        <v>683</v>
      </c>
      <c r="C137" s="2" t="s">
        <v>654</v>
      </c>
      <c r="D137" s="2" t="s">
        <v>50</v>
      </c>
      <c r="E137" s="2" t="s">
        <v>90</v>
      </c>
      <c r="F137" s="2" t="s">
        <v>248</v>
      </c>
      <c r="G137" s="2" t="s">
        <v>247</v>
      </c>
      <c r="H137" s="2" t="s">
        <v>246</v>
      </c>
      <c r="I137" s="2" t="s">
        <v>88</v>
      </c>
      <c r="J137" s="2" t="s">
        <v>47</v>
      </c>
      <c r="K137" s="2" t="s">
        <v>48</v>
      </c>
      <c r="L137" s="2" t="s">
        <v>87</v>
      </c>
      <c r="M137" s="8">
        <v>1</v>
      </c>
      <c r="N137" s="9" t="str">
        <f t="shared" si="6"/>
        <v>RSSS-160-4620 - Fonds exploitation - Dépense de l'exercice - Non Cap</v>
      </c>
      <c r="O137" s="9" t="str">
        <f t="shared" si="7"/>
        <v>Dépense</v>
      </c>
      <c r="P137" s="9" t="str">
        <f t="shared" si="8"/>
        <v>Fonds général</v>
      </c>
    </row>
    <row r="138" spans="1:16" ht="12.75" customHeight="1" x14ac:dyDescent="0.25">
      <c r="A138" s="2" t="s">
        <v>650</v>
      </c>
      <c r="B138" s="2" t="s">
        <v>650</v>
      </c>
      <c r="C138" s="2" t="s">
        <v>621</v>
      </c>
      <c r="D138" s="2" t="s">
        <v>50</v>
      </c>
      <c r="E138" s="2" t="s">
        <v>90</v>
      </c>
      <c r="F138" s="2" t="s">
        <v>248</v>
      </c>
      <c r="G138" s="2" t="s">
        <v>247</v>
      </c>
      <c r="H138" s="2" t="s">
        <v>246</v>
      </c>
      <c r="I138" s="2" t="s">
        <v>88</v>
      </c>
      <c r="J138" s="2" t="s">
        <v>47</v>
      </c>
      <c r="K138" s="2" t="s">
        <v>48</v>
      </c>
      <c r="L138" s="2" t="s">
        <v>87</v>
      </c>
      <c r="M138" s="8">
        <v>1</v>
      </c>
      <c r="N138" s="9" t="str">
        <f t="shared" si="6"/>
        <v>RSSS-160-4624 - Fonds exploitation - Dépense de l'exercice - Non Cap</v>
      </c>
      <c r="O138" s="9" t="str">
        <f t="shared" si="7"/>
        <v>Dépense</v>
      </c>
      <c r="P138" s="9" t="str">
        <f t="shared" si="8"/>
        <v>Fonds général</v>
      </c>
    </row>
    <row r="139" spans="1:16" ht="12.75" customHeight="1" x14ac:dyDescent="0.25">
      <c r="A139" s="2" t="s">
        <v>617</v>
      </c>
      <c r="B139" s="2" t="s">
        <v>617</v>
      </c>
      <c r="C139" s="2" t="s">
        <v>588</v>
      </c>
      <c r="D139" s="2" t="s">
        <v>50</v>
      </c>
      <c r="E139" s="2" t="s">
        <v>90</v>
      </c>
      <c r="F139" s="2" t="s">
        <v>248</v>
      </c>
      <c r="G139" s="2" t="s">
        <v>247</v>
      </c>
      <c r="H139" s="2" t="s">
        <v>246</v>
      </c>
      <c r="I139" s="2" t="s">
        <v>88</v>
      </c>
      <c r="J139" s="2" t="s">
        <v>47</v>
      </c>
      <c r="K139" s="2" t="s">
        <v>48</v>
      </c>
      <c r="L139" s="2" t="s">
        <v>87</v>
      </c>
      <c r="M139" s="8">
        <v>1</v>
      </c>
      <c r="N139" s="9" t="str">
        <f t="shared" si="6"/>
        <v>RSSS-160-4664 - Fonds exploitation - Dépense de l'exercice - Non Cap</v>
      </c>
      <c r="O139" s="9" t="str">
        <f t="shared" si="7"/>
        <v>Dépense</v>
      </c>
      <c r="P139" s="9" t="str">
        <f t="shared" si="8"/>
        <v>Fonds général</v>
      </c>
    </row>
    <row r="140" spans="1:16" ht="12.75" customHeight="1" x14ac:dyDescent="0.25">
      <c r="A140" s="2" t="s">
        <v>584</v>
      </c>
      <c r="B140" s="2" t="s">
        <v>584</v>
      </c>
      <c r="C140" s="2" t="s">
        <v>555</v>
      </c>
      <c r="D140" s="2" t="s">
        <v>50</v>
      </c>
      <c r="E140" s="2" t="s">
        <v>90</v>
      </c>
      <c r="F140" s="2" t="s">
        <v>248</v>
      </c>
      <c r="G140" s="2" t="s">
        <v>247</v>
      </c>
      <c r="H140" s="2" t="s">
        <v>246</v>
      </c>
      <c r="I140" s="2" t="s">
        <v>88</v>
      </c>
      <c r="J140" s="2" t="s">
        <v>47</v>
      </c>
      <c r="K140" s="2" t="s">
        <v>48</v>
      </c>
      <c r="L140" s="2" t="s">
        <v>87</v>
      </c>
      <c r="M140" s="8">
        <v>1</v>
      </c>
      <c r="N140" s="9" t="str">
        <f t="shared" si="6"/>
        <v>RSSS-160-4665 - Fonds exploitation - Dépense de l'exercice - Non Cap</v>
      </c>
      <c r="O140" s="9" t="str">
        <f t="shared" si="7"/>
        <v>Dépense</v>
      </c>
      <c r="P140" s="9" t="str">
        <f t="shared" si="8"/>
        <v>Fonds général</v>
      </c>
    </row>
    <row r="141" spans="1:16" ht="12.75" customHeight="1" x14ac:dyDescent="0.25">
      <c r="A141" s="2" t="s">
        <v>551</v>
      </c>
      <c r="B141" s="2" t="s">
        <v>551</v>
      </c>
      <c r="C141" s="2" t="s">
        <v>522</v>
      </c>
      <c r="D141" s="2" t="s">
        <v>50</v>
      </c>
      <c r="E141" s="2" t="s">
        <v>90</v>
      </c>
      <c r="F141" s="2" t="s">
        <v>248</v>
      </c>
      <c r="G141" s="2" t="s">
        <v>247</v>
      </c>
      <c r="H141" s="2" t="s">
        <v>246</v>
      </c>
      <c r="I141" s="2" t="s">
        <v>88</v>
      </c>
      <c r="J141" s="2" t="s">
        <v>47</v>
      </c>
      <c r="K141" s="2" t="s">
        <v>48</v>
      </c>
      <c r="L141" s="2" t="s">
        <v>87</v>
      </c>
      <c r="M141" s="8">
        <v>1</v>
      </c>
      <c r="N141" s="9" t="str">
        <f t="shared" si="6"/>
        <v>RSSS-160-4700 - Fonds exploitation - Dépense de l'exercice - Non Cap</v>
      </c>
      <c r="O141" s="9" t="str">
        <f t="shared" si="7"/>
        <v>Dépense</v>
      </c>
      <c r="P141" s="9" t="str">
        <f t="shared" si="8"/>
        <v>Fonds général</v>
      </c>
    </row>
    <row r="142" spans="1:16" ht="12.75" customHeight="1" x14ac:dyDescent="0.25">
      <c r="A142" s="2" t="s">
        <v>518</v>
      </c>
      <c r="B142" s="2" t="s">
        <v>518</v>
      </c>
      <c r="C142" s="2" t="s">
        <v>493</v>
      </c>
      <c r="D142" s="2" t="s">
        <v>50</v>
      </c>
      <c r="E142" s="2" t="s">
        <v>90</v>
      </c>
      <c r="F142" s="2" t="s">
        <v>248</v>
      </c>
      <c r="G142" s="2" t="s">
        <v>247</v>
      </c>
      <c r="H142" s="2" t="s">
        <v>246</v>
      </c>
      <c r="I142" s="2" t="s">
        <v>88</v>
      </c>
      <c r="J142" s="2" t="s">
        <v>47</v>
      </c>
      <c r="K142" s="2" t="s">
        <v>48</v>
      </c>
      <c r="L142" s="2" t="s">
        <v>87</v>
      </c>
      <c r="M142" s="8">
        <v>1</v>
      </c>
      <c r="N142" s="9" t="str">
        <f t="shared" si="6"/>
        <v>RSSS-160-4751 - Fonds exploitation - Dépense de l'exercice - Non Cap</v>
      </c>
      <c r="O142" s="9" t="str">
        <f t="shared" si="7"/>
        <v>Dépense</v>
      </c>
      <c r="P142" s="9" t="str">
        <f t="shared" si="8"/>
        <v>Fonds général</v>
      </c>
    </row>
    <row r="143" spans="1:16" ht="12.75" customHeight="1" x14ac:dyDescent="0.25">
      <c r="A143" s="2" t="s">
        <v>489</v>
      </c>
      <c r="B143" s="2" t="s">
        <v>489</v>
      </c>
      <c r="C143" s="2" t="s">
        <v>464</v>
      </c>
      <c r="D143" s="2" t="s">
        <v>50</v>
      </c>
      <c r="E143" s="2" t="s">
        <v>90</v>
      </c>
      <c r="F143" s="2" t="s">
        <v>248</v>
      </c>
      <c r="G143" s="2" t="s">
        <v>247</v>
      </c>
      <c r="H143" s="2" t="s">
        <v>246</v>
      </c>
      <c r="I143" s="2" t="s">
        <v>88</v>
      </c>
      <c r="J143" s="2" t="s">
        <v>47</v>
      </c>
      <c r="K143" s="2" t="s">
        <v>48</v>
      </c>
      <c r="L143" s="2" t="s">
        <v>87</v>
      </c>
      <c r="M143" s="8">
        <v>1</v>
      </c>
      <c r="N143" s="9" t="str">
        <f t="shared" si="6"/>
        <v>RSSS-160-4752 - Fonds exploitation - Dépense de l'exercice - Non Cap</v>
      </c>
      <c r="O143" s="9" t="str">
        <f t="shared" si="7"/>
        <v>Dépense</v>
      </c>
      <c r="P143" s="9" t="str">
        <f t="shared" si="8"/>
        <v>Fonds général</v>
      </c>
    </row>
    <row r="144" spans="1:16" ht="12.75" customHeight="1" x14ac:dyDescent="0.25">
      <c r="A144" s="2" t="s">
        <v>460</v>
      </c>
      <c r="B144" s="2" t="s">
        <v>460</v>
      </c>
      <c r="C144" s="2" t="s">
        <v>431</v>
      </c>
      <c r="D144" s="2" t="s">
        <v>50</v>
      </c>
      <c r="E144" s="2" t="s">
        <v>90</v>
      </c>
      <c r="F144" s="2" t="s">
        <v>248</v>
      </c>
      <c r="G144" s="2" t="s">
        <v>247</v>
      </c>
      <c r="H144" s="2" t="s">
        <v>246</v>
      </c>
      <c r="I144" s="2" t="s">
        <v>88</v>
      </c>
      <c r="J144" s="2" t="s">
        <v>47</v>
      </c>
      <c r="K144" s="2" t="s">
        <v>48</v>
      </c>
      <c r="L144" s="2" t="s">
        <v>87</v>
      </c>
      <c r="M144" s="8">
        <v>1</v>
      </c>
      <c r="N144" s="9" t="str">
        <f t="shared" si="6"/>
        <v>RSSS-160-4800 - Fonds exploitation - Dépense de l'exercice - Non Cap</v>
      </c>
      <c r="O144" s="9" t="str">
        <f t="shared" si="7"/>
        <v>Dépense</v>
      </c>
      <c r="P144" s="9" t="str">
        <f t="shared" si="8"/>
        <v>Fonds général</v>
      </c>
    </row>
    <row r="145" spans="1:16" ht="12.75" customHeight="1" x14ac:dyDescent="0.25">
      <c r="A145" s="2" t="s">
        <v>427</v>
      </c>
      <c r="B145" s="2" t="s">
        <v>427</v>
      </c>
      <c r="C145" s="2" t="s">
        <v>399</v>
      </c>
      <c r="D145" s="2" t="s">
        <v>50</v>
      </c>
      <c r="E145" s="2" t="s">
        <v>90</v>
      </c>
      <c r="F145" s="2" t="s">
        <v>248</v>
      </c>
      <c r="G145" s="2" t="s">
        <v>247</v>
      </c>
      <c r="H145" s="2" t="s">
        <v>246</v>
      </c>
      <c r="I145" s="2" t="s">
        <v>88</v>
      </c>
      <c r="J145" s="2" t="s">
        <v>47</v>
      </c>
      <c r="K145" s="2" t="s">
        <v>48</v>
      </c>
      <c r="L145" s="2" t="s">
        <v>87</v>
      </c>
      <c r="M145" s="8">
        <v>1</v>
      </c>
      <c r="N145" s="9" t="str">
        <f t="shared" si="6"/>
        <v>RSSS-160-4851 - Fonds exploitation - Dépense de l'exercice - Non Cap</v>
      </c>
      <c r="O145" s="9" t="str">
        <f t="shared" si="7"/>
        <v>Dépense</v>
      </c>
      <c r="P145" s="9" t="str">
        <f t="shared" si="8"/>
        <v>Fonds général</v>
      </c>
    </row>
    <row r="146" spans="1:16" ht="12.75" customHeight="1" x14ac:dyDescent="0.25">
      <c r="A146" s="2" t="s">
        <v>395</v>
      </c>
      <c r="B146" s="2" t="s">
        <v>395</v>
      </c>
      <c r="C146" s="2" t="s">
        <v>366</v>
      </c>
      <c r="D146" s="2" t="s">
        <v>50</v>
      </c>
      <c r="E146" s="2" t="s">
        <v>90</v>
      </c>
      <c r="F146" s="2" t="s">
        <v>248</v>
      </c>
      <c r="G146" s="2" t="s">
        <v>247</v>
      </c>
      <c r="H146" s="2" t="s">
        <v>246</v>
      </c>
      <c r="I146" s="2" t="s">
        <v>88</v>
      </c>
      <c r="J146" s="2" t="s">
        <v>47</v>
      </c>
      <c r="K146" s="2" t="s">
        <v>48</v>
      </c>
      <c r="L146" s="2" t="s">
        <v>87</v>
      </c>
      <c r="M146" s="8">
        <v>1</v>
      </c>
      <c r="N146" s="9" t="str">
        <f t="shared" si="6"/>
        <v>RSSS-160-4900 - Fonds exploitation - Dépense de l'exercice - Non Cap</v>
      </c>
      <c r="O146" s="9" t="str">
        <f t="shared" si="7"/>
        <v>Dépense</v>
      </c>
      <c r="P146" s="9" t="str">
        <f t="shared" si="8"/>
        <v>Fonds général</v>
      </c>
    </row>
    <row r="147" spans="1:16" ht="12.75" customHeight="1" x14ac:dyDescent="0.25">
      <c r="A147" s="2" t="s">
        <v>362</v>
      </c>
      <c r="B147" s="2" t="s">
        <v>362</v>
      </c>
      <c r="C147" s="2" t="s">
        <v>333</v>
      </c>
      <c r="D147" s="2" t="s">
        <v>50</v>
      </c>
      <c r="E147" s="2" t="s">
        <v>90</v>
      </c>
      <c r="F147" s="2" t="s">
        <v>248</v>
      </c>
      <c r="G147" s="2" t="s">
        <v>247</v>
      </c>
      <c r="H147" s="2" t="s">
        <v>246</v>
      </c>
      <c r="I147" s="2" t="s">
        <v>88</v>
      </c>
      <c r="J147" s="2" t="s">
        <v>47</v>
      </c>
      <c r="K147" s="2" t="s">
        <v>48</v>
      </c>
      <c r="L147" s="2" t="s">
        <v>87</v>
      </c>
      <c r="M147" s="8">
        <v>1</v>
      </c>
      <c r="N147" s="9" t="str">
        <f t="shared" si="6"/>
        <v>RSSS-160-4903 - Fonds exploitation - Dépense de l'exercice - Non Cap</v>
      </c>
      <c r="O147" s="9" t="str">
        <f t="shared" si="7"/>
        <v>Dépense</v>
      </c>
      <c r="P147" s="9" t="str">
        <f t="shared" si="8"/>
        <v>Fonds général</v>
      </c>
    </row>
    <row r="148" spans="1:16" ht="12.75" customHeight="1" x14ac:dyDescent="0.25">
      <c r="A148" s="2" t="s">
        <v>329</v>
      </c>
      <c r="B148" s="2" t="s">
        <v>329</v>
      </c>
      <c r="C148" s="2" t="s">
        <v>295</v>
      </c>
      <c r="D148" s="2" t="s">
        <v>50</v>
      </c>
      <c r="E148" s="2" t="s">
        <v>90</v>
      </c>
      <c r="F148" s="2" t="s">
        <v>248</v>
      </c>
      <c r="G148" s="2" t="s">
        <v>247</v>
      </c>
      <c r="H148" s="2" t="s">
        <v>246</v>
      </c>
      <c r="I148" s="2" t="s">
        <v>88</v>
      </c>
      <c r="J148" s="2" t="s">
        <v>47</v>
      </c>
      <c r="K148" s="2" t="s">
        <v>48</v>
      </c>
      <c r="L148" s="2" t="s">
        <v>87</v>
      </c>
      <c r="M148" s="8">
        <v>1</v>
      </c>
      <c r="N148" s="9" t="str">
        <f t="shared" si="6"/>
        <v>RSSS-160-4950 - Fonds exploitation - Dépense de l'exercice - Non Cap</v>
      </c>
      <c r="O148" s="9" t="str">
        <f t="shared" si="7"/>
        <v>Dépense</v>
      </c>
      <c r="P148" s="9" t="str">
        <f t="shared" si="8"/>
        <v>Fonds général</v>
      </c>
    </row>
    <row r="149" spans="1:16" ht="12.75" customHeight="1" x14ac:dyDescent="0.25">
      <c r="A149" s="2" t="s">
        <v>291</v>
      </c>
      <c r="B149" s="2" t="s">
        <v>291</v>
      </c>
      <c r="C149" s="2" t="s">
        <v>262</v>
      </c>
      <c r="D149" s="2" t="s">
        <v>50</v>
      </c>
      <c r="E149" s="2" t="s">
        <v>90</v>
      </c>
      <c r="F149" s="2" t="s">
        <v>248</v>
      </c>
      <c r="G149" s="2" t="s">
        <v>247</v>
      </c>
      <c r="H149" s="2" t="s">
        <v>246</v>
      </c>
      <c r="I149" s="2" t="s">
        <v>88</v>
      </c>
      <c r="J149" s="2" t="s">
        <v>47</v>
      </c>
      <c r="K149" s="2" t="s">
        <v>48</v>
      </c>
      <c r="L149" s="2" t="s">
        <v>87</v>
      </c>
      <c r="M149" s="8">
        <v>1</v>
      </c>
      <c r="N149" s="9" t="str">
        <f t="shared" si="6"/>
        <v>RSSS-160-4951 - Fonds exploitation - Dépense de l'exercice - Non Cap</v>
      </c>
      <c r="O149" s="9" t="str">
        <f t="shared" si="7"/>
        <v>Dépense</v>
      </c>
      <c r="P149" s="9" t="str">
        <f t="shared" si="8"/>
        <v>Fonds général</v>
      </c>
    </row>
    <row r="150" spans="1:16" ht="12.75" customHeight="1" x14ac:dyDescent="0.25">
      <c r="A150" s="2" t="s">
        <v>249</v>
      </c>
      <c r="B150" s="2" t="s">
        <v>249</v>
      </c>
      <c r="C150" s="2" t="s">
        <v>149</v>
      </c>
      <c r="D150" s="2" t="s">
        <v>50</v>
      </c>
      <c r="E150" s="2" t="s">
        <v>90</v>
      </c>
      <c r="F150" s="2" t="s">
        <v>248</v>
      </c>
      <c r="G150" s="2" t="s">
        <v>247</v>
      </c>
      <c r="H150" s="2" t="s">
        <v>246</v>
      </c>
      <c r="I150" s="2" t="s">
        <v>88</v>
      </c>
      <c r="J150" s="2" t="s">
        <v>47</v>
      </c>
      <c r="K150" s="2" t="s">
        <v>48</v>
      </c>
      <c r="L150" s="2" t="s">
        <v>87</v>
      </c>
      <c r="M150" s="8">
        <v>1</v>
      </c>
      <c r="N150" s="9" t="str">
        <f t="shared" si="6"/>
        <v>RSSS-160-4952 - Fonds exploitation - Dépense de l'exercice - Non Cap</v>
      </c>
      <c r="O150" s="9" t="str">
        <f t="shared" si="7"/>
        <v>Dépense</v>
      </c>
      <c r="P150" s="9" t="str">
        <f t="shared" si="8"/>
        <v>Fonds général</v>
      </c>
    </row>
    <row r="151" spans="1:16" ht="12.75" customHeight="1" x14ac:dyDescent="0.25">
      <c r="A151" s="2" t="s">
        <v>1375</v>
      </c>
      <c r="B151" s="2" t="s">
        <v>1375</v>
      </c>
      <c r="C151" s="2" t="s">
        <v>1347</v>
      </c>
      <c r="D151" s="2" t="s">
        <v>50</v>
      </c>
      <c r="E151" s="2" t="s">
        <v>90</v>
      </c>
      <c r="F151" s="2" t="s">
        <v>244</v>
      </c>
      <c r="G151" s="2" t="s">
        <v>243</v>
      </c>
      <c r="H151" s="2" t="s">
        <v>242</v>
      </c>
      <c r="I151" s="2" t="s">
        <v>88</v>
      </c>
      <c r="J151" s="2" t="s">
        <v>47</v>
      </c>
      <c r="K151" s="2" t="s">
        <v>48</v>
      </c>
      <c r="L151" s="2" t="s">
        <v>87</v>
      </c>
      <c r="M151" s="8">
        <v>1</v>
      </c>
      <c r="N151" s="9" t="str">
        <f t="shared" si="6"/>
        <v>RSSS-170-4017 - Fonds exploitation - Solde de fonds - Non Cap</v>
      </c>
      <c r="O151" s="9" t="str">
        <f t="shared" si="7"/>
        <v>Dépense</v>
      </c>
      <c r="P151" s="9" t="str">
        <f t="shared" si="8"/>
        <v>Fonds général</v>
      </c>
    </row>
    <row r="152" spans="1:16" ht="12.75" customHeight="1" x14ac:dyDescent="0.25">
      <c r="A152" s="2" t="s">
        <v>1342</v>
      </c>
      <c r="B152" s="2" t="s">
        <v>1342</v>
      </c>
      <c r="C152" s="2" t="s">
        <v>1314</v>
      </c>
      <c r="D152" s="2" t="s">
        <v>50</v>
      </c>
      <c r="E152" s="2" t="s">
        <v>90</v>
      </c>
      <c r="F152" s="2" t="s">
        <v>244</v>
      </c>
      <c r="G152" s="2" t="s">
        <v>243</v>
      </c>
      <c r="H152" s="2" t="s">
        <v>242</v>
      </c>
      <c r="I152" s="2" t="s">
        <v>88</v>
      </c>
      <c r="J152" s="2" t="s">
        <v>47</v>
      </c>
      <c r="K152" s="2" t="s">
        <v>48</v>
      </c>
      <c r="L152" s="2" t="s">
        <v>87</v>
      </c>
      <c r="M152" s="8">
        <v>1</v>
      </c>
      <c r="N152" s="9" t="str">
        <f t="shared" si="6"/>
        <v>RSSS-170-4051 - Fonds exploitation - Solde de fonds - Non Cap</v>
      </c>
      <c r="O152" s="9" t="str">
        <f t="shared" si="7"/>
        <v>Dépense</v>
      </c>
      <c r="P152" s="9" t="str">
        <f t="shared" si="8"/>
        <v>Fonds général</v>
      </c>
    </row>
    <row r="153" spans="1:16" ht="12.75" customHeight="1" x14ac:dyDescent="0.25">
      <c r="A153" s="2" t="s">
        <v>1309</v>
      </c>
      <c r="B153" s="2" t="s">
        <v>1309</v>
      </c>
      <c r="C153" s="2" t="s">
        <v>1281</v>
      </c>
      <c r="D153" s="2" t="s">
        <v>50</v>
      </c>
      <c r="E153" s="2" t="s">
        <v>90</v>
      </c>
      <c r="F153" s="2" t="s">
        <v>244</v>
      </c>
      <c r="G153" s="2" t="s">
        <v>243</v>
      </c>
      <c r="H153" s="2" t="s">
        <v>242</v>
      </c>
      <c r="I153" s="2" t="s">
        <v>88</v>
      </c>
      <c r="J153" s="2" t="s">
        <v>47</v>
      </c>
      <c r="K153" s="2" t="s">
        <v>48</v>
      </c>
      <c r="L153" s="2" t="s">
        <v>87</v>
      </c>
      <c r="M153" s="8">
        <v>1</v>
      </c>
      <c r="N153" s="9" t="str">
        <f t="shared" si="6"/>
        <v>RSSS-170-4100 - Fonds exploitation - Solde de fonds - Non Cap</v>
      </c>
      <c r="O153" s="9" t="str">
        <f t="shared" si="7"/>
        <v>Dépense</v>
      </c>
      <c r="P153" s="9" t="str">
        <f t="shared" si="8"/>
        <v>Fonds général</v>
      </c>
    </row>
    <row r="154" spans="1:16" ht="12.75" customHeight="1" x14ac:dyDescent="0.25">
      <c r="A154" s="2" t="s">
        <v>1276</v>
      </c>
      <c r="B154" s="2" t="s">
        <v>1276</v>
      </c>
      <c r="C154" s="2" t="s">
        <v>1248</v>
      </c>
      <c r="D154" s="2" t="s">
        <v>50</v>
      </c>
      <c r="E154" s="2" t="s">
        <v>90</v>
      </c>
      <c r="F154" s="2" t="s">
        <v>244</v>
      </c>
      <c r="G154" s="2" t="s">
        <v>243</v>
      </c>
      <c r="H154" s="2" t="s">
        <v>242</v>
      </c>
      <c r="I154" s="2" t="s">
        <v>88</v>
      </c>
      <c r="J154" s="2" t="s">
        <v>47</v>
      </c>
      <c r="K154" s="2" t="s">
        <v>48</v>
      </c>
      <c r="L154" s="2" t="s">
        <v>87</v>
      </c>
      <c r="M154" s="8">
        <v>1</v>
      </c>
      <c r="N154" s="9" t="str">
        <f t="shared" si="6"/>
        <v>RSSS-170-4150 - Fonds exploitation - Solde de fonds - Non Cap</v>
      </c>
      <c r="O154" s="9" t="str">
        <f t="shared" si="7"/>
        <v>Dépense</v>
      </c>
      <c r="P154" s="9" t="str">
        <f t="shared" si="8"/>
        <v>Fonds général</v>
      </c>
    </row>
    <row r="155" spans="1:16" ht="12.75" customHeight="1" x14ac:dyDescent="0.25">
      <c r="A155" s="2" t="s">
        <v>1243</v>
      </c>
      <c r="B155" s="2" t="s">
        <v>1243</v>
      </c>
      <c r="C155" s="2" t="s">
        <v>1215</v>
      </c>
      <c r="D155" s="2" t="s">
        <v>50</v>
      </c>
      <c r="E155" s="2" t="s">
        <v>90</v>
      </c>
      <c r="F155" s="2" t="s">
        <v>244</v>
      </c>
      <c r="G155" s="2" t="s">
        <v>243</v>
      </c>
      <c r="H155" s="2" t="s">
        <v>242</v>
      </c>
      <c r="I155" s="2" t="s">
        <v>88</v>
      </c>
      <c r="J155" s="2" t="s">
        <v>47</v>
      </c>
      <c r="K155" s="2" t="s">
        <v>48</v>
      </c>
      <c r="L155" s="2" t="s">
        <v>87</v>
      </c>
      <c r="M155" s="8">
        <v>1</v>
      </c>
      <c r="N155" s="9" t="str">
        <f t="shared" si="6"/>
        <v>RSSS-170-4155 - Fonds exploitation - Solde de fonds - Non Cap</v>
      </c>
      <c r="O155" s="9" t="str">
        <f t="shared" si="7"/>
        <v>Dépense</v>
      </c>
      <c r="P155" s="9" t="str">
        <f t="shared" si="8"/>
        <v>Fonds général</v>
      </c>
    </row>
    <row r="156" spans="1:16" ht="12.75" customHeight="1" x14ac:dyDescent="0.25">
      <c r="A156" s="2" t="s">
        <v>1210</v>
      </c>
      <c r="B156" s="2" t="s">
        <v>1210</v>
      </c>
      <c r="C156" s="2" t="s">
        <v>1182</v>
      </c>
      <c r="D156" s="2" t="s">
        <v>50</v>
      </c>
      <c r="E156" s="2" t="s">
        <v>90</v>
      </c>
      <c r="F156" s="2" t="s">
        <v>244</v>
      </c>
      <c r="G156" s="2" t="s">
        <v>243</v>
      </c>
      <c r="H156" s="2" t="s">
        <v>242</v>
      </c>
      <c r="I156" s="2" t="s">
        <v>88</v>
      </c>
      <c r="J156" s="2" t="s">
        <v>47</v>
      </c>
      <c r="K156" s="2" t="s">
        <v>48</v>
      </c>
      <c r="L156" s="2" t="s">
        <v>87</v>
      </c>
      <c r="M156" s="8">
        <v>1</v>
      </c>
      <c r="N156" s="9" t="str">
        <f t="shared" si="6"/>
        <v>RSSS-170-4200 - Fonds exploitation - Solde de fonds - Non Cap</v>
      </c>
      <c r="O156" s="9" t="str">
        <f t="shared" si="7"/>
        <v>Dépense</v>
      </c>
      <c r="P156" s="9" t="str">
        <f t="shared" si="8"/>
        <v>Fonds général</v>
      </c>
    </row>
    <row r="157" spans="1:16" ht="12.75" customHeight="1" x14ac:dyDescent="0.25">
      <c r="A157" s="2" t="s">
        <v>1177</v>
      </c>
      <c r="B157" s="2" t="s">
        <v>1177</v>
      </c>
      <c r="C157" s="2" t="s">
        <v>1149</v>
      </c>
      <c r="D157" s="2" t="s">
        <v>50</v>
      </c>
      <c r="E157" s="2" t="s">
        <v>90</v>
      </c>
      <c r="F157" s="2" t="s">
        <v>244</v>
      </c>
      <c r="G157" s="2" t="s">
        <v>243</v>
      </c>
      <c r="H157" s="2" t="s">
        <v>242</v>
      </c>
      <c r="I157" s="2" t="s">
        <v>88</v>
      </c>
      <c r="J157" s="2" t="s">
        <v>47</v>
      </c>
      <c r="K157" s="2" t="s">
        <v>48</v>
      </c>
      <c r="L157" s="2" t="s">
        <v>87</v>
      </c>
      <c r="M157" s="8">
        <v>1</v>
      </c>
      <c r="N157" s="9" t="str">
        <f t="shared" si="6"/>
        <v>RSSS-170-4250 - Fonds exploitation - Solde de fonds - Non Cap</v>
      </c>
      <c r="O157" s="9" t="str">
        <f t="shared" si="7"/>
        <v>Dépense</v>
      </c>
      <c r="P157" s="9" t="str">
        <f t="shared" si="8"/>
        <v>Fonds général</v>
      </c>
    </row>
    <row r="158" spans="1:16" ht="12.75" customHeight="1" x14ac:dyDescent="0.25">
      <c r="A158" s="2" t="s">
        <v>1144</v>
      </c>
      <c r="B158" s="2" t="s">
        <v>1144</v>
      </c>
      <c r="C158" s="2" t="s">
        <v>1116</v>
      </c>
      <c r="D158" s="2" t="s">
        <v>50</v>
      </c>
      <c r="E158" s="2" t="s">
        <v>90</v>
      </c>
      <c r="F158" s="2" t="s">
        <v>244</v>
      </c>
      <c r="G158" s="2" t="s">
        <v>243</v>
      </c>
      <c r="H158" s="2" t="s">
        <v>242</v>
      </c>
      <c r="I158" s="2" t="s">
        <v>88</v>
      </c>
      <c r="J158" s="2" t="s">
        <v>47</v>
      </c>
      <c r="K158" s="2" t="s">
        <v>48</v>
      </c>
      <c r="L158" s="2" t="s">
        <v>87</v>
      </c>
      <c r="M158" s="8">
        <v>1</v>
      </c>
      <c r="N158" s="9" t="str">
        <f t="shared" si="6"/>
        <v>RSSS-170-4300 - Fonds exploitation - Solde de fonds - Non Cap</v>
      </c>
      <c r="O158" s="9" t="str">
        <f t="shared" si="7"/>
        <v>Dépense</v>
      </c>
      <c r="P158" s="9" t="str">
        <f t="shared" si="8"/>
        <v>Fonds général</v>
      </c>
    </row>
    <row r="159" spans="1:16" ht="12.75" customHeight="1" x14ac:dyDescent="0.25">
      <c r="A159" s="2" t="s">
        <v>1111</v>
      </c>
      <c r="B159" s="2" t="s">
        <v>1111</v>
      </c>
      <c r="C159" s="2" t="s">
        <v>1083</v>
      </c>
      <c r="D159" s="2" t="s">
        <v>50</v>
      </c>
      <c r="E159" s="2" t="s">
        <v>90</v>
      </c>
      <c r="F159" s="2" t="s">
        <v>244</v>
      </c>
      <c r="G159" s="2" t="s">
        <v>243</v>
      </c>
      <c r="H159" s="2" t="s">
        <v>242</v>
      </c>
      <c r="I159" s="2" t="s">
        <v>88</v>
      </c>
      <c r="J159" s="2" t="s">
        <v>47</v>
      </c>
      <c r="K159" s="2" t="s">
        <v>48</v>
      </c>
      <c r="L159" s="2" t="s">
        <v>87</v>
      </c>
      <c r="M159" s="8">
        <v>1</v>
      </c>
      <c r="N159" s="9" t="str">
        <f t="shared" si="6"/>
        <v>RSSS-170-4326 - Fonds exploitation - Solde de fonds - Non Cap</v>
      </c>
      <c r="O159" s="9" t="str">
        <f t="shared" si="7"/>
        <v>Dépense</v>
      </c>
      <c r="P159" s="9" t="str">
        <f t="shared" si="8"/>
        <v>Fonds général</v>
      </c>
    </row>
    <row r="160" spans="1:16" ht="12.75" customHeight="1" x14ac:dyDescent="0.25">
      <c r="A160" s="2" t="s">
        <v>1078</v>
      </c>
      <c r="B160" s="2" t="s">
        <v>1078</v>
      </c>
      <c r="C160" s="2" t="s">
        <v>1050</v>
      </c>
      <c r="D160" s="2" t="s">
        <v>50</v>
      </c>
      <c r="E160" s="2" t="s">
        <v>90</v>
      </c>
      <c r="F160" s="2" t="s">
        <v>244</v>
      </c>
      <c r="G160" s="2" t="s">
        <v>243</v>
      </c>
      <c r="H160" s="2" t="s">
        <v>242</v>
      </c>
      <c r="I160" s="2" t="s">
        <v>88</v>
      </c>
      <c r="J160" s="2" t="s">
        <v>47</v>
      </c>
      <c r="K160" s="2" t="s">
        <v>48</v>
      </c>
      <c r="L160" s="2" t="s">
        <v>87</v>
      </c>
      <c r="M160" s="8">
        <v>1</v>
      </c>
      <c r="N160" s="9" t="str">
        <f t="shared" si="6"/>
        <v>RSSS-170-4327 - Fonds exploitation - Solde de fonds - Non Cap</v>
      </c>
      <c r="O160" s="9" t="str">
        <f t="shared" si="7"/>
        <v>Dépense</v>
      </c>
      <c r="P160" s="9" t="str">
        <f t="shared" si="8"/>
        <v>Fonds général</v>
      </c>
    </row>
    <row r="161" spans="1:16" ht="12.75" customHeight="1" x14ac:dyDescent="0.25">
      <c r="A161" s="2" t="s">
        <v>1045</v>
      </c>
      <c r="B161" s="2" t="s">
        <v>1045</v>
      </c>
      <c r="C161" s="2" t="s">
        <v>1017</v>
      </c>
      <c r="D161" s="2" t="s">
        <v>50</v>
      </c>
      <c r="E161" s="2" t="s">
        <v>90</v>
      </c>
      <c r="F161" s="2" t="s">
        <v>244</v>
      </c>
      <c r="G161" s="2" t="s">
        <v>243</v>
      </c>
      <c r="H161" s="2" t="s">
        <v>242</v>
      </c>
      <c r="I161" s="2" t="s">
        <v>88</v>
      </c>
      <c r="J161" s="2" t="s">
        <v>47</v>
      </c>
      <c r="K161" s="2" t="s">
        <v>48</v>
      </c>
      <c r="L161" s="2" t="s">
        <v>87</v>
      </c>
      <c r="M161" s="8">
        <v>1</v>
      </c>
      <c r="N161" s="9" t="str">
        <f t="shared" si="6"/>
        <v>RSSS-170-4350 - Fonds exploitation - Solde de fonds - Non Cap</v>
      </c>
      <c r="O161" s="9" t="str">
        <f t="shared" si="7"/>
        <v>Dépense</v>
      </c>
      <c r="P161" s="9" t="str">
        <f t="shared" si="8"/>
        <v>Fonds général</v>
      </c>
    </row>
    <row r="162" spans="1:16" ht="12.75" customHeight="1" x14ac:dyDescent="0.25">
      <c r="A162" s="2" t="s">
        <v>1012</v>
      </c>
      <c r="B162" s="2" t="s">
        <v>1012</v>
      </c>
      <c r="C162" s="2" t="s">
        <v>984</v>
      </c>
      <c r="D162" s="2" t="s">
        <v>50</v>
      </c>
      <c r="E162" s="2" t="s">
        <v>90</v>
      </c>
      <c r="F162" s="2" t="s">
        <v>244</v>
      </c>
      <c r="G162" s="2" t="s">
        <v>243</v>
      </c>
      <c r="H162" s="2" t="s">
        <v>242</v>
      </c>
      <c r="I162" s="2" t="s">
        <v>88</v>
      </c>
      <c r="J162" s="2" t="s">
        <v>47</v>
      </c>
      <c r="K162" s="2" t="s">
        <v>48</v>
      </c>
      <c r="L162" s="2" t="s">
        <v>87</v>
      </c>
      <c r="M162" s="8">
        <v>1</v>
      </c>
      <c r="N162" s="9" t="str">
        <f t="shared" si="6"/>
        <v>RSSS-170-4400 - Fonds exploitation - Solde de fonds - Non Cap</v>
      </c>
      <c r="O162" s="9" t="str">
        <f t="shared" si="7"/>
        <v>Dépense</v>
      </c>
      <c r="P162" s="9" t="str">
        <f t="shared" si="8"/>
        <v>Fonds général</v>
      </c>
    </row>
    <row r="163" spans="1:16" ht="12.75" customHeight="1" x14ac:dyDescent="0.25">
      <c r="A163" s="2" t="s">
        <v>979</v>
      </c>
      <c r="B163" s="2" t="s">
        <v>979</v>
      </c>
      <c r="C163" s="2" t="s">
        <v>951</v>
      </c>
      <c r="D163" s="2" t="s">
        <v>50</v>
      </c>
      <c r="E163" s="2" t="s">
        <v>90</v>
      </c>
      <c r="F163" s="2" t="s">
        <v>244</v>
      </c>
      <c r="G163" s="2" t="s">
        <v>243</v>
      </c>
      <c r="H163" s="2" t="s">
        <v>242</v>
      </c>
      <c r="I163" s="2" t="s">
        <v>88</v>
      </c>
      <c r="J163" s="2" t="s">
        <v>47</v>
      </c>
      <c r="K163" s="2" t="s">
        <v>48</v>
      </c>
      <c r="L163" s="2" t="s">
        <v>87</v>
      </c>
      <c r="M163" s="8">
        <v>1</v>
      </c>
      <c r="N163" s="9" t="str">
        <f t="shared" si="6"/>
        <v>RSSS-170-4450 - Fonds exploitation - Solde de fonds - Non Cap</v>
      </c>
      <c r="O163" s="9" t="str">
        <f t="shared" si="7"/>
        <v>Dépense</v>
      </c>
      <c r="P163" s="9" t="str">
        <f t="shared" si="8"/>
        <v>Fonds général</v>
      </c>
    </row>
    <row r="164" spans="1:16" ht="12.75" customHeight="1" x14ac:dyDescent="0.25">
      <c r="A164" s="2" t="s">
        <v>946</v>
      </c>
      <c r="B164" s="2" t="s">
        <v>946</v>
      </c>
      <c r="C164" s="2" t="s">
        <v>918</v>
      </c>
      <c r="D164" s="2" t="s">
        <v>50</v>
      </c>
      <c r="E164" s="2" t="s">
        <v>90</v>
      </c>
      <c r="F164" s="2" t="s">
        <v>244</v>
      </c>
      <c r="G164" s="2" t="s">
        <v>243</v>
      </c>
      <c r="H164" s="2" t="s">
        <v>242</v>
      </c>
      <c r="I164" s="2" t="s">
        <v>88</v>
      </c>
      <c r="J164" s="2" t="s">
        <v>47</v>
      </c>
      <c r="K164" s="2" t="s">
        <v>48</v>
      </c>
      <c r="L164" s="2" t="s">
        <v>87</v>
      </c>
      <c r="M164" s="8">
        <v>1</v>
      </c>
      <c r="N164" s="9" t="str">
        <f t="shared" si="6"/>
        <v>RSSS-170-4500 - Fonds exploitation - Solde de fonds - Non Cap</v>
      </c>
      <c r="O164" s="9" t="str">
        <f t="shared" si="7"/>
        <v>Dépense</v>
      </c>
      <c r="P164" s="9" t="str">
        <f t="shared" si="8"/>
        <v>Fonds général</v>
      </c>
    </row>
    <row r="165" spans="1:16" ht="12.75" customHeight="1" x14ac:dyDescent="0.25">
      <c r="A165" s="2" t="s">
        <v>913</v>
      </c>
      <c r="B165" s="2" t="s">
        <v>913</v>
      </c>
      <c r="C165" s="2" t="s">
        <v>885</v>
      </c>
      <c r="D165" s="2" t="s">
        <v>50</v>
      </c>
      <c r="E165" s="2" t="s">
        <v>90</v>
      </c>
      <c r="F165" s="2" t="s">
        <v>244</v>
      </c>
      <c r="G165" s="2" t="s">
        <v>243</v>
      </c>
      <c r="H165" s="2" t="s">
        <v>242</v>
      </c>
      <c r="I165" s="2" t="s">
        <v>88</v>
      </c>
      <c r="J165" s="2" t="s">
        <v>47</v>
      </c>
      <c r="K165" s="2" t="s">
        <v>48</v>
      </c>
      <c r="L165" s="2" t="s">
        <v>87</v>
      </c>
      <c r="M165" s="8">
        <v>1</v>
      </c>
      <c r="N165" s="9" t="str">
        <f t="shared" si="6"/>
        <v>RSSS-170-4550 - Fonds exploitation - Solde de fonds - Non Cap</v>
      </c>
      <c r="O165" s="9" t="str">
        <f t="shared" si="7"/>
        <v>Dépense</v>
      </c>
      <c r="P165" s="9" t="str">
        <f t="shared" si="8"/>
        <v>Fonds général</v>
      </c>
    </row>
    <row r="166" spans="1:16" ht="12.75" customHeight="1" x14ac:dyDescent="0.25">
      <c r="A166" s="2" t="s">
        <v>880</v>
      </c>
      <c r="B166" s="2" t="s">
        <v>880</v>
      </c>
      <c r="C166" s="2" t="s">
        <v>852</v>
      </c>
      <c r="D166" s="2" t="s">
        <v>50</v>
      </c>
      <c r="E166" s="2" t="s">
        <v>90</v>
      </c>
      <c r="F166" s="2" t="s">
        <v>244</v>
      </c>
      <c r="G166" s="2" t="s">
        <v>243</v>
      </c>
      <c r="H166" s="2" t="s">
        <v>242</v>
      </c>
      <c r="I166" s="2" t="s">
        <v>88</v>
      </c>
      <c r="J166" s="2" t="s">
        <v>47</v>
      </c>
      <c r="K166" s="2" t="s">
        <v>48</v>
      </c>
      <c r="L166" s="2" t="s">
        <v>87</v>
      </c>
      <c r="M166" s="8">
        <v>1</v>
      </c>
      <c r="N166" s="9" t="str">
        <f t="shared" si="6"/>
        <v>RSSS-170-4600 - Fonds exploitation - Solde de fonds - Non Cap</v>
      </c>
      <c r="O166" s="9" t="str">
        <f t="shared" si="7"/>
        <v>Dépense</v>
      </c>
      <c r="P166" s="9" t="str">
        <f t="shared" si="8"/>
        <v>Fonds général</v>
      </c>
    </row>
    <row r="167" spans="1:16" ht="12.75" customHeight="1" x14ac:dyDescent="0.25">
      <c r="A167" s="2" t="s">
        <v>847</v>
      </c>
      <c r="B167" s="2" t="s">
        <v>847</v>
      </c>
      <c r="C167" s="2" t="s">
        <v>819</v>
      </c>
      <c r="D167" s="2" t="s">
        <v>50</v>
      </c>
      <c r="E167" s="2" t="s">
        <v>90</v>
      </c>
      <c r="F167" s="2" t="s">
        <v>244</v>
      </c>
      <c r="G167" s="2" t="s">
        <v>243</v>
      </c>
      <c r="H167" s="2" t="s">
        <v>242</v>
      </c>
      <c r="I167" s="2" t="s">
        <v>88</v>
      </c>
      <c r="J167" s="2" t="s">
        <v>47</v>
      </c>
      <c r="K167" s="2" t="s">
        <v>48</v>
      </c>
      <c r="L167" s="2" t="s">
        <v>87</v>
      </c>
      <c r="M167" s="8">
        <v>1</v>
      </c>
      <c r="N167" s="9" t="str">
        <f t="shared" si="6"/>
        <v>RSSS-170-4601 - Fonds exploitation - Solde de fonds - Non Cap</v>
      </c>
      <c r="O167" s="9" t="str">
        <f t="shared" si="7"/>
        <v>Dépense</v>
      </c>
      <c r="P167" s="9" t="str">
        <f t="shared" si="8"/>
        <v>Fonds général</v>
      </c>
    </row>
    <row r="168" spans="1:16" ht="12.75" customHeight="1" x14ac:dyDescent="0.25">
      <c r="A168" s="2" t="s">
        <v>814</v>
      </c>
      <c r="B168" s="2" t="s">
        <v>814</v>
      </c>
      <c r="C168" s="2" t="s">
        <v>786</v>
      </c>
      <c r="D168" s="2" t="s">
        <v>50</v>
      </c>
      <c r="E168" s="2" t="s">
        <v>90</v>
      </c>
      <c r="F168" s="2" t="s">
        <v>244</v>
      </c>
      <c r="G168" s="2" t="s">
        <v>243</v>
      </c>
      <c r="H168" s="2" t="s">
        <v>242</v>
      </c>
      <c r="I168" s="2" t="s">
        <v>88</v>
      </c>
      <c r="J168" s="2" t="s">
        <v>47</v>
      </c>
      <c r="K168" s="2" t="s">
        <v>48</v>
      </c>
      <c r="L168" s="2" t="s">
        <v>87</v>
      </c>
      <c r="M168" s="8">
        <v>1</v>
      </c>
      <c r="N168" s="9" t="str">
        <f t="shared" si="6"/>
        <v>RSSS-170-4602 - Fonds exploitation - Solde de fonds - Non Cap</v>
      </c>
      <c r="O168" s="9" t="str">
        <f t="shared" si="7"/>
        <v>Dépense</v>
      </c>
      <c r="P168" s="9" t="str">
        <f t="shared" si="8"/>
        <v>Fonds général</v>
      </c>
    </row>
    <row r="169" spans="1:16" ht="12.75" customHeight="1" x14ac:dyDescent="0.25">
      <c r="A169" s="2" t="s">
        <v>781</v>
      </c>
      <c r="B169" s="2" t="s">
        <v>781</v>
      </c>
      <c r="C169" s="2" t="s">
        <v>753</v>
      </c>
      <c r="D169" s="2" t="s">
        <v>50</v>
      </c>
      <c r="E169" s="2" t="s">
        <v>90</v>
      </c>
      <c r="F169" s="2" t="s">
        <v>244</v>
      </c>
      <c r="G169" s="2" t="s">
        <v>243</v>
      </c>
      <c r="H169" s="2" t="s">
        <v>242</v>
      </c>
      <c r="I169" s="2" t="s">
        <v>88</v>
      </c>
      <c r="J169" s="2" t="s">
        <v>47</v>
      </c>
      <c r="K169" s="2" t="s">
        <v>48</v>
      </c>
      <c r="L169" s="2" t="s">
        <v>87</v>
      </c>
      <c r="M169" s="8">
        <v>1</v>
      </c>
      <c r="N169" s="9" t="str">
        <f t="shared" si="6"/>
        <v>RSSS-170-4603 - Fonds exploitation - Solde de fonds - Non Cap</v>
      </c>
      <c r="O169" s="9" t="str">
        <f t="shared" si="7"/>
        <v>Dépense</v>
      </c>
      <c r="P169" s="9" t="str">
        <f t="shared" si="8"/>
        <v>Fonds général</v>
      </c>
    </row>
    <row r="170" spans="1:16" ht="12.75" customHeight="1" x14ac:dyDescent="0.25">
      <c r="A170" s="2" t="s">
        <v>748</v>
      </c>
      <c r="B170" s="2" t="s">
        <v>748</v>
      </c>
      <c r="C170" s="2" t="s">
        <v>720</v>
      </c>
      <c r="D170" s="2" t="s">
        <v>50</v>
      </c>
      <c r="E170" s="2" t="s">
        <v>90</v>
      </c>
      <c r="F170" s="2" t="s">
        <v>244</v>
      </c>
      <c r="G170" s="2" t="s">
        <v>243</v>
      </c>
      <c r="H170" s="2" t="s">
        <v>242</v>
      </c>
      <c r="I170" s="2" t="s">
        <v>88</v>
      </c>
      <c r="J170" s="2" t="s">
        <v>47</v>
      </c>
      <c r="K170" s="2" t="s">
        <v>48</v>
      </c>
      <c r="L170" s="2" t="s">
        <v>87</v>
      </c>
      <c r="M170" s="8">
        <v>1</v>
      </c>
      <c r="N170" s="9" t="str">
        <f t="shared" si="6"/>
        <v>RSSS-170-4604 - Fonds exploitation - Solde de fonds - Non Cap</v>
      </c>
      <c r="O170" s="9" t="str">
        <f t="shared" si="7"/>
        <v>Dépense</v>
      </c>
      <c r="P170" s="9" t="str">
        <f t="shared" si="8"/>
        <v>Fonds général</v>
      </c>
    </row>
    <row r="171" spans="1:16" ht="12.75" customHeight="1" x14ac:dyDescent="0.25">
      <c r="A171" s="2" t="s">
        <v>715</v>
      </c>
      <c r="B171" s="2" t="s">
        <v>715</v>
      </c>
      <c r="C171" s="2" t="s">
        <v>687</v>
      </c>
      <c r="D171" s="2" t="s">
        <v>50</v>
      </c>
      <c r="E171" s="2" t="s">
        <v>90</v>
      </c>
      <c r="F171" s="2" t="s">
        <v>244</v>
      </c>
      <c r="G171" s="2" t="s">
        <v>243</v>
      </c>
      <c r="H171" s="2" t="s">
        <v>242</v>
      </c>
      <c r="I171" s="2" t="s">
        <v>88</v>
      </c>
      <c r="J171" s="2" t="s">
        <v>47</v>
      </c>
      <c r="K171" s="2" t="s">
        <v>48</v>
      </c>
      <c r="L171" s="2" t="s">
        <v>87</v>
      </c>
      <c r="M171" s="8">
        <v>1</v>
      </c>
      <c r="N171" s="9" t="str">
        <f t="shared" si="6"/>
        <v>RSSS-170-4618 - Fonds exploitation - Solde de fonds - Non Cap</v>
      </c>
      <c r="O171" s="9" t="str">
        <f t="shared" si="7"/>
        <v>Dépense</v>
      </c>
      <c r="P171" s="9" t="str">
        <f t="shared" si="8"/>
        <v>Fonds général</v>
      </c>
    </row>
    <row r="172" spans="1:16" ht="12.75" customHeight="1" x14ac:dyDescent="0.25">
      <c r="A172" s="2" t="s">
        <v>682</v>
      </c>
      <c r="B172" s="2" t="s">
        <v>682</v>
      </c>
      <c r="C172" s="2" t="s">
        <v>654</v>
      </c>
      <c r="D172" s="2" t="s">
        <v>50</v>
      </c>
      <c r="E172" s="2" t="s">
        <v>90</v>
      </c>
      <c r="F172" s="2" t="s">
        <v>244</v>
      </c>
      <c r="G172" s="2" t="s">
        <v>243</v>
      </c>
      <c r="H172" s="2" t="s">
        <v>242</v>
      </c>
      <c r="I172" s="2" t="s">
        <v>88</v>
      </c>
      <c r="J172" s="2" t="s">
        <v>47</v>
      </c>
      <c r="K172" s="2" t="s">
        <v>48</v>
      </c>
      <c r="L172" s="2" t="s">
        <v>87</v>
      </c>
      <c r="M172" s="8">
        <v>1</v>
      </c>
      <c r="N172" s="9" t="str">
        <f t="shared" si="6"/>
        <v>RSSS-170-4620 - Fonds exploitation - Solde de fonds - Non Cap</v>
      </c>
      <c r="O172" s="9" t="str">
        <f t="shared" si="7"/>
        <v>Dépense</v>
      </c>
      <c r="P172" s="9" t="str">
        <f t="shared" si="8"/>
        <v>Fonds général</v>
      </c>
    </row>
    <row r="173" spans="1:16" ht="12.75" customHeight="1" x14ac:dyDescent="0.25">
      <c r="A173" s="2" t="s">
        <v>649</v>
      </c>
      <c r="B173" s="2" t="s">
        <v>649</v>
      </c>
      <c r="C173" s="2" t="s">
        <v>621</v>
      </c>
      <c r="D173" s="2" t="s">
        <v>50</v>
      </c>
      <c r="E173" s="2" t="s">
        <v>90</v>
      </c>
      <c r="F173" s="2" t="s">
        <v>244</v>
      </c>
      <c r="G173" s="2" t="s">
        <v>243</v>
      </c>
      <c r="H173" s="2" t="s">
        <v>242</v>
      </c>
      <c r="I173" s="2" t="s">
        <v>88</v>
      </c>
      <c r="J173" s="2" t="s">
        <v>47</v>
      </c>
      <c r="K173" s="2" t="s">
        <v>48</v>
      </c>
      <c r="L173" s="2" t="s">
        <v>87</v>
      </c>
      <c r="M173" s="8">
        <v>1</v>
      </c>
      <c r="N173" s="9" t="str">
        <f t="shared" si="6"/>
        <v>RSSS-170-4624 - Fonds exploitation - Solde de fonds - Non Cap</v>
      </c>
      <c r="O173" s="9" t="str">
        <f t="shared" si="7"/>
        <v>Dépense</v>
      </c>
      <c r="P173" s="9" t="str">
        <f t="shared" si="8"/>
        <v>Fonds général</v>
      </c>
    </row>
    <row r="174" spans="1:16" ht="12.75" customHeight="1" x14ac:dyDescent="0.25">
      <c r="A174" s="2" t="s">
        <v>616</v>
      </c>
      <c r="B174" s="2" t="s">
        <v>616</v>
      </c>
      <c r="C174" s="2" t="s">
        <v>588</v>
      </c>
      <c r="D174" s="2" t="s">
        <v>50</v>
      </c>
      <c r="E174" s="2" t="s">
        <v>90</v>
      </c>
      <c r="F174" s="2" t="s">
        <v>244</v>
      </c>
      <c r="G174" s="2" t="s">
        <v>243</v>
      </c>
      <c r="H174" s="2" t="s">
        <v>242</v>
      </c>
      <c r="I174" s="2" t="s">
        <v>88</v>
      </c>
      <c r="J174" s="2" t="s">
        <v>47</v>
      </c>
      <c r="K174" s="2" t="s">
        <v>48</v>
      </c>
      <c r="L174" s="2" t="s">
        <v>87</v>
      </c>
      <c r="M174" s="8">
        <v>1</v>
      </c>
      <c r="N174" s="9" t="str">
        <f t="shared" si="6"/>
        <v>RSSS-170-4664 - Fonds exploitation - Solde de fonds - Non Cap</v>
      </c>
      <c r="O174" s="9" t="str">
        <f t="shared" si="7"/>
        <v>Dépense</v>
      </c>
      <c r="P174" s="9" t="str">
        <f t="shared" si="8"/>
        <v>Fonds général</v>
      </c>
    </row>
    <row r="175" spans="1:16" ht="12.75" customHeight="1" x14ac:dyDescent="0.25">
      <c r="A175" s="2" t="s">
        <v>583</v>
      </c>
      <c r="B175" s="2" t="s">
        <v>583</v>
      </c>
      <c r="C175" s="2" t="s">
        <v>555</v>
      </c>
      <c r="D175" s="2" t="s">
        <v>50</v>
      </c>
      <c r="E175" s="2" t="s">
        <v>90</v>
      </c>
      <c r="F175" s="2" t="s">
        <v>244</v>
      </c>
      <c r="G175" s="2" t="s">
        <v>243</v>
      </c>
      <c r="H175" s="2" t="s">
        <v>242</v>
      </c>
      <c r="I175" s="2" t="s">
        <v>88</v>
      </c>
      <c r="J175" s="2" t="s">
        <v>47</v>
      </c>
      <c r="K175" s="2" t="s">
        <v>48</v>
      </c>
      <c r="L175" s="2" t="s">
        <v>87</v>
      </c>
      <c r="M175" s="8">
        <v>1</v>
      </c>
      <c r="N175" s="9" t="str">
        <f t="shared" si="6"/>
        <v>RSSS-170-4665 - Fonds exploitation - Solde de fonds - Non Cap</v>
      </c>
      <c r="O175" s="9" t="str">
        <f t="shared" si="7"/>
        <v>Dépense</v>
      </c>
      <c r="P175" s="9" t="str">
        <f t="shared" si="8"/>
        <v>Fonds général</v>
      </c>
    </row>
    <row r="176" spans="1:16" ht="12.75" customHeight="1" x14ac:dyDescent="0.25">
      <c r="A176" s="2" t="s">
        <v>550</v>
      </c>
      <c r="B176" s="2" t="s">
        <v>550</v>
      </c>
      <c r="C176" s="2" t="s">
        <v>522</v>
      </c>
      <c r="D176" s="2" t="s">
        <v>50</v>
      </c>
      <c r="E176" s="2" t="s">
        <v>90</v>
      </c>
      <c r="F176" s="2" t="s">
        <v>244</v>
      </c>
      <c r="G176" s="2" t="s">
        <v>243</v>
      </c>
      <c r="H176" s="2" t="s">
        <v>242</v>
      </c>
      <c r="I176" s="2" t="s">
        <v>88</v>
      </c>
      <c r="J176" s="2" t="s">
        <v>47</v>
      </c>
      <c r="K176" s="2" t="s">
        <v>48</v>
      </c>
      <c r="L176" s="2" t="s">
        <v>87</v>
      </c>
      <c r="M176" s="8">
        <v>1</v>
      </c>
      <c r="N176" s="9" t="str">
        <f t="shared" si="6"/>
        <v>RSSS-170-4700 - Fonds exploitation - Solde de fonds - Non Cap</v>
      </c>
      <c r="O176" s="9" t="str">
        <f t="shared" si="7"/>
        <v>Dépense</v>
      </c>
      <c r="P176" s="9" t="str">
        <f t="shared" si="8"/>
        <v>Fonds général</v>
      </c>
    </row>
    <row r="177" spans="1:16" ht="12.75" customHeight="1" x14ac:dyDescent="0.25">
      <c r="A177" s="2" t="s">
        <v>517</v>
      </c>
      <c r="B177" s="2" t="s">
        <v>517</v>
      </c>
      <c r="C177" s="2" t="s">
        <v>493</v>
      </c>
      <c r="D177" s="2" t="s">
        <v>50</v>
      </c>
      <c r="E177" s="2" t="s">
        <v>90</v>
      </c>
      <c r="F177" s="2" t="s">
        <v>244</v>
      </c>
      <c r="G177" s="2" t="s">
        <v>243</v>
      </c>
      <c r="H177" s="2" t="s">
        <v>242</v>
      </c>
      <c r="I177" s="2" t="s">
        <v>88</v>
      </c>
      <c r="J177" s="2" t="s">
        <v>47</v>
      </c>
      <c r="K177" s="2" t="s">
        <v>48</v>
      </c>
      <c r="L177" s="2" t="s">
        <v>87</v>
      </c>
      <c r="M177" s="8">
        <v>1</v>
      </c>
      <c r="N177" s="9" t="str">
        <f t="shared" si="6"/>
        <v>RSSS-170-4751 - Fonds exploitation - Solde de fonds - Non Cap</v>
      </c>
      <c r="O177" s="9" t="str">
        <f t="shared" si="7"/>
        <v>Dépense</v>
      </c>
      <c r="P177" s="9" t="str">
        <f t="shared" si="8"/>
        <v>Fonds général</v>
      </c>
    </row>
    <row r="178" spans="1:16" ht="12.75" customHeight="1" x14ac:dyDescent="0.25">
      <c r="A178" s="2" t="s">
        <v>488</v>
      </c>
      <c r="B178" s="2" t="s">
        <v>488</v>
      </c>
      <c r="C178" s="2" t="s">
        <v>464</v>
      </c>
      <c r="D178" s="2" t="s">
        <v>50</v>
      </c>
      <c r="E178" s="2" t="s">
        <v>90</v>
      </c>
      <c r="F178" s="2" t="s">
        <v>244</v>
      </c>
      <c r="G178" s="2" t="s">
        <v>243</v>
      </c>
      <c r="H178" s="2" t="s">
        <v>242</v>
      </c>
      <c r="I178" s="2" t="s">
        <v>88</v>
      </c>
      <c r="J178" s="2" t="s">
        <v>47</v>
      </c>
      <c r="K178" s="2" t="s">
        <v>48</v>
      </c>
      <c r="L178" s="2" t="s">
        <v>87</v>
      </c>
      <c r="M178" s="8">
        <v>1</v>
      </c>
      <c r="N178" s="9" t="str">
        <f t="shared" si="6"/>
        <v>RSSS-170-4752 - Fonds exploitation - Solde de fonds - Non Cap</v>
      </c>
      <c r="O178" s="9" t="str">
        <f t="shared" si="7"/>
        <v>Dépense</v>
      </c>
      <c r="P178" s="9" t="str">
        <f t="shared" si="8"/>
        <v>Fonds général</v>
      </c>
    </row>
    <row r="179" spans="1:16" ht="12.75" customHeight="1" x14ac:dyDescent="0.25">
      <c r="A179" s="2" t="s">
        <v>459</v>
      </c>
      <c r="B179" s="2" t="s">
        <v>459</v>
      </c>
      <c r="C179" s="2" t="s">
        <v>431</v>
      </c>
      <c r="D179" s="2" t="s">
        <v>50</v>
      </c>
      <c r="E179" s="2" t="s">
        <v>90</v>
      </c>
      <c r="F179" s="2" t="s">
        <v>244</v>
      </c>
      <c r="G179" s="2" t="s">
        <v>243</v>
      </c>
      <c r="H179" s="2" t="s">
        <v>242</v>
      </c>
      <c r="I179" s="2" t="s">
        <v>88</v>
      </c>
      <c r="J179" s="2" t="s">
        <v>47</v>
      </c>
      <c r="K179" s="2" t="s">
        <v>48</v>
      </c>
      <c r="L179" s="2" t="s">
        <v>87</v>
      </c>
      <c r="M179" s="8">
        <v>1</v>
      </c>
      <c r="N179" s="9" t="str">
        <f t="shared" si="6"/>
        <v>RSSS-170-4800 - Fonds exploitation - Solde de fonds - Non Cap</v>
      </c>
      <c r="O179" s="9" t="str">
        <f t="shared" si="7"/>
        <v>Dépense</v>
      </c>
      <c r="P179" s="9" t="str">
        <f t="shared" si="8"/>
        <v>Fonds général</v>
      </c>
    </row>
    <row r="180" spans="1:16" ht="12.75" customHeight="1" x14ac:dyDescent="0.25">
      <c r="A180" s="2" t="s">
        <v>426</v>
      </c>
      <c r="B180" s="2" t="s">
        <v>426</v>
      </c>
      <c r="C180" s="2" t="s">
        <v>399</v>
      </c>
      <c r="D180" s="2" t="s">
        <v>50</v>
      </c>
      <c r="E180" s="2" t="s">
        <v>90</v>
      </c>
      <c r="F180" s="2" t="s">
        <v>244</v>
      </c>
      <c r="G180" s="2" t="s">
        <v>243</v>
      </c>
      <c r="H180" s="2" t="s">
        <v>242</v>
      </c>
      <c r="I180" s="2" t="s">
        <v>88</v>
      </c>
      <c r="J180" s="2" t="s">
        <v>47</v>
      </c>
      <c r="K180" s="2" t="s">
        <v>48</v>
      </c>
      <c r="L180" s="2" t="s">
        <v>87</v>
      </c>
      <c r="M180" s="8">
        <v>1</v>
      </c>
      <c r="N180" s="9" t="str">
        <f t="shared" si="6"/>
        <v>RSSS-170-4851 - Fonds exploitation - Solde de fonds - Non Cap</v>
      </c>
      <c r="O180" s="9" t="str">
        <f t="shared" si="7"/>
        <v>Dépense</v>
      </c>
      <c r="P180" s="9" t="str">
        <f t="shared" si="8"/>
        <v>Fonds général</v>
      </c>
    </row>
    <row r="181" spans="1:16" ht="12.75" customHeight="1" x14ac:dyDescent="0.25">
      <c r="A181" s="2" t="s">
        <v>394</v>
      </c>
      <c r="B181" s="2" t="s">
        <v>394</v>
      </c>
      <c r="C181" s="2" t="s">
        <v>366</v>
      </c>
      <c r="D181" s="2" t="s">
        <v>50</v>
      </c>
      <c r="E181" s="2" t="s">
        <v>90</v>
      </c>
      <c r="F181" s="2" t="s">
        <v>244</v>
      </c>
      <c r="G181" s="2" t="s">
        <v>243</v>
      </c>
      <c r="H181" s="2" t="s">
        <v>242</v>
      </c>
      <c r="I181" s="2" t="s">
        <v>88</v>
      </c>
      <c r="J181" s="2" t="s">
        <v>47</v>
      </c>
      <c r="K181" s="2" t="s">
        <v>48</v>
      </c>
      <c r="L181" s="2" t="s">
        <v>87</v>
      </c>
      <c r="M181" s="8">
        <v>1</v>
      </c>
      <c r="N181" s="9" t="str">
        <f t="shared" si="6"/>
        <v>RSSS-170-4900 - Fonds exploitation - Solde de fonds - Non Cap</v>
      </c>
      <c r="O181" s="9" t="str">
        <f t="shared" si="7"/>
        <v>Dépense</v>
      </c>
      <c r="P181" s="9" t="str">
        <f t="shared" si="8"/>
        <v>Fonds général</v>
      </c>
    </row>
    <row r="182" spans="1:16" ht="12.75" customHeight="1" x14ac:dyDescent="0.25">
      <c r="A182" s="2" t="s">
        <v>361</v>
      </c>
      <c r="B182" s="2" t="s">
        <v>361</v>
      </c>
      <c r="C182" s="2" t="s">
        <v>333</v>
      </c>
      <c r="D182" s="2" t="s">
        <v>50</v>
      </c>
      <c r="E182" s="2" t="s">
        <v>90</v>
      </c>
      <c r="F182" s="2" t="s">
        <v>244</v>
      </c>
      <c r="G182" s="2" t="s">
        <v>243</v>
      </c>
      <c r="H182" s="2" t="s">
        <v>242</v>
      </c>
      <c r="I182" s="2" t="s">
        <v>88</v>
      </c>
      <c r="J182" s="2" t="s">
        <v>47</v>
      </c>
      <c r="K182" s="2" t="s">
        <v>48</v>
      </c>
      <c r="L182" s="2" t="s">
        <v>87</v>
      </c>
      <c r="M182" s="8">
        <v>1</v>
      </c>
      <c r="N182" s="9" t="str">
        <f t="shared" si="6"/>
        <v>RSSS-170-4903 - Fonds exploitation - Solde de fonds - Non Cap</v>
      </c>
      <c r="O182" s="9" t="str">
        <f t="shared" si="7"/>
        <v>Dépense</v>
      </c>
      <c r="P182" s="9" t="str">
        <f t="shared" si="8"/>
        <v>Fonds général</v>
      </c>
    </row>
    <row r="183" spans="1:16" ht="12.75" customHeight="1" x14ac:dyDescent="0.25">
      <c r="A183" s="2" t="s">
        <v>328</v>
      </c>
      <c r="B183" s="2" t="s">
        <v>328</v>
      </c>
      <c r="C183" s="2" t="s">
        <v>295</v>
      </c>
      <c r="D183" s="2" t="s">
        <v>50</v>
      </c>
      <c r="E183" s="2" t="s">
        <v>90</v>
      </c>
      <c r="F183" s="2" t="s">
        <v>244</v>
      </c>
      <c r="G183" s="2" t="s">
        <v>243</v>
      </c>
      <c r="H183" s="2" t="s">
        <v>242</v>
      </c>
      <c r="I183" s="2" t="s">
        <v>88</v>
      </c>
      <c r="J183" s="2" t="s">
        <v>47</v>
      </c>
      <c r="K183" s="2" t="s">
        <v>48</v>
      </c>
      <c r="L183" s="2" t="s">
        <v>87</v>
      </c>
      <c r="M183" s="8">
        <v>1</v>
      </c>
      <c r="N183" s="9" t="str">
        <f t="shared" si="6"/>
        <v>RSSS-170-4950 - Fonds exploitation - Solde de fonds - Non Cap</v>
      </c>
      <c r="O183" s="9" t="str">
        <f t="shared" si="7"/>
        <v>Dépense</v>
      </c>
      <c r="P183" s="9" t="str">
        <f t="shared" si="8"/>
        <v>Fonds général</v>
      </c>
    </row>
    <row r="184" spans="1:16" ht="12.75" customHeight="1" x14ac:dyDescent="0.25">
      <c r="A184" s="2" t="s">
        <v>290</v>
      </c>
      <c r="B184" s="2" t="s">
        <v>290</v>
      </c>
      <c r="C184" s="2" t="s">
        <v>262</v>
      </c>
      <c r="D184" s="2" t="s">
        <v>50</v>
      </c>
      <c r="E184" s="2" t="s">
        <v>90</v>
      </c>
      <c r="F184" s="2" t="s">
        <v>244</v>
      </c>
      <c r="G184" s="2" t="s">
        <v>243</v>
      </c>
      <c r="H184" s="2" t="s">
        <v>242</v>
      </c>
      <c r="I184" s="2" t="s">
        <v>88</v>
      </c>
      <c r="J184" s="2" t="s">
        <v>47</v>
      </c>
      <c r="K184" s="2" t="s">
        <v>48</v>
      </c>
      <c r="L184" s="2" t="s">
        <v>87</v>
      </c>
      <c r="M184" s="8">
        <v>1</v>
      </c>
      <c r="N184" s="9" t="str">
        <f t="shared" si="6"/>
        <v>RSSS-170-4951 - Fonds exploitation - Solde de fonds - Non Cap</v>
      </c>
      <c r="O184" s="9" t="str">
        <f t="shared" si="7"/>
        <v>Dépense</v>
      </c>
      <c r="P184" s="9" t="str">
        <f t="shared" si="8"/>
        <v>Fonds général</v>
      </c>
    </row>
    <row r="185" spans="1:16" ht="12.75" customHeight="1" x14ac:dyDescent="0.25">
      <c r="A185" s="2" t="s">
        <v>245</v>
      </c>
      <c r="B185" s="2" t="s">
        <v>245</v>
      </c>
      <c r="C185" s="2" t="s">
        <v>149</v>
      </c>
      <c r="D185" s="2" t="s">
        <v>50</v>
      </c>
      <c r="E185" s="2" t="s">
        <v>90</v>
      </c>
      <c r="F185" s="2" t="s">
        <v>244</v>
      </c>
      <c r="G185" s="2" t="s">
        <v>243</v>
      </c>
      <c r="H185" s="2" t="s">
        <v>242</v>
      </c>
      <c r="I185" s="2" t="s">
        <v>88</v>
      </c>
      <c r="J185" s="2" t="s">
        <v>47</v>
      </c>
      <c r="K185" s="2" t="s">
        <v>48</v>
      </c>
      <c r="L185" s="2" t="s">
        <v>87</v>
      </c>
      <c r="M185" s="8">
        <v>1</v>
      </c>
      <c r="N185" s="9" t="str">
        <f t="shared" si="6"/>
        <v>RSSS-170-4952 - Fonds exploitation - Solde de fonds - Non Cap</v>
      </c>
      <c r="O185" s="9" t="str">
        <f t="shared" si="7"/>
        <v>Dépense</v>
      </c>
      <c r="P185" s="9" t="str">
        <f t="shared" si="8"/>
        <v>Fonds général</v>
      </c>
    </row>
    <row r="186" spans="1:16" ht="12.75" customHeight="1" x14ac:dyDescent="0.25">
      <c r="A186" s="2" t="s">
        <v>1374</v>
      </c>
      <c r="B186" s="2" t="s">
        <v>1374</v>
      </c>
      <c r="C186" s="2" t="s">
        <v>1347</v>
      </c>
      <c r="D186" s="2" t="s">
        <v>50</v>
      </c>
      <c r="E186" s="2" t="s">
        <v>90</v>
      </c>
      <c r="F186" s="2" t="s">
        <v>240</v>
      </c>
      <c r="G186" s="2" t="s">
        <v>239</v>
      </c>
      <c r="H186" s="2" t="s">
        <v>238</v>
      </c>
      <c r="I186" s="2" t="s">
        <v>88</v>
      </c>
      <c r="J186" s="2" t="s">
        <v>47</v>
      </c>
      <c r="K186" s="2" t="s">
        <v>48</v>
      </c>
      <c r="L186" s="2" t="s">
        <v>87</v>
      </c>
      <c r="M186" s="8">
        <v>1</v>
      </c>
      <c r="N186" s="9" t="str">
        <f t="shared" si="6"/>
        <v>RSSS-180-4017 - Fonds exploitation - Crédits reportés - Non Cap</v>
      </c>
      <c r="O186" s="9" t="str">
        <f t="shared" si="7"/>
        <v>Dépense</v>
      </c>
      <c r="P186" s="9" t="str">
        <f t="shared" si="8"/>
        <v>Fonds général</v>
      </c>
    </row>
    <row r="187" spans="1:16" ht="12.75" customHeight="1" x14ac:dyDescent="0.25">
      <c r="A187" s="2" t="s">
        <v>1341</v>
      </c>
      <c r="B187" s="2" t="s">
        <v>1341</v>
      </c>
      <c r="C187" s="2" t="s">
        <v>1314</v>
      </c>
      <c r="D187" s="2" t="s">
        <v>50</v>
      </c>
      <c r="E187" s="2" t="s">
        <v>90</v>
      </c>
      <c r="F187" s="2" t="s">
        <v>240</v>
      </c>
      <c r="G187" s="2" t="s">
        <v>239</v>
      </c>
      <c r="H187" s="2" t="s">
        <v>238</v>
      </c>
      <c r="I187" s="2" t="s">
        <v>88</v>
      </c>
      <c r="J187" s="2" t="s">
        <v>47</v>
      </c>
      <c r="K187" s="2" t="s">
        <v>48</v>
      </c>
      <c r="L187" s="2" t="s">
        <v>87</v>
      </c>
      <c r="M187" s="8">
        <v>1</v>
      </c>
      <c r="N187" s="9" t="str">
        <f t="shared" si="6"/>
        <v>RSSS-180-4051 - Fonds exploitation - Crédits reportés - Non Cap</v>
      </c>
      <c r="O187" s="9" t="str">
        <f t="shared" si="7"/>
        <v>Dépense</v>
      </c>
      <c r="P187" s="9" t="str">
        <f t="shared" si="8"/>
        <v>Fonds général</v>
      </c>
    </row>
    <row r="188" spans="1:16" ht="12.75" customHeight="1" x14ac:dyDescent="0.25">
      <c r="A188" s="2" t="s">
        <v>1308</v>
      </c>
      <c r="B188" s="2" t="s">
        <v>1308</v>
      </c>
      <c r="C188" s="2" t="s">
        <v>1281</v>
      </c>
      <c r="D188" s="2" t="s">
        <v>50</v>
      </c>
      <c r="E188" s="2" t="s">
        <v>90</v>
      </c>
      <c r="F188" s="2" t="s">
        <v>240</v>
      </c>
      <c r="G188" s="2" t="s">
        <v>239</v>
      </c>
      <c r="H188" s="2" t="s">
        <v>238</v>
      </c>
      <c r="I188" s="2" t="s">
        <v>88</v>
      </c>
      <c r="J188" s="2" t="s">
        <v>47</v>
      </c>
      <c r="K188" s="2" t="s">
        <v>48</v>
      </c>
      <c r="L188" s="2" t="s">
        <v>87</v>
      </c>
      <c r="M188" s="8">
        <v>1</v>
      </c>
      <c r="N188" s="9" t="str">
        <f t="shared" si="6"/>
        <v>RSSS-180-4100 - Fonds exploitation - Crédits reportés - Non Cap</v>
      </c>
      <c r="O188" s="9" t="str">
        <f t="shared" si="7"/>
        <v>Dépense</v>
      </c>
      <c r="P188" s="9" t="str">
        <f t="shared" si="8"/>
        <v>Fonds général</v>
      </c>
    </row>
    <row r="189" spans="1:16" ht="12.75" customHeight="1" x14ac:dyDescent="0.25">
      <c r="A189" s="2" t="s">
        <v>1275</v>
      </c>
      <c r="B189" s="2" t="s">
        <v>1275</v>
      </c>
      <c r="C189" s="2" t="s">
        <v>1248</v>
      </c>
      <c r="D189" s="2" t="s">
        <v>50</v>
      </c>
      <c r="E189" s="2" t="s">
        <v>90</v>
      </c>
      <c r="F189" s="2" t="s">
        <v>240</v>
      </c>
      <c r="G189" s="2" t="s">
        <v>239</v>
      </c>
      <c r="H189" s="2" t="s">
        <v>238</v>
      </c>
      <c r="I189" s="2" t="s">
        <v>88</v>
      </c>
      <c r="J189" s="2" t="s">
        <v>47</v>
      </c>
      <c r="K189" s="2" t="s">
        <v>48</v>
      </c>
      <c r="L189" s="2" t="s">
        <v>87</v>
      </c>
      <c r="M189" s="8">
        <v>1</v>
      </c>
      <c r="N189" s="9" t="str">
        <f t="shared" si="6"/>
        <v>RSSS-180-4150 - Fonds exploitation - Crédits reportés - Non Cap</v>
      </c>
      <c r="O189" s="9" t="str">
        <f t="shared" si="7"/>
        <v>Dépense</v>
      </c>
      <c r="P189" s="9" t="str">
        <f t="shared" si="8"/>
        <v>Fonds général</v>
      </c>
    </row>
    <row r="190" spans="1:16" ht="12.75" customHeight="1" x14ac:dyDescent="0.25">
      <c r="A190" s="2" t="s">
        <v>1242</v>
      </c>
      <c r="B190" s="2" t="s">
        <v>1242</v>
      </c>
      <c r="C190" s="2" t="s">
        <v>1215</v>
      </c>
      <c r="D190" s="2" t="s">
        <v>50</v>
      </c>
      <c r="E190" s="2" t="s">
        <v>90</v>
      </c>
      <c r="F190" s="2" t="s">
        <v>240</v>
      </c>
      <c r="G190" s="2" t="s">
        <v>239</v>
      </c>
      <c r="H190" s="2" t="s">
        <v>238</v>
      </c>
      <c r="I190" s="2" t="s">
        <v>88</v>
      </c>
      <c r="J190" s="2" t="s">
        <v>47</v>
      </c>
      <c r="K190" s="2" t="s">
        <v>48</v>
      </c>
      <c r="L190" s="2" t="s">
        <v>87</v>
      </c>
      <c r="M190" s="8">
        <v>1</v>
      </c>
      <c r="N190" s="9" t="str">
        <f t="shared" si="6"/>
        <v>RSSS-180-4155 - Fonds exploitation - Crédits reportés - Non Cap</v>
      </c>
      <c r="O190" s="9" t="str">
        <f t="shared" si="7"/>
        <v>Dépense</v>
      </c>
      <c r="P190" s="9" t="str">
        <f t="shared" si="8"/>
        <v>Fonds général</v>
      </c>
    </row>
    <row r="191" spans="1:16" ht="12.75" customHeight="1" x14ac:dyDescent="0.25">
      <c r="A191" s="2" t="s">
        <v>1209</v>
      </c>
      <c r="B191" s="2" t="s">
        <v>1209</v>
      </c>
      <c r="C191" s="2" t="s">
        <v>1182</v>
      </c>
      <c r="D191" s="2" t="s">
        <v>50</v>
      </c>
      <c r="E191" s="2" t="s">
        <v>90</v>
      </c>
      <c r="F191" s="2" t="s">
        <v>240</v>
      </c>
      <c r="G191" s="2" t="s">
        <v>239</v>
      </c>
      <c r="H191" s="2" t="s">
        <v>238</v>
      </c>
      <c r="I191" s="2" t="s">
        <v>88</v>
      </c>
      <c r="J191" s="2" t="s">
        <v>47</v>
      </c>
      <c r="K191" s="2" t="s">
        <v>48</v>
      </c>
      <c r="L191" s="2" t="s">
        <v>87</v>
      </c>
      <c r="M191" s="8">
        <v>1</v>
      </c>
      <c r="N191" s="9" t="str">
        <f t="shared" si="6"/>
        <v>RSSS-180-4200 - Fonds exploitation - Crédits reportés - Non Cap</v>
      </c>
      <c r="O191" s="9" t="str">
        <f t="shared" si="7"/>
        <v>Dépense</v>
      </c>
      <c r="P191" s="9" t="str">
        <f t="shared" si="8"/>
        <v>Fonds général</v>
      </c>
    </row>
    <row r="192" spans="1:16" ht="12.75" customHeight="1" x14ac:dyDescent="0.25">
      <c r="A192" s="2" t="s">
        <v>1176</v>
      </c>
      <c r="B192" s="2" t="s">
        <v>1176</v>
      </c>
      <c r="C192" s="2" t="s">
        <v>1149</v>
      </c>
      <c r="D192" s="2" t="s">
        <v>50</v>
      </c>
      <c r="E192" s="2" t="s">
        <v>90</v>
      </c>
      <c r="F192" s="2" t="s">
        <v>240</v>
      </c>
      <c r="G192" s="2" t="s">
        <v>239</v>
      </c>
      <c r="H192" s="2" t="s">
        <v>238</v>
      </c>
      <c r="I192" s="2" t="s">
        <v>88</v>
      </c>
      <c r="J192" s="2" t="s">
        <v>47</v>
      </c>
      <c r="K192" s="2" t="s">
        <v>48</v>
      </c>
      <c r="L192" s="2" t="s">
        <v>87</v>
      </c>
      <c r="M192" s="8">
        <v>1</v>
      </c>
      <c r="N192" s="9" t="str">
        <f t="shared" si="6"/>
        <v>RSSS-180-4250 - Fonds exploitation - Crédits reportés - Non Cap</v>
      </c>
      <c r="O192" s="9" t="str">
        <f t="shared" si="7"/>
        <v>Dépense</v>
      </c>
      <c r="P192" s="9" t="str">
        <f t="shared" si="8"/>
        <v>Fonds général</v>
      </c>
    </row>
    <row r="193" spans="1:16" ht="12.75" customHeight="1" x14ac:dyDescent="0.25">
      <c r="A193" s="2" t="s">
        <v>1143</v>
      </c>
      <c r="B193" s="2" t="s">
        <v>1143</v>
      </c>
      <c r="C193" s="2" t="s">
        <v>1116</v>
      </c>
      <c r="D193" s="2" t="s">
        <v>50</v>
      </c>
      <c r="E193" s="2" t="s">
        <v>90</v>
      </c>
      <c r="F193" s="2" t="s">
        <v>240</v>
      </c>
      <c r="G193" s="2" t="s">
        <v>239</v>
      </c>
      <c r="H193" s="2" t="s">
        <v>238</v>
      </c>
      <c r="I193" s="2" t="s">
        <v>88</v>
      </c>
      <c r="J193" s="2" t="s">
        <v>47</v>
      </c>
      <c r="K193" s="2" t="s">
        <v>48</v>
      </c>
      <c r="L193" s="2" t="s">
        <v>87</v>
      </c>
      <c r="M193" s="8">
        <v>1</v>
      </c>
      <c r="N193" s="9" t="str">
        <f t="shared" si="6"/>
        <v>RSSS-180-4300 - Fonds exploitation - Crédits reportés - Non Cap</v>
      </c>
      <c r="O193" s="9" t="str">
        <f t="shared" si="7"/>
        <v>Dépense</v>
      </c>
      <c r="P193" s="9" t="str">
        <f t="shared" si="8"/>
        <v>Fonds général</v>
      </c>
    </row>
    <row r="194" spans="1:16" ht="12.75" customHeight="1" x14ac:dyDescent="0.25">
      <c r="A194" s="2" t="s">
        <v>1110</v>
      </c>
      <c r="B194" s="2" t="s">
        <v>1110</v>
      </c>
      <c r="C194" s="2" t="s">
        <v>1083</v>
      </c>
      <c r="D194" s="2" t="s">
        <v>50</v>
      </c>
      <c r="E194" s="2" t="s">
        <v>90</v>
      </c>
      <c r="F194" s="2" t="s">
        <v>240</v>
      </c>
      <c r="G194" s="2" t="s">
        <v>239</v>
      </c>
      <c r="H194" s="2" t="s">
        <v>238</v>
      </c>
      <c r="I194" s="2" t="s">
        <v>88</v>
      </c>
      <c r="J194" s="2" t="s">
        <v>47</v>
      </c>
      <c r="K194" s="2" t="s">
        <v>48</v>
      </c>
      <c r="L194" s="2" t="s">
        <v>87</v>
      </c>
      <c r="M194" s="8">
        <v>1</v>
      </c>
      <c r="N194" s="9" t="str">
        <f t="shared" si="6"/>
        <v>RSSS-180-4326 - Fonds exploitation - Crédits reportés - Non Cap</v>
      </c>
      <c r="O194" s="9" t="str">
        <f t="shared" si="7"/>
        <v>Dépense</v>
      </c>
      <c r="P194" s="9" t="str">
        <f t="shared" si="8"/>
        <v>Fonds général</v>
      </c>
    </row>
    <row r="195" spans="1:16" ht="12.75" customHeight="1" x14ac:dyDescent="0.25">
      <c r="A195" s="2" t="s">
        <v>1077</v>
      </c>
      <c r="B195" s="2" t="s">
        <v>1077</v>
      </c>
      <c r="C195" s="2" t="s">
        <v>1050</v>
      </c>
      <c r="D195" s="2" t="s">
        <v>50</v>
      </c>
      <c r="E195" s="2" t="s">
        <v>90</v>
      </c>
      <c r="F195" s="2" t="s">
        <v>240</v>
      </c>
      <c r="G195" s="2" t="s">
        <v>239</v>
      </c>
      <c r="H195" s="2" t="s">
        <v>238</v>
      </c>
      <c r="I195" s="2" t="s">
        <v>88</v>
      </c>
      <c r="J195" s="2" t="s">
        <v>47</v>
      </c>
      <c r="K195" s="2" t="s">
        <v>48</v>
      </c>
      <c r="L195" s="2" t="s">
        <v>87</v>
      </c>
      <c r="M195" s="8">
        <v>1</v>
      </c>
      <c r="N195" s="9" t="str">
        <f t="shared" ref="N195:N258" si="9">_xlfn.CONCAT(B195," - ",G195)</f>
        <v>RSSS-180-4327 - Fonds exploitation - Crédits reportés - Non Cap</v>
      </c>
      <c r="O195" s="9" t="str">
        <f t="shared" ref="O195:O258" si="10">J195</f>
        <v>Dépense</v>
      </c>
      <c r="P195" s="9" t="str">
        <f t="shared" ref="P195:P258" si="11">D195</f>
        <v>Fonds général</v>
      </c>
    </row>
    <row r="196" spans="1:16" ht="12.75" customHeight="1" x14ac:dyDescent="0.25">
      <c r="A196" s="2" t="s">
        <v>1044</v>
      </c>
      <c r="B196" s="2" t="s">
        <v>1044</v>
      </c>
      <c r="C196" s="2" t="s">
        <v>1017</v>
      </c>
      <c r="D196" s="2" t="s">
        <v>50</v>
      </c>
      <c r="E196" s="2" t="s">
        <v>90</v>
      </c>
      <c r="F196" s="2" t="s">
        <v>240</v>
      </c>
      <c r="G196" s="2" t="s">
        <v>239</v>
      </c>
      <c r="H196" s="2" t="s">
        <v>238</v>
      </c>
      <c r="I196" s="2" t="s">
        <v>88</v>
      </c>
      <c r="J196" s="2" t="s">
        <v>47</v>
      </c>
      <c r="K196" s="2" t="s">
        <v>48</v>
      </c>
      <c r="L196" s="2" t="s">
        <v>87</v>
      </c>
      <c r="M196" s="8">
        <v>1</v>
      </c>
      <c r="N196" s="9" t="str">
        <f t="shared" si="9"/>
        <v>RSSS-180-4350 - Fonds exploitation - Crédits reportés - Non Cap</v>
      </c>
      <c r="O196" s="9" t="str">
        <f t="shared" si="10"/>
        <v>Dépense</v>
      </c>
      <c r="P196" s="9" t="str">
        <f t="shared" si="11"/>
        <v>Fonds général</v>
      </c>
    </row>
    <row r="197" spans="1:16" ht="12.75" customHeight="1" x14ac:dyDescent="0.25">
      <c r="A197" s="2" t="s">
        <v>1011</v>
      </c>
      <c r="B197" s="2" t="s">
        <v>1011</v>
      </c>
      <c r="C197" s="2" t="s">
        <v>984</v>
      </c>
      <c r="D197" s="2" t="s">
        <v>50</v>
      </c>
      <c r="E197" s="2" t="s">
        <v>90</v>
      </c>
      <c r="F197" s="2" t="s">
        <v>240</v>
      </c>
      <c r="G197" s="2" t="s">
        <v>239</v>
      </c>
      <c r="H197" s="2" t="s">
        <v>238</v>
      </c>
      <c r="I197" s="2" t="s">
        <v>88</v>
      </c>
      <c r="J197" s="2" t="s">
        <v>47</v>
      </c>
      <c r="K197" s="2" t="s">
        <v>48</v>
      </c>
      <c r="L197" s="2" t="s">
        <v>87</v>
      </c>
      <c r="M197" s="8">
        <v>1</v>
      </c>
      <c r="N197" s="9" t="str">
        <f t="shared" si="9"/>
        <v>RSSS-180-4400 - Fonds exploitation - Crédits reportés - Non Cap</v>
      </c>
      <c r="O197" s="9" t="str">
        <f t="shared" si="10"/>
        <v>Dépense</v>
      </c>
      <c r="P197" s="9" t="str">
        <f t="shared" si="11"/>
        <v>Fonds général</v>
      </c>
    </row>
    <row r="198" spans="1:16" ht="12.75" customHeight="1" x14ac:dyDescent="0.25">
      <c r="A198" s="2" t="s">
        <v>978</v>
      </c>
      <c r="B198" s="2" t="s">
        <v>978</v>
      </c>
      <c r="C198" s="2" t="s">
        <v>951</v>
      </c>
      <c r="D198" s="2" t="s">
        <v>50</v>
      </c>
      <c r="E198" s="2" t="s">
        <v>90</v>
      </c>
      <c r="F198" s="2" t="s">
        <v>240</v>
      </c>
      <c r="G198" s="2" t="s">
        <v>239</v>
      </c>
      <c r="H198" s="2" t="s">
        <v>238</v>
      </c>
      <c r="I198" s="2" t="s">
        <v>88</v>
      </c>
      <c r="J198" s="2" t="s">
        <v>47</v>
      </c>
      <c r="K198" s="2" t="s">
        <v>48</v>
      </c>
      <c r="L198" s="2" t="s">
        <v>87</v>
      </c>
      <c r="M198" s="8">
        <v>1</v>
      </c>
      <c r="N198" s="9" t="str">
        <f t="shared" si="9"/>
        <v>RSSS-180-4450 - Fonds exploitation - Crédits reportés - Non Cap</v>
      </c>
      <c r="O198" s="9" t="str">
        <f t="shared" si="10"/>
        <v>Dépense</v>
      </c>
      <c r="P198" s="9" t="str">
        <f t="shared" si="11"/>
        <v>Fonds général</v>
      </c>
    </row>
    <row r="199" spans="1:16" ht="12.75" customHeight="1" x14ac:dyDescent="0.25">
      <c r="A199" s="2" t="s">
        <v>945</v>
      </c>
      <c r="B199" s="2" t="s">
        <v>945</v>
      </c>
      <c r="C199" s="2" t="s">
        <v>918</v>
      </c>
      <c r="D199" s="2" t="s">
        <v>50</v>
      </c>
      <c r="E199" s="2" t="s">
        <v>90</v>
      </c>
      <c r="F199" s="2" t="s">
        <v>240</v>
      </c>
      <c r="G199" s="2" t="s">
        <v>239</v>
      </c>
      <c r="H199" s="2" t="s">
        <v>238</v>
      </c>
      <c r="I199" s="2" t="s">
        <v>88</v>
      </c>
      <c r="J199" s="2" t="s">
        <v>47</v>
      </c>
      <c r="K199" s="2" t="s">
        <v>48</v>
      </c>
      <c r="L199" s="2" t="s">
        <v>87</v>
      </c>
      <c r="M199" s="8">
        <v>1</v>
      </c>
      <c r="N199" s="9" t="str">
        <f t="shared" si="9"/>
        <v>RSSS-180-4500 - Fonds exploitation - Crédits reportés - Non Cap</v>
      </c>
      <c r="O199" s="9" t="str">
        <f t="shared" si="10"/>
        <v>Dépense</v>
      </c>
      <c r="P199" s="9" t="str">
        <f t="shared" si="11"/>
        <v>Fonds général</v>
      </c>
    </row>
    <row r="200" spans="1:16" ht="12.75" customHeight="1" x14ac:dyDescent="0.25">
      <c r="A200" s="2" t="s">
        <v>912</v>
      </c>
      <c r="B200" s="2" t="s">
        <v>912</v>
      </c>
      <c r="C200" s="2" t="s">
        <v>885</v>
      </c>
      <c r="D200" s="2" t="s">
        <v>50</v>
      </c>
      <c r="E200" s="2" t="s">
        <v>90</v>
      </c>
      <c r="F200" s="2" t="s">
        <v>240</v>
      </c>
      <c r="G200" s="2" t="s">
        <v>239</v>
      </c>
      <c r="H200" s="2" t="s">
        <v>238</v>
      </c>
      <c r="I200" s="2" t="s">
        <v>88</v>
      </c>
      <c r="J200" s="2" t="s">
        <v>47</v>
      </c>
      <c r="K200" s="2" t="s">
        <v>48</v>
      </c>
      <c r="L200" s="2" t="s">
        <v>87</v>
      </c>
      <c r="M200" s="8">
        <v>1</v>
      </c>
      <c r="N200" s="9" t="str">
        <f t="shared" si="9"/>
        <v>RSSS-180-4550 - Fonds exploitation - Crédits reportés - Non Cap</v>
      </c>
      <c r="O200" s="9" t="str">
        <f t="shared" si="10"/>
        <v>Dépense</v>
      </c>
      <c r="P200" s="9" t="str">
        <f t="shared" si="11"/>
        <v>Fonds général</v>
      </c>
    </row>
    <row r="201" spans="1:16" ht="12.75" customHeight="1" x14ac:dyDescent="0.25">
      <c r="A201" s="2" t="s">
        <v>879</v>
      </c>
      <c r="B201" s="2" t="s">
        <v>879</v>
      </c>
      <c r="C201" s="2" t="s">
        <v>852</v>
      </c>
      <c r="D201" s="2" t="s">
        <v>50</v>
      </c>
      <c r="E201" s="2" t="s">
        <v>90</v>
      </c>
      <c r="F201" s="2" t="s">
        <v>240</v>
      </c>
      <c r="G201" s="2" t="s">
        <v>239</v>
      </c>
      <c r="H201" s="2" t="s">
        <v>238</v>
      </c>
      <c r="I201" s="2" t="s">
        <v>88</v>
      </c>
      <c r="J201" s="2" t="s">
        <v>47</v>
      </c>
      <c r="K201" s="2" t="s">
        <v>48</v>
      </c>
      <c r="L201" s="2" t="s">
        <v>87</v>
      </c>
      <c r="M201" s="8">
        <v>1</v>
      </c>
      <c r="N201" s="9" t="str">
        <f t="shared" si="9"/>
        <v>RSSS-180-4600 - Fonds exploitation - Crédits reportés - Non Cap</v>
      </c>
      <c r="O201" s="9" t="str">
        <f t="shared" si="10"/>
        <v>Dépense</v>
      </c>
      <c r="P201" s="9" t="str">
        <f t="shared" si="11"/>
        <v>Fonds général</v>
      </c>
    </row>
    <row r="202" spans="1:16" ht="12.75" customHeight="1" x14ac:dyDescent="0.25">
      <c r="A202" s="2" t="s">
        <v>846</v>
      </c>
      <c r="B202" s="2" t="s">
        <v>846</v>
      </c>
      <c r="C202" s="2" t="s">
        <v>819</v>
      </c>
      <c r="D202" s="2" t="s">
        <v>50</v>
      </c>
      <c r="E202" s="2" t="s">
        <v>90</v>
      </c>
      <c r="F202" s="2" t="s">
        <v>240</v>
      </c>
      <c r="G202" s="2" t="s">
        <v>239</v>
      </c>
      <c r="H202" s="2" t="s">
        <v>238</v>
      </c>
      <c r="I202" s="2" t="s">
        <v>88</v>
      </c>
      <c r="J202" s="2" t="s">
        <v>47</v>
      </c>
      <c r="K202" s="2" t="s">
        <v>48</v>
      </c>
      <c r="L202" s="2" t="s">
        <v>87</v>
      </c>
      <c r="M202" s="8">
        <v>1</v>
      </c>
      <c r="N202" s="9" t="str">
        <f t="shared" si="9"/>
        <v>RSSS-180-4601 - Fonds exploitation - Crédits reportés - Non Cap</v>
      </c>
      <c r="O202" s="9" t="str">
        <f t="shared" si="10"/>
        <v>Dépense</v>
      </c>
      <c r="P202" s="9" t="str">
        <f t="shared" si="11"/>
        <v>Fonds général</v>
      </c>
    </row>
    <row r="203" spans="1:16" ht="12.75" customHeight="1" x14ac:dyDescent="0.25">
      <c r="A203" s="2" t="s">
        <v>813</v>
      </c>
      <c r="B203" s="2" t="s">
        <v>813</v>
      </c>
      <c r="C203" s="2" t="s">
        <v>786</v>
      </c>
      <c r="D203" s="2" t="s">
        <v>50</v>
      </c>
      <c r="E203" s="2" t="s">
        <v>90</v>
      </c>
      <c r="F203" s="2" t="s">
        <v>240</v>
      </c>
      <c r="G203" s="2" t="s">
        <v>239</v>
      </c>
      <c r="H203" s="2" t="s">
        <v>238</v>
      </c>
      <c r="I203" s="2" t="s">
        <v>88</v>
      </c>
      <c r="J203" s="2" t="s">
        <v>47</v>
      </c>
      <c r="K203" s="2" t="s">
        <v>48</v>
      </c>
      <c r="L203" s="2" t="s">
        <v>87</v>
      </c>
      <c r="M203" s="8">
        <v>1</v>
      </c>
      <c r="N203" s="9" t="str">
        <f t="shared" si="9"/>
        <v>RSSS-180-4602 - Fonds exploitation - Crédits reportés - Non Cap</v>
      </c>
      <c r="O203" s="9" t="str">
        <f t="shared" si="10"/>
        <v>Dépense</v>
      </c>
      <c r="P203" s="9" t="str">
        <f t="shared" si="11"/>
        <v>Fonds général</v>
      </c>
    </row>
    <row r="204" spans="1:16" ht="12.75" customHeight="1" x14ac:dyDescent="0.25">
      <c r="A204" s="2" t="s">
        <v>780</v>
      </c>
      <c r="B204" s="2" t="s">
        <v>780</v>
      </c>
      <c r="C204" s="2" t="s">
        <v>753</v>
      </c>
      <c r="D204" s="2" t="s">
        <v>50</v>
      </c>
      <c r="E204" s="2" t="s">
        <v>90</v>
      </c>
      <c r="F204" s="2" t="s">
        <v>240</v>
      </c>
      <c r="G204" s="2" t="s">
        <v>239</v>
      </c>
      <c r="H204" s="2" t="s">
        <v>238</v>
      </c>
      <c r="I204" s="2" t="s">
        <v>88</v>
      </c>
      <c r="J204" s="2" t="s">
        <v>47</v>
      </c>
      <c r="K204" s="2" t="s">
        <v>48</v>
      </c>
      <c r="L204" s="2" t="s">
        <v>87</v>
      </c>
      <c r="M204" s="8">
        <v>1</v>
      </c>
      <c r="N204" s="9" t="str">
        <f t="shared" si="9"/>
        <v>RSSS-180-4603 - Fonds exploitation - Crédits reportés - Non Cap</v>
      </c>
      <c r="O204" s="9" t="str">
        <f t="shared" si="10"/>
        <v>Dépense</v>
      </c>
      <c r="P204" s="9" t="str">
        <f t="shared" si="11"/>
        <v>Fonds général</v>
      </c>
    </row>
    <row r="205" spans="1:16" ht="12.75" customHeight="1" x14ac:dyDescent="0.25">
      <c r="A205" s="2" t="s">
        <v>747</v>
      </c>
      <c r="B205" s="2" t="s">
        <v>747</v>
      </c>
      <c r="C205" s="2" t="s">
        <v>720</v>
      </c>
      <c r="D205" s="2" t="s">
        <v>50</v>
      </c>
      <c r="E205" s="2" t="s">
        <v>90</v>
      </c>
      <c r="F205" s="2" t="s">
        <v>240</v>
      </c>
      <c r="G205" s="2" t="s">
        <v>239</v>
      </c>
      <c r="H205" s="2" t="s">
        <v>238</v>
      </c>
      <c r="I205" s="2" t="s">
        <v>88</v>
      </c>
      <c r="J205" s="2" t="s">
        <v>47</v>
      </c>
      <c r="K205" s="2" t="s">
        <v>48</v>
      </c>
      <c r="L205" s="2" t="s">
        <v>87</v>
      </c>
      <c r="M205" s="8">
        <v>1</v>
      </c>
      <c r="N205" s="9" t="str">
        <f t="shared" si="9"/>
        <v>RSSS-180-4604 - Fonds exploitation - Crédits reportés - Non Cap</v>
      </c>
      <c r="O205" s="9" t="str">
        <f t="shared" si="10"/>
        <v>Dépense</v>
      </c>
      <c r="P205" s="9" t="str">
        <f t="shared" si="11"/>
        <v>Fonds général</v>
      </c>
    </row>
    <row r="206" spans="1:16" ht="12.75" customHeight="1" x14ac:dyDescent="0.25">
      <c r="A206" s="2" t="s">
        <v>714</v>
      </c>
      <c r="B206" s="2" t="s">
        <v>714</v>
      </c>
      <c r="C206" s="2" t="s">
        <v>687</v>
      </c>
      <c r="D206" s="2" t="s">
        <v>50</v>
      </c>
      <c r="E206" s="2" t="s">
        <v>90</v>
      </c>
      <c r="F206" s="2" t="s">
        <v>240</v>
      </c>
      <c r="G206" s="2" t="s">
        <v>239</v>
      </c>
      <c r="H206" s="2" t="s">
        <v>238</v>
      </c>
      <c r="I206" s="2" t="s">
        <v>88</v>
      </c>
      <c r="J206" s="2" t="s">
        <v>47</v>
      </c>
      <c r="K206" s="2" t="s">
        <v>48</v>
      </c>
      <c r="L206" s="2" t="s">
        <v>87</v>
      </c>
      <c r="M206" s="8">
        <v>1</v>
      </c>
      <c r="N206" s="9" t="str">
        <f t="shared" si="9"/>
        <v>RSSS-180-4618 - Fonds exploitation - Crédits reportés - Non Cap</v>
      </c>
      <c r="O206" s="9" t="str">
        <f t="shared" si="10"/>
        <v>Dépense</v>
      </c>
      <c r="P206" s="9" t="str">
        <f t="shared" si="11"/>
        <v>Fonds général</v>
      </c>
    </row>
    <row r="207" spans="1:16" ht="12.75" customHeight="1" x14ac:dyDescent="0.25">
      <c r="A207" s="2" t="s">
        <v>681</v>
      </c>
      <c r="B207" s="2" t="s">
        <v>681</v>
      </c>
      <c r="C207" s="2" t="s">
        <v>654</v>
      </c>
      <c r="D207" s="2" t="s">
        <v>50</v>
      </c>
      <c r="E207" s="2" t="s">
        <v>90</v>
      </c>
      <c r="F207" s="2" t="s">
        <v>240</v>
      </c>
      <c r="G207" s="2" t="s">
        <v>239</v>
      </c>
      <c r="H207" s="2" t="s">
        <v>238</v>
      </c>
      <c r="I207" s="2" t="s">
        <v>88</v>
      </c>
      <c r="J207" s="2" t="s">
        <v>47</v>
      </c>
      <c r="K207" s="2" t="s">
        <v>48</v>
      </c>
      <c r="L207" s="2" t="s">
        <v>87</v>
      </c>
      <c r="M207" s="8">
        <v>1</v>
      </c>
      <c r="N207" s="9" t="str">
        <f t="shared" si="9"/>
        <v>RSSS-180-4620 - Fonds exploitation - Crédits reportés - Non Cap</v>
      </c>
      <c r="O207" s="9" t="str">
        <f t="shared" si="10"/>
        <v>Dépense</v>
      </c>
      <c r="P207" s="9" t="str">
        <f t="shared" si="11"/>
        <v>Fonds général</v>
      </c>
    </row>
    <row r="208" spans="1:16" ht="12.75" customHeight="1" x14ac:dyDescent="0.25">
      <c r="A208" s="2" t="s">
        <v>648</v>
      </c>
      <c r="B208" s="2" t="s">
        <v>648</v>
      </c>
      <c r="C208" s="2" t="s">
        <v>621</v>
      </c>
      <c r="D208" s="2" t="s">
        <v>50</v>
      </c>
      <c r="E208" s="2" t="s">
        <v>90</v>
      </c>
      <c r="F208" s="2" t="s">
        <v>240</v>
      </c>
      <c r="G208" s="2" t="s">
        <v>239</v>
      </c>
      <c r="H208" s="2" t="s">
        <v>238</v>
      </c>
      <c r="I208" s="2" t="s">
        <v>88</v>
      </c>
      <c r="J208" s="2" t="s">
        <v>47</v>
      </c>
      <c r="K208" s="2" t="s">
        <v>48</v>
      </c>
      <c r="L208" s="2" t="s">
        <v>87</v>
      </c>
      <c r="M208" s="8">
        <v>1</v>
      </c>
      <c r="N208" s="9" t="str">
        <f t="shared" si="9"/>
        <v>RSSS-180-4624 - Fonds exploitation - Crédits reportés - Non Cap</v>
      </c>
      <c r="O208" s="9" t="str">
        <f t="shared" si="10"/>
        <v>Dépense</v>
      </c>
      <c r="P208" s="9" t="str">
        <f t="shared" si="11"/>
        <v>Fonds général</v>
      </c>
    </row>
    <row r="209" spans="1:16" ht="12.75" customHeight="1" x14ac:dyDescent="0.25">
      <c r="A209" s="2" t="s">
        <v>615</v>
      </c>
      <c r="B209" s="2" t="s">
        <v>615</v>
      </c>
      <c r="C209" s="2" t="s">
        <v>588</v>
      </c>
      <c r="D209" s="2" t="s">
        <v>50</v>
      </c>
      <c r="E209" s="2" t="s">
        <v>90</v>
      </c>
      <c r="F209" s="2" t="s">
        <v>240</v>
      </c>
      <c r="G209" s="2" t="s">
        <v>239</v>
      </c>
      <c r="H209" s="2" t="s">
        <v>238</v>
      </c>
      <c r="I209" s="2" t="s">
        <v>88</v>
      </c>
      <c r="J209" s="2" t="s">
        <v>47</v>
      </c>
      <c r="K209" s="2" t="s">
        <v>48</v>
      </c>
      <c r="L209" s="2" t="s">
        <v>87</v>
      </c>
      <c r="M209" s="8">
        <v>1</v>
      </c>
      <c r="N209" s="9" t="str">
        <f t="shared" si="9"/>
        <v>RSSS-180-4664 - Fonds exploitation - Crédits reportés - Non Cap</v>
      </c>
      <c r="O209" s="9" t="str">
        <f t="shared" si="10"/>
        <v>Dépense</v>
      </c>
      <c r="P209" s="9" t="str">
        <f t="shared" si="11"/>
        <v>Fonds général</v>
      </c>
    </row>
    <row r="210" spans="1:16" ht="12.75" customHeight="1" x14ac:dyDescent="0.25">
      <c r="A210" s="2" t="s">
        <v>582</v>
      </c>
      <c r="B210" s="2" t="s">
        <v>582</v>
      </c>
      <c r="C210" s="2" t="s">
        <v>555</v>
      </c>
      <c r="D210" s="2" t="s">
        <v>50</v>
      </c>
      <c r="E210" s="2" t="s">
        <v>90</v>
      </c>
      <c r="F210" s="2" t="s">
        <v>240</v>
      </c>
      <c r="G210" s="2" t="s">
        <v>239</v>
      </c>
      <c r="H210" s="2" t="s">
        <v>238</v>
      </c>
      <c r="I210" s="2" t="s">
        <v>88</v>
      </c>
      <c r="J210" s="2" t="s">
        <v>47</v>
      </c>
      <c r="K210" s="2" t="s">
        <v>48</v>
      </c>
      <c r="L210" s="2" t="s">
        <v>87</v>
      </c>
      <c r="M210" s="8">
        <v>1</v>
      </c>
      <c r="N210" s="9" t="str">
        <f t="shared" si="9"/>
        <v>RSSS-180-4665 - Fonds exploitation - Crédits reportés - Non Cap</v>
      </c>
      <c r="O210" s="9" t="str">
        <f t="shared" si="10"/>
        <v>Dépense</v>
      </c>
      <c r="P210" s="9" t="str">
        <f t="shared" si="11"/>
        <v>Fonds général</v>
      </c>
    </row>
    <row r="211" spans="1:16" ht="12.75" customHeight="1" x14ac:dyDescent="0.25">
      <c r="A211" s="2" t="s">
        <v>549</v>
      </c>
      <c r="B211" s="2" t="s">
        <v>549</v>
      </c>
      <c r="C211" s="2" t="s">
        <v>522</v>
      </c>
      <c r="D211" s="2" t="s">
        <v>50</v>
      </c>
      <c r="E211" s="2" t="s">
        <v>90</v>
      </c>
      <c r="F211" s="2" t="s">
        <v>240</v>
      </c>
      <c r="G211" s="2" t="s">
        <v>239</v>
      </c>
      <c r="H211" s="2" t="s">
        <v>238</v>
      </c>
      <c r="I211" s="2" t="s">
        <v>88</v>
      </c>
      <c r="J211" s="2" t="s">
        <v>47</v>
      </c>
      <c r="K211" s="2" t="s">
        <v>48</v>
      </c>
      <c r="L211" s="2" t="s">
        <v>87</v>
      </c>
      <c r="M211" s="8">
        <v>1</v>
      </c>
      <c r="N211" s="9" t="str">
        <f t="shared" si="9"/>
        <v>RSSS-180-4700 - Fonds exploitation - Crédits reportés - Non Cap</v>
      </c>
      <c r="O211" s="9" t="str">
        <f t="shared" si="10"/>
        <v>Dépense</v>
      </c>
      <c r="P211" s="9" t="str">
        <f t="shared" si="11"/>
        <v>Fonds général</v>
      </c>
    </row>
    <row r="212" spans="1:16" ht="12.75" customHeight="1" x14ac:dyDescent="0.25">
      <c r="A212" s="2" t="s">
        <v>516</v>
      </c>
      <c r="B212" s="2" t="s">
        <v>516</v>
      </c>
      <c r="C212" s="2" t="s">
        <v>493</v>
      </c>
      <c r="D212" s="2" t="s">
        <v>50</v>
      </c>
      <c r="E212" s="2" t="s">
        <v>90</v>
      </c>
      <c r="F212" s="2" t="s">
        <v>240</v>
      </c>
      <c r="G212" s="2" t="s">
        <v>239</v>
      </c>
      <c r="H212" s="2" t="s">
        <v>238</v>
      </c>
      <c r="I212" s="2" t="s">
        <v>88</v>
      </c>
      <c r="J212" s="2" t="s">
        <v>47</v>
      </c>
      <c r="K212" s="2" t="s">
        <v>48</v>
      </c>
      <c r="L212" s="2" t="s">
        <v>87</v>
      </c>
      <c r="M212" s="8">
        <v>1</v>
      </c>
      <c r="N212" s="9" t="str">
        <f t="shared" si="9"/>
        <v>RSSS-180-4751 - Fonds exploitation - Crédits reportés - Non Cap</v>
      </c>
      <c r="O212" s="9" t="str">
        <f t="shared" si="10"/>
        <v>Dépense</v>
      </c>
      <c r="P212" s="9" t="str">
        <f t="shared" si="11"/>
        <v>Fonds général</v>
      </c>
    </row>
    <row r="213" spans="1:16" ht="12.75" customHeight="1" x14ac:dyDescent="0.25">
      <c r="A213" s="2" t="s">
        <v>487</v>
      </c>
      <c r="B213" s="2" t="s">
        <v>487</v>
      </c>
      <c r="C213" s="2" t="s">
        <v>464</v>
      </c>
      <c r="D213" s="2" t="s">
        <v>50</v>
      </c>
      <c r="E213" s="2" t="s">
        <v>90</v>
      </c>
      <c r="F213" s="2" t="s">
        <v>240</v>
      </c>
      <c r="G213" s="2" t="s">
        <v>239</v>
      </c>
      <c r="H213" s="2" t="s">
        <v>238</v>
      </c>
      <c r="I213" s="2" t="s">
        <v>88</v>
      </c>
      <c r="J213" s="2" t="s">
        <v>47</v>
      </c>
      <c r="K213" s="2" t="s">
        <v>48</v>
      </c>
      <c r="L213" s="2" t="s">
        <v>87</v>
      </c>
      <c r="M213" s="8">
        <v>1</v>
      </c>
      <c r="N213" s="9" t="str">
        <f t="shared" si="9"/>
        <v>RSSS-180-4752 - Fonds exploitation - Crédits reportés - Non Cap</v>
      </c>
      <c r="O213" s="9" t="str">
        <f t="shared" si="10"/>
        <v>Dépense</v>
      </c>
      <c r="P213" s="9" t="str">
        <f t="shared" si="11"/>
        <v>Fonds général</v>
      </c>
    </row>
    <row r="214" spans="1:16" ht="12.75" customHeight="1" x14ac:dyDescent="0.25">
      <c r="A214" s="2" t="s">
        <v>458</v>
      </c>
      <c r="B214" s="2" t="s">
        <v>458</v>
      </c>
      <c r="C214" s="2" t="s">
        <v>431</v>
      </c>
      <c r="D214" s="2" t="s">
        <v>50</v>
      </c>
      <c r="E214" s="2" t="s">
        <v>90</v>
      </c>
      <c r="F214" s="2" t="s">
        <v>240</v>
      </c>
      <c r="G214" s="2" t="s">
        <v>239</v>
      </c>
      <c r="H214" s="2" t="s">
        <v>238</v>
      </c>
      <c r="I214" s="2" t="s">
        <v>88</v>
      </c>
      <c r="J214" s="2" t="s">
        <v>47</v>
      </c>
      <c r="K214" s="2" t="s">
        <v>48</v>
      </c>
      <c r="L214" s="2" t="s">
        <v>87</v>
      </c>
      <c r="M214" s="8">
        <v>1</v>
      </c>
      <c r="N214" s="9" t="str">
        <f t="shared" si="9"/>
        <v>RSSS-180-4800 - Fonds exploitation - Crédits reportés - Non Cap</v>
      </c>
      <c r="O214" s="9" t="str">
        <f t="shared" si="10"/>
        <v>Dépense</v>
      </c>
      <c r="P214" s="9" t="str">
        <f t="shared" si="11"/>
        <v>Fonds général</v>
      </c>
    </row>
    <row r="215" spans="1:16" ht="12.75" customHeight="1" x14ac:dyDescent="0.25">
      <c r="A215" s="2" t="s">
        <v>425</v>
      </c>
      <c r="B215" s="2" t="s">
        <v>425</v>
      </c>
      <c r="C215" s="2" t="s">
        <v>399</v>
      </c>
      <c r="D215" s="2" t="s">
        <v>50</v>
      </c>
      <c r="E215" s="2" t="s">
        <v>90</v>
      </c>
      <c r="F215" s="2" t="s">
        <v>240</v>
      </c>
      <c r="G215" s="2" t="s">
        <v>239</v>
      </c>
      <c r="H215" s="2" t="s">
        <v>238</v>
      </c>
      <c r="I215" s="2" t="s">
        <v>88</v>
      </c>
      <c r="J215" s="2" t="s">
        <v>47</v>
      </c>
      <c r="K215" s="2" t="s">
        <v>48</v>
      </c>
      <c r="L215" s="2" t="s">
        <v>87</v>
      </c>
      <c r="M215" s="8">
        <v>1</v>
      </c>
      <c r="N215" s="9" t="str">
        <f t="shared" si="9"/>
        <v>RSSS-180-4851 - Fonds exploitation - Crédits reportés - Non Cap</v>
      </c>
      <c r="O215" s="9" t="str">
        <f t="shared" si="10"/>
        <v>Dépense</v>
      </c>
      <c r="P215" s="9" t="str">
        <f t="shared" si="11"/>
        <v>Fonds général</v>
      </c>
    </row>
    <row r="216" spans="1:16" ht="12.75" customHeight="1" x14ac:dyDescent="0.25">
      <c r="A216" s="2" t="s">
        <v>393</v>
      </c>
      <c r="B216" s="2" t="s">
        <v>393</v>
      </c>
      <c r="C216" s="2" t="s">
        <v>366</v>
      </c>
      <c r="D216" s="2" t="s">
        <v>50</v>
      </c>
      <c r="E216" s="2" t="s">
        <v>90</v>
      </c>
      <c r="F216" s="2" t="s">
        <v>240</v>
      </c>
      <c r="G216" s="2" t="s">
        <v>239</v>
      </c>
      <c r="H216" s="2" t="s">
        <v>238</v>
      </c>
      <c r="I216" s="2" t="s">
        <v>88</v>
      </c>
      <c r="J216" s="2" t="s">
        <v>47</v>
      </c>
      <c r="K216" s="2" t="s">
        <v>48</v>
      </c>
      <c r="L216" s="2" t="s">
        <v>87</v>
      </c>
      <c r="M216" s="8">
        <v>1</v>
      </c>
      <c r="N216" s="9" t="str">
        <f t="shared" si="9"/>
        <v>RSSS-180-4900 - Fonds exploitation - Crédits reportés - Non Cap</v>
      </c>
      <c r="O216" s="9" t="str">
        <f t="shared" si="10"/>
        <v>Dépense</v>
      </c>
      <c r="P216" s="9" t="str">
        <f t="shared" si="11"/>
        <v>Fonds général</v>
      </c>
    </row>
    <row r="217" spans="1:16" ht="12.75" customHeight="1" x14ac:dyDescent="0.25">
      <c r="A217" s="2" t="s">
        <v>360</v>
      </c>
      <c r="B217" s="2" t="s">
        <v>360</v>
      </c>
      <c r="C217" s="2" t="s">
        <v>333</v>
      </c>
      <c r="D217" s="2" t="s">
        <v>50</v>
      </c>
      <c r="E217" s="2" t="s">
        <v>90</v>
      </c>
      <c r="F217" s="2" t="s">
        <v>240</v>
      </c>
      <c r="G217" s="2" t="s">
        <v>239</v>
      </c>
      <c r="H217" s="2" t="s">
        <v>238</v>
      </c>
      <c r="I217" s="2" t="s">
        <v>88</v>
      </c>
      <c r="J217" s="2" t="s">
        <v>47</v>
      </c>
      <c r="K217" s="2" t="s">
        <v>48</v>
      </c>
      <c r="L217" s="2" t="s">
        <v>87</v>
      </c>
      <c r="M217" s="8">
        <v>1</v>
      </c>
      <c r="N217" s="9" t="str">
        <f t="shared" si="9"/>
        <v>RSSS-180-4903 - Fonds exploitation - Crédits reportés - Non Cap</v>
      </c>
      <c r="O217" s="9" t="str">
        <f t="shared" si="10"/>
        <v>Dépense</v>
      </c>
      <c r="P217" s="9" t="str">
        <f t="shared" si="11"/>
        <v>Fonds général</v>
      </c>
    </row>
    <row r="218" spans="1:16" ht="12.75" customHeight="1" x14ac:dyDescent="0.25">
      <c r="A218" s="2" t="s">
        <v>327</v>
      </c>
      <c r="B218" s="2" t="s">
        <v>327</v>
      </c>
      <c r="C218" s="2" t="s">
        <v>295</v>
      </c>
      <c r="D218" s="2" t="s">
        <v>50</v>
      </c>
      <c r="E218" s="2" t="s">
        <v>90</v>
      </c>
      <c r="F218" s="2" t="s">
        <v>240</v>
      </c>
      <c r="G218" s="2" t="s">
        <v>239</v>
      </c>
      <c r="H218" s="2" t="s">
        <v>238</v>
      </c>
      <c r="I218" s="2" t="s">
        <v>88</v>
      </c>
      <c r="J218" s="2" t="s">
        <v>47</v>
      </c>
      <c r="K218" s="2" t="s">
        <v>48</v>
      </c>
      <c r="L218" s="2" t="s">
        <v>87</v>
      </c>
      <c r="M218" s="8">
        <v>1</v>
      </c>
      <c r="N218" s="9" t="str">
        <f t="shared" si="9"/>
        <v>RSSS-180-4950 - Fonds exploitation - Crédits reportés - Non Cap</v>
      </c>
      <c r="O218" s="9" t="str">
        <f t="shared" si="10"/>
        <v>Dépense</v>
      </c>
      <c r="P218" s="9" t="str">
        <f t="shared" si="11"/>
        <v>Fonds général</v>
      </c>
    </row>
    <row r="219" spans="1:16" ht="12.75" customHeight="1" x14ac:dyDescent="0.25">
      <c r="A219" s="2" t="s">
        <v>289</v>
      </c>
      <c r="B219" s="2" t="s">
        <v>289</v>
      </c>
      <c r="C219" s="2" t="s">
        <v>262</v>
      </c>
      <c r="D219" s="2" t="s">
        <v>50</v>
      </c>
      <c r="E219" s="2" t="s">
        <v>90</v>
      </c>
      <c r="F219" s="2" t="s">
        <v>240</v>
      </c>
      <c r="G219" s="2" t="s">
        <v>239</v>
      </c>
      <c r="H219" s="2" t="s">
        <v>238</v>
      </c>
      <c r="I219" s="2" t="s">
        <v>88</v>
      </c>
      <c r="J219" s="2" t="s">
        <v>47</v>
      </c>
      <c r="K219" s="2" t="s">
        <v>48</v>
      </c>
      <c r="L219" s="2" t="s">
        <v>87</v>
      </c>
      <c r="M219" s="8">
        <v>1</v>
      </c>
      <c r="N219" s="9" t="str">
        <f t="shared" si="9"/>
        <v>RSSS-180-4951 - Fonds exploitation - Crédits reportés - Non Cap</v>
      </c>
      <c r="O219" s="9" t="str">
        <f t="shared" si="10"/>
        <v>Dépense</v>
      </c>
      <c r="P219" s="9" t="str">
        <f t="shared" si="11"/>
        <v>Fonds général</v>
      </c>
    </row>
    <row r="220" spans="1:16" ht="12.75" customHeight="1" x14ac:dyDescent="0.25">
      <c r="A220" s="2" t="s">
        <v>241</v>
      </c>
      <c r="B220" s="2" t="s">
        <v>241</v>
      </c>
      <c r="C220" s="2" t="s">
        <v>149</v>
      </c>
      <c r="D220" s="2" t="s">
        <v>50</v>
      </c>
      <c r="E220" s="2" t="s">
        <v>90</v>
      </c>
      <c r="F220" s="2" t="s">
        <v>240</v>
      </c>
      <c r="G220" s="2" t="s">
        <v>239</v>
      </c>
      <c r="H220" s="2" t="s">
        <v>238</v>
      </c>
      <c r="I220" s="2" t="s">
        <v>88</v>
      </c>
      <c r="J220" s="2" t="s">
        <v>47</v>
      </c>
      <c r="K220" s="2" t="s">
        <v>48</v>
      </c>
      <c r="L220" s="2" t="s">
        <v>87</v>
      </c>
      <c r="M220" s="8">
        <v>1</v>
      </c>
      <c r="N220" s="9" t="str">
        <f t="shared" si="9"/>
        <v>RSSS-180-4952 - Fonds exploitation - Crédits reportés - Non Cap</v>
      </c>
      <c r="O220" s="9" t="str">
        <f t="shared" si="10"/>
        <v>Dépense</v>
      </c>
      <c r="P220" s="9" t="str">
        <f t="shared" si="11"/>
        <v>Fonds général</v>
      </c>
    </row>
    <row r="221" spans="1:16" ht="12.75" customHeight="1" x14ac:dyDescent="0.25">
      <c r="A221" s="2" t="s">
        <v>1373</v>
      </c>
      <c r="B221" s="2" t="s">
        <v>1373</v>
      </c>
      <c r="C221" s="2" t="s">
        <v>1347</v>
      </c>
      <c r="D221" s="2" t="s">
        <v>50</v>
      </c>
      <c r="E221" s="2" t="s">
        <v>90</v>
      </c>
      <c r="F221" s="2" t="s">
        <v>236</v>
      </c>
      <c r="G221" s="2" t="s">
        <v>235</v>
      </c>
      <c r="H221" s="2" t="s">
        <v>234</v>
      </c>
      <c r="I221" s="2" t="s">
        <v>88</v>
      </c>
      <c r="J221" s="2" t="s">
        <v>46</v>
      </c>
      <c r="K221" s="2" t="s">
        <v>48</v>
      </c>
      <c r="L221" s="2" t="s">
        <v>87</v>
      </c>
      <c r="M221" s="8">
        <v>1</v>
      </c>
      <c r="N221" s="9" t="str">
        <f t="shared" si="9"/>
        <v>RSSS-190-4017 - Fonds immo - Courant - Cap</v>
      </c>
      <c r="O221" s="9" t="str">
        <f t="shared" si="10"/>
        <v>Investissement</v>
      </c>
      <c r="P221" s="9" t="str">
        <f t="shared" si="11"/>
        <v>Fonds général</v>
      </c>
    </row>
    <row r="222" spans="1:16" ht="12.75" customHeight="1" x14ac:dyDescent="0.25">
      <c r="A222" s="2" t="s">
        <v>1340</v>
      </c>
      <c r="B222" s="2" t="s">
        <v>1340</v>
      </c>
      <c r="C222" s="2" t="s">
        <v>1314</v>
      </c>
      <c r="D222" s="2" t="s">
        <v>50</v>
      </c>
      <c r="E222" s="2" t="s">
        <v>90</v>
      </c>
      <c r="F222" s="2" t="s">
        <v>236</v>
      </c>
      <c r="G222" s="2" t="s">
        <v>235</v>
      </c>
      <c r="H222" s="2" t="s">
        <v>234</v>
      </c>
      <c r="I222" s="2" t="s">
        <v>88</v>
      </c>
      <c r="J222" s="2" t="s">
        <v>46</v>
      </c>
      <c r="K222" s="2" t="s">
        <v>48</v>
      </c>
      <c r="L222" s="2" t="s">
        <v>87</v>
      </c>
      <c r="M222" s="8">
        <v>1</v>
      </c>
      <c r="N222" s="9" t="str">
        <f t="shared" si="9"/>
        <v>RSSS-190-4051 - Fonds immo - Courant - Cap</v>
      </c>
      <c r="O222" s="9" t="str">
        <f t="shared" si="10"/>
        <v>Investissement</v>
      </c>
      <c r="P222" s="9" t="str">
        <f t="shared" si="11"/>
        <v>Fonds général</v>
      </c>
    </row>
    <row r="223" spans="1:16" ht="12.75" customHeight="1" x14ac:dyDescent="0.25">
      <c r="A223" s="2" t="s">
        <v>1307</v>
      </c>
      <c r="B223" s="2" t="s">
        <v>1307</v>
      </c>
      <c r="C223" s="2" t="s">
        <v>1281</v>
      </c>
      <c r="D223" s="2" t="s">
        <v>50</v>
      </c>
      <c r="E223" s="2" t="s">
        <v>90</v>
      </c>
      <c r="F223" s="2" t="s">
        <v>236</v>
      </c>
      <c r="G223" s="2" t="s">
        <v>235</v>
      </c>
      <c r="H223" s="2" t="s">
        <v>234</v>
      </c>
      <c r="I223" s="2" t="s">
        <v>88</v>
      </c>
      <c r="J223" s="2" t="s">
        <v>46</v>
      </c>
      <c r="K223" s="2" t="s">
        <v>48</v>
      </c>
      <c r="L223" s="2" t="s">
        <v>87</v>
      </c>
      <c r="M223" s="8">
        <v>1</v>
      </c>
      <c r="N223" s="9" t="str">
        <f t="shared" si="9"/>
        <v>RSSS-190-4100 - Fonds immo - Courant - Cap</v>
      </c>
      <c r="O223" s="9" t="str">
        <f t="shared" si="10"/>
        <v>Investissement</v>
      </c>
      <c r="P223" s="9" t="str">
        <f t="shared" si="11"/>
        <v>Fonds général</v>
      </c>
    </row>
    <row r="224" spans="1:16" ht="12.75" customHeight="1" x14ac:dyDescent="0.25">
      <c r="A224" s="2" t="s">
        <v>1274</v>
      </c>
      <c r="B224" s="2" t="s">
        <v>1274</v>
      </c>
      <c r="C224" s="2" t="s">
        <v>1248</v>
      </c>
      <c r="D224" s="2" t="s">
        <v>50</v>
      </c>
      <c r="E224" s="2" t="s">
        <v>90</v>
      </c>
      <c r="F224" s="2" t="s">
        <v>236</v>
      </c>
      <c r="G224" s="2" t="s">
        <v>235</v>
      </c>
      <c r="H224" s="2" t="s">
        <v>234</v>
      </c>
      <c r="I224" s="2" t="s">
        <v>88</v>
      </c>
      <c r="J224" s="2" t="s">
        <v>46</v>
      </c>
      <c r="K224" s="2" t="s">
        <v>48</v>
      </c>
      <c r="L224" s="2" t="s">
        <v>87</v>
      </c>
      <c r="M224" s="8">
        <v>1</v>
      </c>
      <c r="N224" s="9" t="str">
        <f t="shared" si="9"/>
        <v>RSSS-190-4150 - Fonds immo - Courant - Cap</v>
      </c>
      <c r="O224" s="9" t="str">
        <f t="shared" si="10"/>
        <v>Investissement</v>
      </c>
      <c r="P224" s="9" t="str">
        <f t="shared" si="11"/>
        <v>Fonds général</v>
      </c>
    </row>
    <row r="225" spans="1:16" ht="12.75" customHeight="1" x14ac:dyDescent="0.25">
      <c r="A225" s="2" t="s">
        <v>1241</v>
      </c>
      <c r="B225" s="2" t="s">
        <v>1241</v>
      </c>
      <c r="C225" s="2" t="s">
        <v>1215</v>
      </c>
      <c r="D225" s="2" t="s">
        <v>50</v>
      </c>
      <c r="E225" s="2" t="s">
        <v>90</v>
      </c>
      <c r="F225" s="2" t="s">
        <v>236</v>
      </c>
      <c r="G225" s="2" t="s">
        <v>235</v>
      </c>
      <c r="H225" s="2" t="s">
        <v>234</v>
      </c>
      <c r="I225" s="2" t="s">
        <v>88</v>
      </c>
      <c r="J225" s="2" t="s">
        <v>46</v>
      </c>
      <c r="K225" s="2" t="s">
        <v>48</v>
      </c>
      <c r="L225" s="2" t="s">
        <v>87</v>
      </c>
      <c r="M225" s="8">
        <v>1</v>
      </c>
      <c r="N225" s="9" t="str">
        <f t="shared" si="9"/>
        <v>RSSS-190-4155 - Fonds immo - Courant - Cap</v>
      </c>
      <c r="O225" s="9" t="str">
        <f t="shared" si="10"/>
        <v>Investissement</v>
      </c>
      <c r="P225" s="9" t="str">
        <f t="shared" si="11"/>
        <v>Fonds général</v>
      </c>
    </row>
    <row r="226" spans="1:16" ht="12.75" customHeight="1" x14ac:dyDescent="0.25">
      <c r="A226" s="2" t="s">
        <v>1208</v>
      </c>
      <c r="B226" s="2" t="s">
        <v>1208</v>
      </c>
      <c r="C226" s="2" t="s">
        <v>1182</v>
      </c>
      <c r="D226" s="2" t="s">
        <v>50</v>
      </c>
      <c r="E226" s="2" t="s">
        <v>90</v>
      </c>
      <c r="F226" s="2" t="s">
        <v>236</v>
      </c>
      <c r="G226" s="2" t="s">
        <v>235</v>
      </c>
      <c r="H226" s="2" t="s">
        <v>234</v>
      </c>
      <c r="I226" s="2" t="s">
        <v>88</v>
      </c>
      <c r="J226" s="2" t="s">
        <v>46</v>
      </c>
      <c r="K226" s="2" t="s">
        <v>48</v>
      </c>
      <c r="L226" s="2" t="s">
        <v>87</v>
      </c>
      <c r="M226" s="8">
        <v>1</v>
      </c>
      <c r="N226" s="9" t="str">
        <f t="shared" si="9"/>
        <v>RSSS-190-4200 - Fonds immo - Courant - Cap</v>
      </c>
      <c r="O226" s="9" t="str">
        <f t="shared" si="10"/>
        <v>Investissement</v>
      </c>
      <c r="P226" s="9" t="str">
        <f t="shared" si="11"/>
        <v>Fonds général</v>
      </c>
    </row>
    <row r="227" spans="1:16" ht="12.75" customHeight="1" x14ac:dyDescent="0.25">
      <c r="A227" s="2" t="s">
        <v>1175</v>
      </c>
      <c r="B227" s="2" t="s">
        <v>1175</v>
      </c>
      <c r="C227" s="2" t="s">
        <v>1149</v>
      </c>
      <c r="D227" s="2" t="s">
        <v>50</v>
      </c>
      <c r="E227" s="2" t="s">
        <v>90</v>
      </c>
      <c r="F227" s="2" t="s">
        <v>236</v>
      </c>
      <c r="G227" s="2" t="s">
        <v>235</v>
      </c>
      <c r="H227" s="2" t="s">
        <v>234</v>
      </c>
      <c r="I227" s="2" t="s">
        <v>88</v>
      </c>
      <c r="J227" s="2" t="s">
        <v>46</v>
      </c>
      <c r="K227" s="2" t="s">
        <v>48</v>
      </c>
      <c r="L227" s="2" t="s">
        <v>87</v>
      </c>
      <c r="M227" s="8">
        <v>1</v>
      </c>
      <c r="N227" s="9" t="str">
        <f t="shared" si="9"/>
        <v>RSSS-190-4250 - Fonds immo - Courant - Cap</v>
      </c>
      <c r="O227" s="9" t="str">
        <f t="shared" si="10"/>
        <v>Investissement</v>
      </c>
      <c r="P227" s="9" t="str">
        <f t="shared" si="11"/>
        <v>Fonds général</v>
      </c>
    </row>
    <row r="228" spans="1:16" ht="12.75" customHeight="1" x14ac:dyDescent="0.25">
      <c r="A228" s="2" t="s">
        <v>1142</v>
      </c>
      <c r="B228" s="2" t="s">
        <v>1142</v>
      </c>
      <c r="C228" s="2" t="s">
        <v>1116</v>
      </c>
      <c r="D228" s="2" t="s">
        <v>50</v>
      </c>
      <c r="E228" s="2" t="s">
        <v>90</v>
      </c>
      <c r="F228" s="2" t="s">
        <v>236</v>
      </c>
      <c r="G228" s="2" t="s">
        <v>235</v>
      </c>
      <c r="H228" s="2" t="s">
        <v>234</v>
      </c>
      <c r="I228" s="2" t="s">
        <v>88</v>
      </c>
      <c r="J228" s="2" t="s">
        <v>46</v>
      </c>
      <c r="K228" s="2" t="s">
        <v>48</v>
      </c>
      <c r="L228" s="2" t="s">
        <v>87</v>
      </c>
      <c r="M228" s="8">
        <v>1</v>
      </c>
      <c r="N228" s="9" t="str">
        <f t="shared" si="9"/>
        <v>RSSS-190-4300 - Fonds immo - Courant - Cap</v>
      </c>
      <c r="O228" s="9" t="str">
        <f t="shared" si="10"/>
        <v>Investissement</v>
      </c>
      <c r="P228" s="9" t="str">
        <f t="shared" si="11"/>
        <v>Fonds général</v>
      </c>
    </row>
    <row r="229" spans="1:16" ht="12.75" customHeight="1" x14ac:dyDescent="0.25">
      <c r="A229" s="2" t="s">
        <v>1109</v>
      </c>
      <c r="B229" s="2" t="s">
        <v>1109</v>
      </c>
      <c r="C229" s="2" t="s">
        <v>1083</v>
      </c>
      <c r="D229" s="2" t="s">
        <v>50</v>
      </c>
      <c r="E229" s="2" t="s">
        <v>90</v>
      </c>
      <c r="F229" s="2" t="s">
        <v>236</v>
      </c>
      <c r="G229" s="2" t="s">
        <v>235</v>
      </c>
      <c r="H229" s="2" t="s">
        <v>234</v>
      </c>
      <c r="I229" s="2" t="s">
        <v>88</v>
      </c>
      <c r="J229" s="2" t="s">
        <v>46</v>
      </c>
      <c r="K229" s="2" t="s">
        <v>48</v>
      </c>
      <c r="L229" s="2" t="s">
        <v>87</v>
      </c>
      <c r="M229" s="8">
        <v>1</v>
      </c>
      <c r="N229" s="9" t="str">
        <f t="shared" si="9"/>
        <v>RSSS-190-4326 - Fonds immo - Courant - Cap</v>
      </c>
      <c r="O229" s="9" t="str">
        <f t="shared" si="10"/>
        <v>Investissement</v>
      </c>
      <c r="P229" s="9" t="str">
        <f t="shared" si="11"/>
        <v>Fonds général</v>
      </c>
    </row>
    <row r="230" spans="1:16" ht="12.75" customHeight="1" x14ac:dyDescent="0.25">
      <c r="A230" s="2" t="s">
        <v>1076</v>
      </c>
      <c r="B230" s="2" t="s">
        <v>1076</v>
      </c>
      <c r="C230" s="2" t="s">
        <v>1050</v>
      </c>
      <c r="D230" s="2" t="s">
        <v>50</v>
      </c>
      <c r="E230" s="2" t="s">
        <v>90</v>
      </c>
      <c r="F230" s="2" t="s">
        <v>236</v>
      </c>
      <c r="G230" s="2" t="s">
        <v>235</v>
      </c>
      <c r="H230" s="2" t="s">
        <v>234</v>
      </c>
      <c r="I230" s="2" t="s">
        <v>88</v>
      </c>
      <c r="J230" s="2" t="s">
        <v>46</v>
      </c>
      <c r="K230" s="2" t="s">
        <v>48</v>
      </c>
      <c r="L230" s="2" t="s">
        <v>87</v>
      </c>
      <c r="M230" s="8">
        <v>1</v>
      </c>
      <c r="N230" s="9" t="str">
        <f t="shared" si="9"/>
        <v>RSSS-190-4327 - Fonds immo - Courant - Cap</v>
      </c>
      <c r="O230" s="9" t="str">
        <f t="shared" si="10"/>
        <v>Investissement</v>
      </c>
      <c r="P230" s="9" t="str">
        <f t="shared" si="11"/>
        <v>Fonds général</v>
      </c>
    </row>
    <row r="231" spans="1:16" ht="12.75" customHeight="1" x14ac:dyDescent="0.25">
      <c r="A231" s="2" t="s">
        <v>1043</v>
      </c>
      <c r="B231" s="2" t="s">
        <v>1043</v>
      </c>
      <c r="C231" s="2" t="s">
        <v>1017</v>
      </c>
      <c r="D231" s="2" t="s">
        <v>50</v>
      </c>
      <c r="E231" s="2" t="s">
        <v>90</v>
      </c>
      <c r="F231" s="2" t="s">
        <v>236</v>
      </c>
      <c r="G231" s="2" t="s">
        <v>235</v>
      </c>
      <c r="H231" s="2" t="s">
        <v>234</v>
      </c>
      <c r="I231" s="2" t="s">
        <v>88</v>
      </c>
      <c r="J231" s="2" t="s">
        <v>46</v>
      </c>
      <c r="K231" s="2" t="s">
        <v>48</v>
      </c>
      <c r="L231" s="2" t="s">
        <v>87</v>
      </c>
      <c r="M231" s="8">
        <v>1</v>
      </c>
      <c r="N231" s="9" t="str">
        <f t="shared" si="9"/>
        <v>RSSS-190-4350 - Fonds immo - Courant - Cap</v>
      </c>
      <c r="O231" s="9" t="str">
        <f t="shared" si="10"/>
        <v>Investissement</v>
      </c>
      <c r="P231" s="9" t="str">
        <f t="shared" si="11"/>
        <v>Fonds général</v>
      </c>
    </row>
    <row r="232" spans="1:16" ht="12.75" customHeight="1" x14ac:dyDescent="0.25">
      <c r="A232" s="2" t="s">
        <v>1010</v>
      </c>
      <c r="B232" s="2" t="s">
        <v>1010</v>
      </c>
      <c r="C232" s="2" t="s">
        <v>984</v>
      </c>
      <c r="D232" s="2" t="s">
        <v>50</v>
      </c>
      <c r="E232" s="2" t="s">
        <v>90</v>
      </c>
      <c r="F232" s="2" t="s">
        <v>236</v>
      </c>
      <c r="G232" s="2" t="s">
        <v>235</v>
      </c>
      <c r="H232" s="2" t="s">
        <v>234</v>
      </c>
      <c r="I232" s="2" t="s">
        <v>88</v>
      </c>
      <c r="J232" s="2" t="s">
        <v>46</v>
      </c>
      <c r="K232" s="2" t="s">
        <v>48</v>
      </c>
      <c r="L232" s="2" t="s">
        <v>87</v>
      </c>
      <c r="M232" s="8">
        <v>1</v>
      </c>
      <c r="N232" s="9" t="str">
        <f t="shared" si="9"/>
        <v>RSSS-190-4400 - Fonds immo - Courant - Cap</v>
      </c>
      <c r="O232" s="9" t="str">
        <f t="shared" si="10"/>
        <v>Investissement</v>
      </c>
      <c r="P232" s="9" t="str">
        <f t="shared" si="11"/>
        <v>Fonds général</v>
      </c>
    </row>
    <row r="233" spans="1:16" ht="12.75" customHeight="1" x14ac:dyDescent="0.25">
      <c r="A233" s="2" t="s">
        <v>977</v>
      </c>
      <c r="B233" s="2" t="s">
        <v>977</v>
      </c>
      <c r="C233" s="2" t="s">
        <v>951</v>
      </c>
      <c r="D233" s="2" t="s">
        <v>50</v>
      </c>
      <c r="E233" s="2" t="s">
        <v>90</v>
      </c>
      <c r="F233" s="2" t="s">
        <v>236</v>
      </c>
      <c r="G233" s="2" t="s">
        <v>235</v>
      </c>
      <c r="H233" s="2" t="s">
        <v>234</v>
      </c>
      <c r="I233" s="2" t="s">
        <v>88</v>
      </c>
      <c r="J233" s="2" t="s">
        <v>46</v>
      </c>
      <c r="K233" s="2" t="s">
        <v>48</v>
      </c>
      <c r="L233" s="2" t="s">
        <v>87</v>
      </c>
      <c r="M233" s="8">
        <v>1</v>
      </c>
      <c r="N233" s="9" t="str">
        <f t="shared" si="9"/>
        <v>RSSS-190-4450 - Fonds immo - Courant - Cap</v>
      </c>
      <c r="O233" s="9" t="str">
        <f t="shared" si="10"/>
        <v>Investissement</v>
      </c>
      <c r="P233" s="9" t="str">
        <f t="shared" si="11"/>
        <v>Fonds général</v>
      </c>
    </row>
    <row r="234" spans="1:16" ht="12.75" customHeight="1" x14ac:dyDescent="0.25">
      <c r="A234" s="2" t="s">
        <v>944</v>
      </c>
      <c r="B234" s="2" t="s">
        <v>944</v>
      </c>
      <c r="C234" s="2" t="s">
        <v>918</v>
      </c>
      <c r="D234" s="2" t="s">
        <v>50</v>
      </c>
      <c r="E234" s="2" t="s">
        <v>90</v>
      </c>
      <c r="F234" s="2" t="s">
        <v>236</v>
      </c>
      <c r="G234" s="2" t="s">
        <v>235</v>
      </c>
      <c r="H234" s="2" t="s">
        <v>234</v>
      </c>
      <c r="I234" s="2" t="s">
        <v>88</v>
      </c>
      <c r="J234" s="2" t="s">
        <v>46</v>
      </c>
      <c r="K234" s="2" t="s">
        <v>48</v>
      </c>
      <c r="L234" s="2" t="s">
        <v>87</v>
      </c>
      <c r="M234" s="8">
        <v>1</v>
      </c>
      <c r="N234" s="9" t="str">
        <f t="shared" si="9"/>
        <v>RSSS-190-4500 - Fonds immo - Courant - Cap</v>
      </c>
      <c r="O234" s="9" t="str">
        <f t="shared" si="10"/>
        <v>Investissement</v>
      </c>
      <c r="P234" s="9" t="str">
        <f t="shared" si="11"/>
        <v>Fonds général</v>
      </c>
    </row>
    <row r="235" spans="1:16" ht="12.75" customHeight="1" x14ac:dyDescent="0.25">
      <c r="A235" s="2" t="s">
        <v>911</v>
      </c>
      <c r="B235" s="2" t="s">
        <v>911</v>
      </c>
      <c r="C235" s="2" t="s">
        <v>885</v>
      </c>
      <c r="D235" s="2" t="s">
        <v>50</v>
      </c>
      <c r="E235" s="2" t="s">
        <v>90</v>
      </c>
      <c r="F235" s="2" t="s">
        <v>236</v>
      </c>
      <c r="G235" s="2" t="s">
        <v>235</v>
      </c>
      <c r="H235" s="2" t="s">
        <v>234</v>
      </c>
      <c r="I235" s="2" t="s">
        <v>88</v>
      </c>
      <c r="J235" s="2" t="s">
        <v>46</v>
      </c>
      <c r="K235" s="2" t="s">
        <v>48</v>
      </c>
      <c r="L235" s="2" t="s">
        <v>87</v>
      </c>
      <c r="M235" s="8">
        <v>1</v>
      </c>
      <c r="N235" s="9" t="str">
        <f t="shared" si="9"/>
        <v>RSSS-190-4550 - Fonds immo - Courant - Cap</v>
      </c>
      <c r="O235" s="9" t="str">
        <f t="shared" si="10"/>
        <v>Investissement</v>
      </c>
      <c r="P235" s="9" t="str">
        <f t="shared" si="11"/>
        <v>Fonds général</v>
      </c>
    </row>
    <row r="236" spans="1:16" ht="12.75" customHeight="1" x14ac:dyDescent="0.25">
      <c r="A236" s="2" t="s">
        <v>878</v>
      </c>
      <c r="B236" s="2" t="s">
        <v>878</v>
      </c>
      <c r="C236" s="2" t="s">
        <v>852</v>
      </c>
      <c r="D236" s="2" t="s">
        <v>50</v>
      </c>
      <c r="E236" s="2" t="s">
        <v>90</v>
      </c>
      <c r="F236" s="2" t="s">
        <v>236</v>
      </c>
      <c r="G236" s="2" t="s">
        <v>235</v>
      </c>
      <c r="H236" s="2" t="s">
        <v>234</v>
      </c>
      <c r="I236" s="2" t="s">
        <v>88</v>
      </c>
      <c r="J236" s="2" t="s">
        <v>46</v>
      </c>
      <c r="K236" s="2" t="s">
        <v>48</v>
      </c>
      <c r="L236" s="2" t="s">
        <v>87</v>
      </c>
      <c r="M236" s="8">
        <v>1</v>
      </c>
      <c r="N236" s="9" t="str">
        <f t="shared" si="9"/>
        <v>RSSS-190-4600 - Fonds immo - Courant - Cap</v>
      </c>
      <c r="O236" s="9" t="str">
        <f t="shared" si="10"/>
        <v>Investissement</v>
      </c>
      <c r="P236" s="9" t="str">
        <f t="shared" si="11"/>
        <v>Fonds général</v>
      </c>
    </row>
    <row r="237" spans="1:16" ht="12.75" customHeight="1" x14ac:dyDescent="0.25">
      <c r="A237" s="2" t="s">
        <v>845</v>
      </c>
      <c r="B237" s="2" t="s">
        <v>845</v>
      </c>
      <c r="C237" s="2" t="s">
        <v>819</v>
      </c>
      <c r="D237" s="2" t="s">
        <v>50</v>
      </c>
      <c r="E237" s="2" t="s">
        <v>90</v>
      </c>
      <c r="F237" s="2" t="s">
        <v>236</v>
      </c>
      <c r="G237" s="2" t="s">
        <v>235</v>
      </c>
      <c r="H237" s="2" t="s">
        <v>234</v>
      </c>
      <c r="I237" s="2" t="s">
        <v>88</v>
      </c>
      <c r="J237" s="2" t="s">
        <v>46</v>
      </c>
      <c r="K237" s="2" t="s">
        <v>48</v>
      </c>
      <c r="L237" s="2" t="s">
        <v>87</v>
      </c>
      <c r="M237" s="8">
        <v>1</v>
      </c>
      <c r="N237" s="9" t="str">
        <f t="shared" si="9"/>
        <v>RSSS-190-4601 - Fonds immo - Courant - Cap</v>
      </c>
      <c r="O237" s="9" t="str">
        <f t="shared" si="10"/>
        <v>Investissement</v>
      </c>
      <c r="P237" s="9" t="str">
        <f t="shared" si="11"/>
        <v>Fonds général</v>
      </c>
    </row>
    <row r="238" spans="1:16" ht="12.75" customHeight="1" x14ac:dyDescent="0.25">
      <c r="A238" s="2" t="s">
        <v>812</v>
      </c>
      <c r="B238" s="2" t="s">
        <v>812</v>
      </c>
      <c r="C238" s="2" t="s">
        <v>786</v>
      </c>
      <c r="D238" s="2" t="s">
        <v>50</v>
      </c>
      <c r="E238" s="2" t="s">
        <v>90</v>
      </c>
      <c r="F238" s="2" t="s">
        <v>236</v>
      </c>
      <c r="G238" s="2" t="s">
        <v>235</v>
      </c>
      <c r="H238" s="2" t="s">
        <v>234</v>
      </c>
      <c r="I238" s="2" t="s">
        <v>88</v>
      </c>
      <c r="J238" s="2" t="s">
        <v>46</v>
      </c>
      <c r="K238" s="2" t="s">
        <v>48</v>
      </c>
      <c r="L238" s="2" t="s">
        <v>87</v>
      </c>
      <c r="M238" s="8">
        <v>1</v>
      </c>
      <c r="N238" s="9" t="str">
        <f t="shared" si="9"/>
        <v>RSSS-190-4602 - Fonds immo - Courant - Cap</v>
      </c>
      <c r="O238" s="9" t="str">
        <f t="shared" si="10"/>
        <v>Investissement</v>
      </c>
      <c r="P238" s="9" t="str">
        <f t="shared" si="11"/>
        <v>Fonds général</v>
      </c>
    </row>
    <row r="239" spans="1:16" ht="12.75" customHeight="1" x14ac:dyDescent="0.25">
      <c r="A239" s="2" t="s">
        <v>779</v>
      </c>
      <c r="B239" s="2" t="s">
        <v>779</v>
      </c>
      <c r="C239" s="2" t="s">
        <v>753</v>
      </c>
      <c r="D239" s="2" t="s">
        <v>50</v>
      </c>
      <c r="E239" s="2" t="s">
        <v>90</v>
      </c>
      <c r="F239" s="2" t="s">
        <v>236</v>
      </c>
      <c r="G239" s="2" t="s">
        <v>235</v>
      </c>
      <c r="H239" s="2" t="s">
        <v>234</v>
      </c>
      <c r="I239" s="2" t="s">
        <v>88</v>
      </c>
      <c r="J239" s="2" t="s">
        <v>46</v>
      </c>
      <c r="K239" s="2" t="s">
        <v>48</v>
      </c>
      <c r="L239" s="2" t="s">
        <v>87</v>
      </c>
      <c r="M239" s="8">
        <v>1</v>
      </c>
      <c r="N239" s="9" t="str">
        <f t="shared" si="9"/>
        <v>RSSS-190-4603 - Fonds immo - Courant - Cap</v>
      </c>
      <c r="O239" s="9" t="str">
        <f t="shared" si="10"/>
        <v>Investissement</v>
      </c>
      <c r="P239" s="9" t="str">
        <f t="shared" si="11"/>
        <v>Fonds général</v>
      </c>
    </row>
    <row r="240" spans="1:16" ht="12.75" customHeight="1" x14ac:dyDescent="0.25">
      <c r="A240" s="2" t="s">
        <v>746</v>
      </c>
      <c r="B240" s="2" t="s">
        <v>746</v>
      </c>
      <c r="C240" s="2" t="s">
        <v>720</v>
      </c>
      <c r="D240" s="2" t="s">
        <v>50</v>
      </c>
      <c r="E240" s="2" t="s">
        <v>90</v>
      </c>
      <c r="F240" s="2" t="s">
        <v>236</v>
      </c>
      <c r="G240" s="2" t="s">
        <v>235</v>
      </c>
      <c r="H240" s="2" t="s">
        <v>234</v>
      </c>
      <c r="I240" s="2" t="s">
        <v>88</v>
      </c>
      <c r="J240" s="2" t="s">
        <v>46</v>
      </c>
      <c r="K240" s="2" t="s">
        <v>48</v>
      </c>
      <c r="L240" s="2" t="s">
        <v>87</v>
      </c>
      <c r="M240" s="8">
        <v>1</v>
      </c>
      <c r="N240" s="9" t="str">
        <f t="shared" si="9"/>
        <v>RSSS-190-4604 - Fonds immo - Courant - Cap</v>
      </c>
      <c r="O240" s="9" t="str">
        <f t="shared" si="10"/>
        <v>Investissement</v>
      </c>
      <c r="P240" s="9" t="str">
        <f t="shared" si="11"/>
        <v>Fonds général</v>
      </c>
    </row>
    <row r="241" spans="1:16" ht="12.75" customHeight="1" x14ac:dyDescent="0.25">
      <c r="A241" s="2" t="s">
        <v>713</v>
      </c>
      <c r="B241" s="2" t="s">
        <v>713</v>
      </c>
      <c r="C241" s="2" t="s">
        <v>687</v>
      </c>
      <c r="D241" s="2" t="s">
        <v>50</v>
      </c>
      <c r="E241" s="2" t="s">
        <v>90</v>
      </c>
      <c r="F241" s="2" t="s">
        <v>236</v>
      </c>
      <c r="G241" s="2" t="s">
        <v>235</v>
      </c>
      <c r="H241" s="2" t="s">
        <v>234</v>
      </c>
      <c r="I241" s="2" t="s">
        <v>88</v>
      </c>
      <c r="J241" s="2" t="s">
        <v>46</v>
      </c>
      <c r="K241" s="2" t="s">
        <v>48</v>
      </c>
      <c r="L241" s="2" t="s">
        <v>87</v>
      </c>
      <c r="M241" s="8">
        <v>1</v>
      </c>
      <c r="N241" s="9" t="str">
        <f t="shared" si="9"/>
        <v>RSSS-190-4618 - Fonds immo - Courant - Cap</v>
      </c>
      <c r="O241" s="9" t="str">
        <f t="shared" si="10"/>
        <v>Investissement</v>
      </c>
      <c r="P241" s="9" t="str">
        <f t="shared" si="11"/>
        <v>Fonds général</v>
      </c>
    </row>
    <row r="242" spans="1:16" ht="12.75" customHeight="1" x14ac:dyDescent="0.25">
      <c r="A242" s="2" t="s">
        <v>680</v>
      </c>
      <c r="B242" s="2" t="s">
        <v>680</v>
      </c>
      <c r="C242" s="2" t="s">
        <v>654</v>
      </c>
      <c r="D242" s="2" t="s">
        <v>50</v>
      </c>
      <c r="E242" s="2" t="s">
        <v>90</v>
      </c>
      <c r="F242" s="2" t="s">
        <v>236</v>
      </c>
      <c r="G242" s="2" t="s">
        <v>235</v>
      </c>
      <c r="H242" s="2" t="s">
        <v>234</v>
      </c>
      <c r="I242" s="2" t="s">
        <v>88</v>
      </c>
      <c r="J242" s="2" t="s">
        <v>46</v>
      </c>
      <c r="K242" s="2" t="s">
        <v>48</v>
      </c>
      <c r="L242" s="2" t="s">
        <v>87</v>
      </c>
      <c r="M242" s="8">
        <v>1</v>
      </c>
      <c r="N242" s="9" t="str">
        <f t="shared" si="9"/>
        <v>RSSS-190-4620 - Fonds immo - Courant - Cap</v>
      </c>
      <c r="O242" s="9" t="str">
        <f t="shared" si="10"/>
        <v>Investissement</v>
      </c>
      <c r="P242" s="9" t="str">
        <f t="shared" si="11"/>
        <v>Fonds général</v>
      </c>
    </row>
    <row r="243" spans="1:16" ht="12.75" customHeight="1" x14ac:dyDescent="0.25">
      <c r="A243" s="2" t="s">
        <v>647</v>
      </c>
      <c r="B243" s="2" t="s">
        <v>647</v>
      </c>
      <c r="C243" s="2" t="s">
        <v>621</v>
      </c>
      <c r="D243" s="2" t="s">
        <v>50</v>
      </c>
      <c r="E243" s="2" t="s">
        <v>90</v>
      </c>
      <c r="F243" s="2" t="s">
        <v>236</v>
      </c>
      <c r="G243" s="2" t="s">
        <v>235</v>
      </c>
      <c r="H243" s="2" t="s">
        <v>234</v>
      </c>
      <c r="I243" s="2" t="s">
        <v>88</v>
      </c>
      <c r="J243" s="2" t="s">
        <v>46</v>
      </c>
      <c r="K243" s="2" t="s">
        <v>48</v>
      </c>
      <c r="L243" s="2" t="s">
        <v>87</v>
      </c>
      <c r="M243" s="8">
        <v>1</v>
      </c>
      <c r="N243" s="9" t="str">
        <f t="shared" si="9"/>
        <v>RSSS-190-4624 - Fonds immo - Courant - Cap</v>
      </c>
      <c r="O243" s="9" t="str">
        <f t="shared" si="10"/>
        <v>Investissement</v>
      </c>
      <c r="P243" s="9" t="str">
        <f t="shared" si="11"/>
        <v>Fonds général</v>
      </c>
    </row>
    <row r="244" spans="1:16" ht="12.75" customHeight="1" x14ac:dyDescent="0.25">
      <c r="A244" s="2" t="s">
        <v>614</v>
      </c>
      <c r="B244" s="2" t="s">
        <v>614</v>
      </c>
      <c r="C244" s="2" t="s">
        <v>588</v>
      </c>
      <c r="D244" s="2" t="s">
        <v>50</v>
      </c>
      <c r="E244" s="2" t="s">
        <v>90</v>
      </c>
      <c r="F244" s="2" t="s">
        <v>236</v>
      </c>
      <c r="G244" s="2" t="s">
        <v>235</v>
      </c>
      <c r="H244" s="2" t="s">
        <v>234</v>
      </c>
      <c r="I244" s="2" t="s">
        <v>88</v>
      </c>
      <c r="J244" s="2" t="s">
        <v>46</v>
      </c>
      <c r="K244" s="2" t="s">
        <v>48</v>
      </c>
      <c r="L244" s="2" t="s">
        <v>87</v>
      </c>
      <c r="M244" s="8">
        <v>1</v>
      </c>
      <c r="N244" s="9" t="str">
        <f t="shared" si="9"/>
        <v>RSSS-190-4664 - Fonds immo - Courant - Cap</v>
      </c>
      <c r="O244" s="9" t="str">
        <f t="shared" si="10"/>
        <v>Investissement</v>
      </c>
      <c r="P244" s="9" t="str">
        <f t="shared" si="11"/>
        <v>Fonds général</v>
      </c>
    </row>
    <row r="245" spans="1:16" ht="12.75" customHeight="1" x14ac:dyDescent="0.25">
      <c r="A245" s="2" t="s">
        <v>581</v>
      </c>
      <c r="B245" s="2" t="s">
        <v>581</v>
      </c>
      <c r="C245" s="2" t="s">
        <v>555</v>
      </c>
      <c r="D245" s="2" t="s">
        <v>50</v>
      </c>
      <c r="E245" s="2" t="s">
        <v>90</v>
      </c>
      <c r="F245" s="2" t="s">
        <v>236</v>
      </c>
      <c r="G245" s="2" t="s">
        <v>235</v>
      </c>
      <c r="H245" s="2" t="s">
        <v>234</v>
      </c>
      <c r="I245" s="2" t="s">
        <v>88</v>
      </c>
      <c r="J245" s="2" t="s">
        <v>46</v>
      </c>
      <c r="K245" s="2" t="s">
        <v>48</v>
      </c>
      <c r="L245" s="2" t="s">
        <v>87</v>
      </c>
      <c r="M245" s="8">
        <v>1</v>
      </c>
      <c r="N245" s="9" t="str">
        <f t="shared" si="9"/>
        <v>RSSS-190-4665 - Fonds immo - Courant - Cap</v>
      </c>
      <c r="O245" s="9" t="str">
        <f t="shared" si="10"/>
        <v>Investissement</v>
      </c>
      <c r="P245" s="9" t="str">
        <f t="shared" si="11"/>
        <v>Fonds général</v>
      </c>
    </row>
    <row r="246" spans="1:16" ht="12.75" customHeight="1" x14ac:dyDescent="0.25">
      <c r="A246" s="2" t="s">
        <v>548</v>
      </c>
      <c r="B246" s="2" t="s">
        <v>548</v>
      </c>
      <c r="C246" s="2" t="s">
        <v>522</v>
      </c>
      <c r="D246" s="2" t="s">
        <v>50</v>
      </c>
      <c r="E246" s="2" t="s">
        <v>90</v>
      </c>
      <c r="F246" s="2" t="s">
        <v>236</v>
      </c>
      <c r="G246" s="2" t="s">
        <v>235</v>
      </c>
      <c r="H246" s="2" t="s">
        <v>234</v>
      </c>
      <c r="I246" s="2" t="s">
        <v>88</v>
      </c>
      <c r="J246" s="2" t="s">
        <v>46</v>
      </c>
      <c r="K246" s="2" t="s">
        <v>48</v>
      </c>
      <c r="L246" s="2" t="s">
        <v>87</v>
      </c>
      <c r="M246" s="8">
        <v>1</v>
      </c>
      <c r="N246" s="9" t="str">
        <f t="shared" si="9"/>
        <v>RSSS-190-4700 - Fonds immo - Courant - Cap</v>
      </c>
      <c r="O246" s="9" t="str">
        <f t="shared" si="10"/>
        <v>Investissement</v>
      </c>
      <c r="P246" s="9" t="str">
        <f t="shared" si="11"/>
        <v>Fonds général</v>
      </c>
    </row>
    <row r="247" spans="1:16" ht="12.75" customHeight="1" x14ac:dyDescent="0.25">
      <c r="A247" s="2" t="s">
        <v>515</v>
      </c>
      <c r="B247" s="2" t="s">
        <v>515</v>
      </c>
      <c r="C247" s="2" t="s">
        <v>493</v>
      </c>
      <c r="D247" s="2" t="s">
        <v>50</v>
      </c>
      <c r="E247" s="2" t="s">
        <v>90</v>
      </c>
      <c r="F247" s="2" t="s">
        <v>236</v>
      </c>
      <c r="G247" s="2" t="s">
        <v>235</v>
      </c>
      <c r="H247" s="2" t="s">
        <v>234</v>
      </c>
      <c r="I247" s="2" t="s">
        <v>88</v>
      </c>
      <c r="J247" s="2" t="s">
        <v>46</v>
      </c>
      <c r="K247" s="2" t="s">
        <v>48</v>
      </c>
      <c r="L247" s="2" t="s">
        <v>87</v>
      </c>
      <c r="M247" s="8">
        <v>1</v>
      </c>
      <c r="N247" s="9" t="str">
        <f t="shared" si="9"/>
        <v>RSSS-190-4751 - Fonds immo - Courant - Cap</v>
      </c>
      <c r="O247" s="9" t="str">
        <f t="shared" si="10"/>
        <v>Investissement</v>
      </c>
      <c r="P247" s="9" t="str">
        <f t="shared" si="11"/>
        <v>Fonds général</v>
      </c>
    </row>
    <row r="248" spans="1:16" ht="12.75" customHeight="1" x14ac:dyDescent="0.25">
      <c r="A248" s="2" t="s">
        <v>486</v>
      </c>
      <c r="B248" s="2" t="s">
        <v>486</v>
      </c>
      <c r="C248" s="2" t="s">
        <v>464</v>
      </c>
      <c r="D248" s="2" t="s">
        <v>50</v>
      </c>
      <c r="E248" s="2" t="s">
        <v>90</v>
      </c>
      <c r="F248" s="2" t="s">
        <v>236</v>
      </c>
      <c r="G248" s="2" t="s">
        <v>235</v>
      </c>
      <c r="H248" s="2" t="s">
        <v>234</v>
      </c>
      <c r="I248" s="2" t="s">
        <v>88</v>
      </c>
      <c r="J248" s="2" t="s">
        <v>46</v>
      </c>
      <c r="K248" s="2" t="s">
        <v>48</v>
      </c>
      <c r="L248" s="2" t="s">
        <v>87</v>
      </c>
      <c r="M248" s="8">
        <v>1</v>
      </c>
      <c r="N248" s="9" t="str">
        <f t="shared" si="9"/>
        <v>RSSS-190-4752 - Fonds immo - Courant - Cap</v>
      </c>
      <c r="O248" s="9" t="str">
        <f t="shared" si="10"/>
        <v>Investissement</v>
      </c>
      <c r="P248" s="9" t="str">
        <f t="shared" si="11"/>
        <v>Fonds général</v>
      </c>
    </row>
    <row r="249" spans="1:16" ht="12.75" customHeight="1" x14ac:dyDescent="0.25">
      <c r="A249" s="2" t="s">
        <v>457</v>
      </c>
      <c r="B249" s="2" t="s">
        <v>457</v>
      </c>
      <c r="C249" s="2" t="s">
        <v>431</v>
      </c>
      <c r="D249" s="2" t="s">
        <v>50</v>
      </c>
      <c r="E249" s="2" t="s">
        <v>90</v>
      </c>
      <c r="F249" s="2" t="s">
        <v>236</v>
      </c>
      <c r="G249" s="2" t="s">
        <v>235</v>
      </c>
      <c r="H249" s="2" t="s">
        <v>234</v>
      </c>
      <c r="I249" s="2" t="s">
        <v>88</v>
      </c>
      <c r="J249" s="2" t="s">
        <v>46</v>
      </c>
      <c r="K249" s="2" t="s">
        <v>48</v>
      </c>
      <c r="L249" s="2" t="s">
        <v>87</v>
      </c>
      <c r="M249" s="8">
        <v>1</v>
      </c>
      <c r="N249" s="9" t="str">
        <f t="shared" si="9"/>
        <v>RSSS-190-4800 - Fonds immo - Courant - Cap</v>
      </c>
      <c r="O249" s="9" t="str">
        <f t="shared" si="10"/>
        <v>Investissement</v>
      </c>
      <c r="P249" s="9" t="str">
        <f t="shared" si="11"/>
        <v>Fonds général</v>
      </c>
    </row>
    <row r="250" spans="1:16" ht="12.75" customHeight="1" x14ac:dyDescent="0.25">
      <c r="A250" s="2" t="s">
        <v>424</v>
      </c>
      <c r="B250" s="2" t="s">
        <v>424</v>
      </c>
      <c r="C250" s="2" t="s">
        <v>399</v>
      </c>
      <c r="D250" s="2" t="s">
        <v>50</v>
      </c>
      <c r="E250" s="2" t="s">
        <v>90</v>
      </c>
      <c r="F250" s="2" t="s">
        <v>236</v>
      </c>
      <c r="G250" s="2" t="s">
        <v>235</v>
      </c>
      <c r="H250" s="2" t="s">
        <v>234</v>
      </c>
      <c r="I250" s="2" t="s">
        <v>88</v>
      </c>
      <c r="J250" s="2" t="s">
        <v>46</v>
      </c>
      <c r="K250" s="2" t="s">
        <v>48</v>
      </c>
      <c r="L250" s="2" t="s">
        <v>87</v>
      </c>
      <c r="M250" s="8">
        <v>1</v>
      </c>
      <c r="N250" s="9" t="str">
        <f t="shared" si="9"/>
        <v>RSSS-190-4851 - Fonds immo - Courant - Cap</v>
      </c>
      <c r="O250" s="9" t="str">
        <f t="shared" si="10"/>
        <v>Investissement</v>
      </c>
      <c r="P250" s="9" t="str">
        <f t="shared" si="11"/>
        <v>Fonds général</v>
      </c>
    </row>
    <row r="251" spans="1:16" ht="12.75" customHeight="1" x14ac:dyDescent="0.25">
      <c r="A251" s="2" t="s">
        <v>392</v>
      </c>
      <c r="B251" s="2" t="s">
        <v>392</v>
      </c>
      <c r="C251" s="2" t="s">
        <v>366</v>
      </c>
      <c r="D251" s="2" t="s">
        <v>50</v>
      </c>
      <c r="E251" s="2" t="s">
        <v>90</v>
      </c>
      <c r="F251" s="2" t="s">
        <v>236</v>
      </c>
      <c r="G251" s="2" t="s">
        <v>235</v>
      </c>
      <c r="H251" s="2" t="s">
        <v>234</v>
      </c>
      <c r="I251" s="2" t="s">
        <v>88</v>
      </c>
      <c r="J251" s="2" t="s">
        <v>46</v>
      </c>
      <c r="K251" s="2" t="s">
        <v>48</v>
      </c>
      <c r="L251" s="2" t="s">
        <v>87</v>
      </c>
      <c r="M251" s="8">
        <v>1</v>
      </c>
      <c r="N251" s="9" t="str">
        <f t="shared" si="9"/>
        <v>RSSS-190-4900 - Fonds immo - Courant - Cap</v>
      </c>
      <c r="O251" s="9" t="str">
        <f t="shared" si="10"/>
        <v>Investissement</v>
      </c>
      <c r="P251" s="9" t="str">
        <f t="shared" si="11"/>
        <v>Fonds général</v>
      </c>
    </row>
    <row r="252" spans="1:16" ht="12.75" customHeight="1" x14ac:dyDescent="0.25">
      <c r="A252" s="2" t="s">
        <v>359</v>
      </c>
      <c r="B252" s="2" t="s">
        <v>359</v>
      </c>
      <c r="C252" s="2" t="s">
        <v>333</v>
      </c>
      <c r="D252" s="2" t="s">
        <v>50</v>
      </c>
      <c r="E252" s="2" t="s">
        <v>90</v>
      </c>
      <c r="F252" s="2" t="s">
        <v>236</v>
      </c>
      <c r="G252" s="2" t="s">
        <v>235</v>
      </c>
      <c r="H252" s="2" t="s">
        <v>234</v>
      </c>
      <c r="I252" s="2" t="s">
        <v>88</v>
      </c>
      <c r="J252" s="2" t="s">
        <v>46</v>
      </c>
      <c r="K252" s="2" t="s">
        <v>48</v>
      </c>
      <c r="L252" s="2" t="s">
        <v>87</v>
      </c>
      <c r="M252" s="8">
        <v>1</v>
      </c>
      <c r="N252" s="9" t="str">
        <f t="shared" si="9"/>
        <v>RSSS-190-4903 - Fonds immo - Courant - Cap</v>
      </c>
      <c r="O252" s="9" t="str">
        <f t="shared" si="10"/>
        <v>Investissement</v>
      </c>
      <c r="P252" s="9" t="str">
        <f t="shared" si="11"/>
        <v>Fonds général</v>
      </c>
    </row>
    <row r="253" spans="1:16" ht="12.75" customHeight="1" x14ac:dyDescent="0.25">
      <c r="A253" s="2" t="s">
        <v>326</v>
      </c>
      <c r="B253" s="2" t="s">
        <v>326</v>
      </c>
      <c r="C253" s="2" t="s">
        <v>295</v>
      </c>
      <c r="D253" s="2" t="s">
        <v>50</v>
      </c>
      <c r="E253" s="2" t="s">
        <v>90</v>
      </c>
      <c r="F253" s="2" t="s">
        <v>236</v>
      </c>
      <c r="G253" s="2" t="s">
        <v>235</v>
      </c>
      <c r="H253" s="2" t="s">
        <v>234</v>
      </c>
      <c r="I253" s="2" t="s">
        <v>88</v>
      </c>
      <c r="J253" s="2" t="s">
        <v>46</v>
      </c>
      <c r="K253" s="2" t="s">
        <v>48</v>
      </c>
      <c r="L253" s="2" t="s">
        <v>87</v>
      </c>
      <c r="M253" s="8">
        <v>1</v>
      </c>
      <c r="N253" s="9" t="str">
        <f t="shared" si="9"/>
        <v>RSSS-190-4950 - Fonds immo - Courant - Cap</v>
      </c>
      <c r="O253" s="9" t="str">
        <f t="shared" si="10"/>
        <v>Investissement</v>
      </c>
      <c r="P253" s="9" t="str">
        <f t="shared" si="11"/>
        <v>Fonds général</v>
      </c>
    </row>
    <row r="254" spans="1:16" ht="12.75" customHeight="1" x14ac:dyDescent="0.25">
      <c r="A254" s="2" t="s">
        <v>288</v>
      </c>
      <c r="B254" s="2" t="s">
        <v>288</v>
      </c>
      <c r="C254" s="2" t="s">
        <v>262</v>
      </c>
      <c r="D254" s="2" t="s">
        <v>50</v>
      </c>
      <c r="E254" s="2" t="s">
        <v>90</v>
      </c>
      <c r="F254" s="2" t="s">
        <v>236</v>
      </c>
      <c r="G254" s="2" t="s">
        <v>235</v>
      </c>
      <c r="H254" s="2" t="s">
        <v>234</v>
      </c>
      <c r="I254" s="2" t="s">
        <v>88</v>
      </c>
      <c r="J254" s="2" t="s">
        <v>46</v>
      </c>
      <c r="K254" s="2" t="s">
        <v>48</v>
      </c>
      <c r="L254" s="2" t="s">
        <v>87</v>
      </c>
      <c r="M254" s="8">
        <v>1</v>
      </c>
      <c r="N254" s="9" t="str">
        <f t="shared" si="9"/>
        <v>RSSS-190-4951 - Fonds immo - Courant - Cap</v>
      </c>
      <c r="O254" s="9" t="str">
        <f t="shared" si="10"/>
        <v>Investissement</v>
      </c>
      <c r="P254" s="9" t="str">
        <f t="shared" si="11"/>
        <v>Fonds général</v>
      </c>
    </row>
    <row r="255" spans="1:16" ht="12.75" customHeight="1" x14ac:dyDescent="0.25">
      <c r="A255" s="2" t="s">
        <v>237</v>
      </c>
      <c r="B255" s="2" t="s">
        <v>237</v>
      </c>
      <c r="C255" s="2" t="s">
        <v>149</v>
      </c>
      <c r="D255" s="2" t="s">
        <v>50</v>
      </c>
      <c r="E255" s="2" t="s">
        <v>90</v>
      </c>
      <c r="F255" s="2" t="s">
        <v>236</v>
      </c>
      <c r="G255" s="2" t="s">
        <v>235</v>
      </c>
      <c r="H255" s="2" t="s">
        <v>234</v>
      </c>
      <c r="I255" s="2" t="s">
        <v>88</v>
      </c>
      <c r="J255" s="2" t="s">
        <v>46</v>
      </c>
      <c r="K255" s="2" t="s">
        <v>48</v>
      </c>
      <c r="L255" s="2" t="s">
        <v>87</v>
      </c>
      <c r="M255" s="8">
        <v>1</v>
      </c>
      <c r="N255" s="9" t="str">
        <f t="shared" si="9"/>
        <v>RSSS-190-4952 - Fonds immo - Courant - Cap</v>
      </c>
      <c r="O255" s="9" t="str">
        <f t="shared" si="10"/>
        <v>Investissement</v>
      </c>
      <c r="P255" s="9" t="str">
        <f t="shared" si="11"/>
        <v>Fonds général</v>
      </c>
    </row>
    <row r="256" spans="1:16" ht="12.75" customHeight="1" x14ac:dyDescent="0.25">
      <c r="A256" s="2" t="s">
        <v>1372</v>
      </c>
      <c r="B256" s="2" t="s">
        <v>1372</v>
      </c>
      <c r="C256" s="2" t="s">
        <v>1347</v>
      </c>
      <c r="D256" s="2" t="s">
        <v>50</v>
      </c>
      <c r="E256" s="2" t="s">
        <v>90</v>
      </c>
      <c r="F256" s="2" t="s">
        <v>232</v>
      </c>
      <c r="G256" s="2" t="s">
        <v>231</v>
      </c>
      <c r="H256" s="2" t="s">
        <v>230</v>
      </c>
      <c r="I256" s="2" t="s">
        <v>88</v>
      </c>
      <c r="J256" s="2" t="s">
        <v>46</v>
      </c>
      <c r="K256" s="2" t="s">
        <v>48</v>
      </c>
      <c r="L256" s="2" t="s">
        <v>87</v>
      </c>
      <c r="M256" s="8">
        <v>1</v>
      </c>
      <c r="N256" s="9" t="str">
        <f t="shared" si="9"/>
        <v>RSSS-200-4017 - Fonds immo - Solde de fonds - Cap</v>
      </c>
      <c r="O256" s="9" t="str">
        <f t="shared" si="10"/>
        <v>Investissement</v>
      </c>
      <c r="P256" s="9" t="str">
        <f t="shared" si="11"/>
        <v>Fonds général</v>
      </c>
    </row>
    <row r="257" spans="1:16" ht="12.75" customHeight="1" x14ac:dyDescent="0.25">
      <c r="A257" s="2" t="s">
        <v>1339</v>
      </c>
      <c r="B257" s="2" t="s">
        <v>1339</v>
      </c>
      <c r="C257" s="2" t="s">
        <v>1314</v>
      </c>
      <c r="D257" s="2" t="s">
        <v>50</v>
      </c>
      <c r="E257" s="2" t="s">
        <v>90</v>
      </c>
      <c r="F257" s="2" t="s">
        <v>232</v>
      </c>
      <c r="G257" s="2" t="s">
        <v>231</v>
      </c>
      <c r="H257" s="2" t="s">
        <v>230</v>
      </c>
      <c r="I257" s="2" t="s">
        <v>88</v>
      </c>
      <c r="J257" s="2" t="s">
        <v>46</v>
      </c>
      <c r="K257" s="2" t="s">
        <v>48</v>
      </c>
      <c r="L257" s="2" t="s">
        <v>87</v>
      </c>
      <c r="M257" s="8">
        <v>1</v>
      </c>
      <c r="N257" s="9" t="str">
        <f t="shared" si="9"/>
        <v>RSSS-200-4051 - Fonds immo - Solde de fonds - Cap</v>
      </c>
      <c r="O257" s="9" t="str">
        <f t="shared" si="10"/>
        <v>Investissement</v>
      </c>
      <c r="P257" s="9" t="str">
        <f t="shared" si="11"/>
        <v>Fonds général</v>
      </c>
    </row>
    <row r="258" spans="1:16" ht="12.75" customHeight="1" x14ac:dyDescent="0.25">
      <c r="A258" s="2" t="s">
        <v>1306</v>
      </c>
      <c r="B258" s="2" t="s">
        <v>1306</v>
      </c>
      <c r="C258" s="2" t="s">
        <v>1281</v>
      </c>
      <c r="D258" s="2" t="s">
        <v>50</v>
      </c>
      <c r="E258" s="2" t="s">
        <v>90</v>
      </c>
      <c r="F258" s="2" t="s">
        <v>232</v>
      </c>
      <c r="G258" s="2" t="s">
        <v>231</v>
      </c>
      <c r="H258" s="2" t="s">
        <v>230</v>
      </c>
      <c r="I258" s="2" t="s">
        <v>88</v>
      </c>
      <c r="J258" s="2" t="s">
        <v>46</v>
      </c>
      <c r="K258" s="2" t="s">
        <v>48</v>
      </c>
      <c r="L258" s="2" t="s">
        <v>87</v>
      </c>
      <c r="M258" s="8">
        <v>1</v>
      </c>
      <c r="N258" s="9" t="str">
        <f t="shared" si="9"/>
        <v>RSSS-200-4100 - Fonds immo - Solde de fonds - Cap</v>
      </c>
      <c r="O258" s="9" t="str">
        <f t="shared" si="10"/>
        <v>Investissement</v>
      </c>
      <c r="P258" s="9" t="str">
        <f t="shared" si="11"/>
        <v>Fonds général</v>
      </c>
    </row>
    <row r="259" spans="1:16" ht="12.75" customHeight="1" x14ac:dyDescent="0.25">
      <c r="A259" s="2" t="s">
        <v>1273</v>
      </c>
      <c r="B259" s="2" t="s">
        <v>1273</v>
      </c>
      <c r="C259" s="2" t="s">
        <v>1248</v>
      </c>
      <c r="D259" s="2" t="s">
        <v>50</v>
      </c>
      <c r="E259" s="2" t="s">
        <v>90</v>
      </c>
      <c r="F259" s="2" t="s">
        <v>232</v>
      </c>
      <c r="G259" s="2" t="s">
        <v>231</v>
      </c>
      <c r="H259" s="2" t="s">
        <v>230</v>
      </c>
      <c r="I259" s="2" t="s">
        <v>88</v>
      </c>
      <c r="J259" s="2" t="s">
        <v>46</v>
      </c>
      <c r="K259" s="2" t="s">
        <v>48</v>
      </c>
      <c r="L259" s="2" t="s">
        <v>87</v>
      </c>
      <c r="M259" s="8">
        <v>1</v>
      </c>
      <c r="N259" s="9" t="str">
        <f t="shared" ref="N259:N322" si="12">_xlfn.CONCAT(B259," - ",G259)</f>
        <v>RSSS-200-4150 - Fonds immo - Solde de fonds - Cap</v>
      </c>
      <c r="O259" s="9" t="str">
        <f t="shared" ref="O259:O322" si="13">J259</f>
        <v>Investissement</v>
      </c>
      <c r="P259" s="9" t="str">
        <f t="shared" ref="P259:P322" si="14">D259</f>
        <v>Fonds général</v>
      </c>
    </row>
    <row r="260" spans="1:16" ht="12.75" customHeight="1" x14ac:dyDescent="0.25">
      <c r="A260" s="2" t="s">
        <v>1240</v>
      </c>
      <c r="B260" s="2" t="s">
        <v>1240</v>
      </c>
      <c r="C260" s="2" t="s">
        <v>1215</v>
      </c>
      <c r="D260" s="2" t="s">
        <v>50</v>
      </c>
      <c r="E260" s="2" t="s">
        <v>90</v>
      </c>
      <c r="F260" s="2" t="s">
        <v>232</v>
      </c>
      <c r="G260" s="2" t="s">
        <v>231</v>
      </c>
      <c r="H260" s="2" t="s">
        <v>230</v>
      </c>
      <c r="I260" s="2" t="s">
        <v>88</v>
      </c>
      <c r="J260" s="2" t="s">
        <v>46</v>
      </c>
      <c r="K260" s="2" t="s">
        <v>48</v>
      </c>
      <c r="L260" s="2" t="s">
        <v>87</v>
      </c>
      <c r="M260" s="8">
        <v>1</v>
      </c>
      <c r="N260" s="9" t="str">
        <f t="shared" si="12"/>
        <v>RSSS-200-4155 - Fonds immo - Solde de fonds - Cap</v>
      </c>
      <c r="O260" s="9" t="str">
        <f t="shared" si="13"/>
        <v>Investissement</v>
      </c>
      <c r="P260" s="9" t="str">
        <f t="shared" si="14"/>
        <v>Fonds général</v>
      </c>
    </row>
    <row r="261" spans="1:16" ht="12.75" customHeight="1" x14ac:dyDescent="0.25">
      <c r="A261" s="2" t="s">
        <v>1207</v>
      </c>
      <c r="B261" s="2" t="s">
        <v>1207</v>
      </c>
      <c r="C261" s="2" t="s">
        <v>1182</v>
      </c>
      <c r="D261" s="2" t="s">
        <v>50</v>
      </c>
      <c r="E261" s="2" t="s">
        <v>90</v>
      </c>
      <c r="F261" s="2" t="s">
        <v>232</v>
      </c>
      <c r="G261" s="2" t="s">
        <v>231</v>
      </c>
      <c r="H261" s="2" t="s">
        <v>230</v>
      </c>
      <c r="I261" s="2" t="s">
        <v>88</v>
      </c>
      <c r="J261" s="2" t="s">
        <v>46</v>
      </c>
      <c r="K261" s="2" t="s">
        <v>48</v>
      </c>
      <c r="L261" s="2" t="s">
        <v>87</v>
      </c>
      <c r="M261" s="8">
        <v>1</v>
      </c>
      <c r="N261" s="9" t="str">
        <f t="shared" si="12"/>
        <v>RSSS-200-4200 - Fonds immo - Solde de fonds - Cap</v>
      </c>
      <c r="O261" s="9" t="str">
        <f t="shared" si="13"/>
        <v>Investissement</v>
      </c>
      <c r="P261" s="9" t="str">
        <f t="shared" si="14"/>
        <v>Fonds général</v>
      </c>
    </row>
    <row r="262" spans="1:16" ht="12.75" customHeight="1" x14ac:dyDescent="0.25">
      <c r="A262" s="2" t="s">
        <v>1174</v>
      </c>
      <c r="B262" s="2" t="s">
        <v>1174</v>
      </c>
      <c r="C262" s="2" t="s">
        <v>1149</v>
      </c>
      <c r="D262" s="2" t="s">
        <v>50</v>
      </c>
      <c r="E262" s="2" t="s">
        <v>90</v>
      </c>
      <c r="F262" s="2" t="s">
        <v>232</v>
      </c>
      <c r="G262" s="2" t="s">
        <v>231</v>
      </c>
      <c r="H262" s="2" t="s">
        <v>230</v>
      </c>
      <c r="I262" s="2" t="s">
        <v>88</v>
      </c>
      <c r="J262" s="2" t="s">
        <v>46</v>
      </c>
      <c r="K262" s="2" t="s">
        <v>48</v>
      </c>
      <c r="L262" s="2" t="s">
        <v>87</v>
      </c>
      <c r="M262" s="8">
        <v>1</v>
      </c>
      <c r="N262" s="9" t="str">
        <f t="shared" si="12"/>
        <v>RSSS-200-4250 - Fonds immo - Solde de fonds - Cap</v>
      </c>
      <c r="O262" s="9" t="str">
        <f t="shared" si="13"/>
        <v>Investissement</v>
      </c>
      <c r="P262" s="9" t="str">
        <f t="shared" si="14"/>
        <v>Fonds général</v>
      </c>
    </row>
    <row r="263" spans="1:16" ht="12.75" customHeight="1" x14ac:dyDescent="0.25">
      <c r="A263" s="2" t="s">
        <v>1141</v>
      </c>
      <c r="B263" s="2" t="s">
        <v>1141</v>
      </c>
      <c r="C263" s="2" t="s">
        <v>1116</v>
      </c>
      <c r="D263" s="2" t="s">
        <v>50</v>
      </c>
      <c r="E263" s="2" t="s">
        <v>90</v>
      </c>
      <c r="F263" s="2" t="s">
        <v>232</v>
      </c>
      <c r="G263" s="2" t="s">
        <v>231</v>
      </c>
      <c r="H263" s="2" t="s">
        <v>230</v>
      </c>
      <c r="I263" s="2" t="s">
        <v>88</v>
      </c>
      <c r="J263" s="2" t="s">
        <v>46</v>
      </c>
      <c r="K263" s="2" t="s">
        <v>48</v>
      </c>
      <c r="L263" s="2" t="s">
        <v>87</v>
      </c>
      <c r="M263" s="8">
        <v>1</v>
      </c>
      <c r="N263" s="9" t="str">
        <f t="shared" si="12"/>
        <v>RSSS-200-4300 - Fonds immo - Solde de fonds - Cap</v>
      </c>
      <c r="O263" s="9" t="str">
        <f t="shared" si="13"/>
        <v>Investissement</v>
      </c>
      <c r="P263" s="9" t="str">
        <f t="shared" si="14"/>
        <v>Fonds général</v>
      </c>
    </row>
    <row r="264" spans="1:16" ht="12.75" customHeight="1" x14ac:dyDescent="0.25">
      <c r="A264" s="2" t="s">
        <v>1108</v>
      </c>
      <c r="B264" s="2" t="s">
        <v>1108</v>
      </c>
      <c r="C264" s="2" t="s">
        <v>1083</v>
      </c>
      <c r="D264" s="2" t="s">
        <v>50</v>
      </c>
      <c r="E264" s="2" t="s">
        <v>90</v>
      </c>
      <c r="F264" s="2" t="s">
        <v>232</v>
      </c>
      <c r="G264" s="2" t="s">
        <v>231</v>
      </c>
      <c r="H264" s="2" t="s">
        <v>230</v>
      </c>
      <c r="I264" s="2" t="s">
        <v>88</v>
      </c>
      <c r="J264" s="2" t="s">
        <v>46</v>
      </c>
      <c r="K264" s="2" t="s">
        <v>48</v>
      </c>
      <c r="L264" s="2" t="s">
        <v>87</v>
      </c>
      <c r="M264" s="8">
        <v>1</v>
      </c>
      <c r="N264" s="9" t="str">
        <f t="shared" si="12"/>
        <v>RSSS-200-4326 - Fonds immo - Solde de fonds - Cap</v>
      </c>
      <c r="O264" s="9" t="str">
        <f t="shared" si="13"/>
        <v>Investissement</v>
      </c>
      <c r="P264" s="9" t="str">
        <f t="shared" si="14"/>
        <v>Fonds général</v>
      </c>
    </row>
    <row r="265" spans="1:16" ht="12.75" customHeight="1" x14ac:dyDescent="0.25">
      <c r="A265" s="2" t="s">
        <v>1075</v>
      </c>
      <c r="B265" s="2" t="s">
        <v>1075</v>
      </c>
      <c r="C265" s="2" t="s">
        <v>1050</v>
      </c>
      <c r="D265" s="2" t="s">
        <v>50</v>
      </c>
      <c r="E265" s="2" t="s">
        <v>90</v>
      </c>
      <c r="F265" s="2" t="s">
        <v>232</v>
      </c>
      <c r="G265" s="2" t="s">
        <v>231</v>
      </c>
      <c r="H265" s="2" t="s">
        <v>230</v>
      </c>
      <c r="I265" s="2" t="s">
        <v>88</v>
      </c>
      <c r="J265" s="2" t="s">
        <v>46</v>
      </c>
      <c r="K265" s="2" t="s">
        <v>48</v>
      </c>
      <c r="L265" s="2" t="s">
        <v>87</v>
      </c>
      <c r="M265" s="8">
        <v>1</v>
      </c>
      <c r="N265" s="9" t="str">
        <f t="shared" si="12"/>
        <v>RSSS-200-4327 - Fonds immo - Solde de fonds - Cap</v>
      </c>
      <c r="O265" s="9" t="str">
        <f t="shared" si="13"/>
        <v>Investissement</v>
      </c>
      <c r="P265" s="9" t="str">
        <f t="shared" si="14"/>
        <v>Fonds général</v>
      </c>
    </row>
    <row r="266" spans="1:16" ht="12.75" customHeight="1" x14ac:dyDescent="0.25">
      <c r="A266" s="2" t="s">
        <v>1042</v>
      </c>
      <c r="B266" s="2" t="s">
        <v>1042</v>
      </c>
      <c r="C266" s="2" t="s">
        <v>1017</v>
      </c>
      <c r="D266" s="2" t="s">
        <v>50</v>
      </c>
      <c r="E266" s="2" t="s">
        <v>90</v>
      </c>
      <c r="F266" s="2" t="s">
        <v>232</v>
      </c>
      <c r="G266" s="2" t="s">
        <v>231</v>
      </c>
      <c r="H266" s="2" t="s">
        <v>230</v>
      </c>
      <c r="I266" s="2" t="s">
        <v>88</v>
      </c>
      <c r="J266" s="2" t="s">
        <v>46</v>
      </c>
      <c r="K266" s="2" t="s">
        <v>48</v>
      </c>
      <c r="L266" s="2" t="s">
        <v>87</v>
      </c>
      <c r="M266" s="8">
        <v>1</v>
      </c>
      <c r="N266" s="9" t="str">
        <f t="shared" si="12"/>
        <v>RSSS-200-4350 - Fonds immo - Solde de fonds - Cap</v>
      </c>
      <c r="O266" s="9" t="str">
        <f t="shared" si="13"/>
        <v>Investissement</v>
      </c>
      <c r="P266" s="9" t="str">
        <f t="shared" si="14"/>
        <v>Fonds général</v>
      </c>
    </row>
    <row r="267" spans="1:16" ht="12.75" customHeight="1" x14ac:dyDescent="0.25">
      <c r="A267" s="2" t="s">
        <v>1009</v>
      </c>
      <c r="B267" s="2" t="s">
        <v>1009</v>
      </c>
      <c r="C267" s="2" t="s">
        <v>984</v>
      </c>
      <c r="D267" s="2" t="s">
        <v>50</v>
      </c>
      <c r="E267" s="2" t="s">
        <v>90</v>
      </c>
      <c r="F267" s="2" t="s">
        <v>232</v>
      </c>
      <c r="G267" s="2" t="s">
        <v>231</v>
      </c>
      <c r="H267" s="2" t="s">
        <v>230</v>
      </c>
      <c r="I267" s="2" t="s">
        <v>88</v>
      </c>
      <c r="J267" s="2" t="s">
        <v>46</v>
      </c>
      <c r="K267" s="2" t="s">
        <v>48</v>
      </c>
      <c r="L267" s="2" t="s">
        <v>87</v>
      </c>
      <c r="M267" s="8">
        <v>1</v>
      </c>
      <c r="N267" s="9" t="str">
        <f t="shared" si="12"/>
        <v>RSSS-200-4400 - Fonds immo - Solde de fonds - Cap</v>
      </c>
      <c r="O267" s="9" t="str">
        <f t="shared" si="13"/>
        <v>Investissement</v>
      </c>
      <c r="P267" s="9" t="str">
        <f t="shared" si="14"/>
        <v>Fonds général</v>
      </c>
    </row>
    <row r="268" spans="1:16" ht="12.75" customHeight="1" x14ac:dyDescent="0.25">
      <c r="A268" s="2" t="s">
        <v>976</v>
      </c>
      <c r="B268" s="2" t="s">
        <v>976</v>
      </c>
      <c r="C268" s="2" t="s">
        <v>951</v>
      </c>
      <c r="D268" s="2" t="s">
        <v>50</v>
      </c>
      <c r="E268" s="2" t="s">
        <v>90</v>
      </c>
      <c r="F268" s="2" t="s">
        <v>232</v>
      </c>
      <c r="G268" s="2" t="s">
        <v>231</v>
      </c>
      <c r="H268" s="2" t="s">
        <v>230</v>
      </c>
      <c r="I268" s="2" t="s">
        <v>88</v>
      </c>
      <c r="J268" s="2" t="s">
        <v>46</v>
      </c>
      <c r="K268" s="2" t="s">
        <v>48</v>
      </c>
      <c r="L268" s="2" t="s">
        <v>87</v>
      </c>
      <c r="M268" s="8">
        <v>1</v>
      </c>
      <c r="N268" s="9" t="str">
        <f t="shared" si="12"/>
        <v>RSSS-200-4450 - Fonds immo - Solde de fonds - Cap</v>
      </c>
      <c r="O268" s="9" t="str">
        <f t="shared" si="13"/>
        <v>Investissement</v>
      </c>
      <c r="P268" s="9" t="str">
        <f t="shared" si="14"/>
        <v>Fonds général</v>
      </c>
    </row>
    <row r="269" spans="1:16" ht="12.75" customHeight="1" x14ac:dyDescent="0.25">
      <c r="A269" s="2" t="s">
        <v>943</v>
      </c>
      <c r="B269" s="2" t="s">
        <v>943</v>
      </c>
      <c r="C269" s="2" t="s">
        <v>918</v>
      </c>
      <c r="D269" s="2" t="s">
        <v>50</v>
      </c>
      <c r="E269" s="2" t="s">
        <v>90</v>
      </c>
      <c r="F269" s="2" t="s">
        <v>232</v>
      </c>
      <c r="G269" s="2" t="s">
        <v>231</v>
      </c>
      <c r="H269" s="2" t="s">
        <v>230</v>
      </c>
      <c r="I269" s="2" t="s">
        <v>88</v>
      </c>
      <c r="J269" s="2" t="s">
        <v>46</v>
      </c>
      <c r="K269" s="2" t="s">
        <v>48</v>
      </c>
      <c r="L269" s="2" t="s">
        <v>87</v>
      </c>
      <c r="M269" s="8">
        <v>1</v>
      </c>
      <c r="N269" s="9" t="str">
        <f t="shared" si="12"/>
        <v>RSSS-200-4500 - Fonds immo - Solde de fonds - Cap</v>
      </c>
      <c r="O269" s="9" t="str">
        <f t="shared" si="13"/>
        <v>Investissement</v>
      </c>
      <c r="P269" s="9" t="str">
        <f t="shared" si="14"/>
        <v>Fonds général</v>
      </c>
    </row>
    <row r="270" spans="1:16" ht="12.75" customHeight="1" x14ac:dyDescent="0.25">
      <c r="A270" s="2" t="s">
        <v>910</v>
      </c>
      <c r="B270" s="2" t="s">
        <v>910</v>
      </c>
      <c r="C270" s="2" t="s">
        <v>885</v>
      </c>
      <c r="D270" s="2" t="s">
        <v>50</v>
      </c>
      <c r="E270" s="2" t="s">
        <v>90</v>
      </c>
      <c r="F270" s="2" t="s">
        <v>232</v>
      </c>
      <c r="G270" s="2" t="s">
        <v>231</v>
      </c>
      <c r="H270" s="2" t="s">
        <v>230</v>
      </c>
      <c r="I270" s="2" t="s">
        <v>88</v>
      </c>
      <c r="J270" s="2" t="s">
        <v>46</v>
      </c>
      <c r="K270" s="2" t="s">
        <v>48</v>
      </c>
      <c r="L270" s="2" t="s">
        <v>87</v>
      </c>
      <c r="M270" s="8">
        <v>1</v>
      </c>
      <c r="N270" s="9" t="str">
        <f t="shared" si="12"/>
        <v>RSSS-200-4550 - Fonds immo - Solde de fonds - Cap</v>
      </c>
      <c r="O270" s="9" t="str">
        <f t="shared" si="13"/>
        <v>Investissement</v>
      </c>
      <c r="P270" s="9" t="str">
        <f t="shared" si="14"/>
        <v>Fonds général</v>
      </c>
    </row>
    <row r="271" spans="1:16" ht="12.75" customHeight="1" x14ac:dyDescent="0.25">
      <c r="A271" s="2" t="s">
        <v>877</v>
      </c>
      <c r="B271" s="2" t="s">
        <v>877</v>
      </c>
      <c r="C271" s="2" t="s">
        <v>852</v>
      </c>
      <c r="D271" s="2" t="s">
        <v>50</v>
      </c>
      <c r="E271" s="2" t="s">
        <v>90</v>
      </c>
      <c r="F271" s="2" t="s">
        <v>232</v>
      </c>
      <c r="G271" s="2" t="s">
        <v>231</v>
      </c>
      <c r="H271" s="2" t="s">
        <v>230</v>
      </c>
      <c r="I271" s="2" t="s">
        <v>88</v>
      </c>
      <c r="J271" s="2" t="s">
        <v>46</v>
      </c>
      <c r="K271" s="2" t="s">
        <v>48</v>
      </c>
      <c r="L271" s="2" t="s">
        <v>87</v>
      </c>
      <c r="M271" s="8">
        <v>1</v>
      </c>
      <c r="N271" s="9" t="str">
        <f t="shared" si="12"/>
        <v>RSSS-200-4600 - Fonds immo - Solde de fonds - Cap</v>
      </c>
      <c r="O271" s="9" t="str">
        <f t="shared" si="13"/>
        <v>Investissement</v>
      </c>
      <c r="P271" s="9" t="str">
        <f t="shared" si="14"/>
        <v>Fonds général</v>
      </c>
    </row>
    <row r="272" spans="1:16" ht="12.75" customHeight="1" x14ac:dyDescent="0.25">
      <c r="A272" s="2" t="s">
        <v>844</v>
      </c>
      <c r="B272" s="2" t="s">
        <v>844</v>
      </c>
      <c r="C272" s="2" t="s">
        <v>819</v>
      </c>
      <c r="D272" s="2" t="s">
        <v>50</v>
      </c>
      <c r="E272" s="2" t="s">
        <v>90</v>
      </c>
      <c r="F272" s="2" t="s">
        <v>232</v>
      </c>
      <c r="G272" s="2" t="s">
        <v>231</v>
      </c>
      <c r="H272" s="2" t="s">
        <v>230</v>
      </c>
      <c r="I272" s="2" t="s">
        <v>88</v>
      </c>
      <c r="J272" s="2" t="s">
        <v>46</v>
      </c>
      <c r="K272" s="2" t="s">
        <v>48</v>
      </c>
      <c r="L272" s="2" t="s">
        <v>87</v>
      </c>
      <c r="M272" s="8">
        <v>1</v>
      </c>
      <c r="N272" s="9" t="str">
        <f t="shared" si="12"/>
        <v>RSSS-200-4601 - Fonds immo - Solde de fonds - Cap</v>
      </c>
      <c r="O272" s="9" t="str">
        <f t="shared" si="13"/>
        <v>Investissement</v>
      </c>
      <c r="P272" s="9" t="str">
        <f t="shared" si="14"/>
        <v>Fonds général</v>
      </c>
    </row>
    <row r="273" spans="1:16" ht="12.75" customHeight="1" x14ac:dyDescent="0.25">
      <c r="A273" s="2" t="s">
        <v>811</v>
      </c>
      <c r="B273" s="2" t="s">
        <v>811</v>
      </c>
      <c r="C273" s="2" t="s">
        <v>786</v>
      </c>
      <c r="D273" s="2" t="s">
        <v>50</v>
      </c>
      <c r="E273" s="2" t="s">
        <v>90</v>
      </c>
      <c r="F273" s="2" t="s">
        <v>232</v>
      </c>
      <c r="G273" s="2" t="s">
        <v>231</v>
      </c>
      <c r="H273" s="2" t="s">
        <v>230</v>
      </c>
      <c r="I273" s="2" t="s">
        <v>88</v>
      </c>
      <c r="J273" s="2" t="s">
        <v>46</v>
      </c>
      <c r="K273" s="2" t="s">
        <v>48</v>
      </c>
      <c r="L273" s="2" t="s">
        <v>87</v>
      </c>
      <c r="M273" s="8">
        <v>1</v>
      </c>
      <c r="N273" s="9" t="str">
        <f t="shared" si="12"/>
        <v>RSSS-200-4602 - Fonds immo - Solde de fonds - Cap</v>
      </c>
      <c r="O273" s="9" t="str">
        <f t="shared" si="13"/>
        <v>Investissement</v>
      </c>
      <c r="P273" s="9" t="str">
        <f t="shared" si="14"/>
        <v>Fonds général</v>
      </c>
    </row>
    <row r="274" spans="1:16" ht="12.75" customHeight="1" x14ac:dyDescent="0.25">
      <c r="A274" s="2" t="s">
        <v>778</v>
      </c>
      <c r="B274" s="2" t="s">
        <v>778</v>
      </c>
      <c r="C274" s="2" t="s">
        <v>753</v>
      </c>
      <c r="D274" s="2" t="s">
        <v>50</v>
      </c>
      <c r="E274" s="2" t="s">
        <v>90</v>
      </c>
      <c r="F274" s="2" t="s">
        <v>232</v>
      </c>
      <c r="G274" s="2" t="s">
        <v>231</v>
      </c>
      <c r="H274" s="2" t="s">
        <v>230</v>
      </c>
      <c r="I274" s="2" t="s">
        <v>88</v>
      </c>
      <c r="J274" s="2" t="s">
        <v>46</v>
      </c>
      <c r="K274" s="2" t="s">
        <v>48</v>
      </c>
      <c r="L274" s="2" t="s">
        <v>87</v>
      </c>
      <c r="M274" s="8">
        <v>1</v>
      </c>
      <c r="N274" s="9" t="str">
        <f t="shared" si="12"/>
        <v>RSSS-200-4603 - Fonds immo - Solde de fonds - Cap</v>
      </c>
      <c r="O274" s="9" t="str">
        <f t="shared" si="13"/>
        <v>Investissement</v>
      </c>
      <c r="P274" s="9" t="str">
        <f t="shared" si="14"/>
        <v>Fonds général</v>
      </c>
    </row>
    <row r="275" spans="1:16" ht="12.75" customHeight="1" x14ac:dyDescent="0.25">
      <c r="A275" s="2" t="s">
        <v>745</v>
      </c>
      <c r="B275" s="2" t="s">
        <v>745</v>
      </c>
      <c r="C275" s="2" t="s">
        <v>720</v>
      </c>
      <c r="D275" s="2" t="s">
        <v>50</v>
      </c>
      <c r="E275" s="2" t="s">
        <v>90</v>
      </c>
      <c r="F275" s="2" t="s">
        <v>232</v>
      </c>
      <c r="G275" s="2" t="s">
        <v>231</v>
      </c>
      <c r="H275" s="2" t="s">
        <v>230</v>
      </c>
      <c r="I275" s="2" t="s">
        <v>88</v>
      </c>
      <c r="J275" s="2" t="s">
        <v>46</v>
      </c>
      <c r="K275" s="2" t="s">
        <v>48</v>
      </c>
      <c r="L275" s="2" t="s">
        <v>87</v>
      </c>
      <c r="M275" s="8">
        <v>1</v>
      </c>
      <c r="N275" s="9" t="str">
        <f t="shared" si="12"/>
        <v>RSSS-200-4604 - Fonds immo - Solde de fonds - Cap</v>
      </c>
      <c r="O275" s="9" t="str">
        <f t="shared" si="13"/>
        <v>Investissement</v>
      </c>
      <c r="P275" s="9" t="str">
        <f t="shared" si="14"/>
        <v>Fonds général</v>
      </c>
    </row>
    <row r="276" spans="1:16" ht="12.75" customHeight="1" x14ac:dyDescent="0.25">
      <c r="A276" s="2" t="s">
        <v>712</v>
      </c>
      <c r="B276" s="2" t="s">
        <v>712</v>
      </c>
      <c r="C276" s="2" t="s">
        <v>687</v>
      </c>
      <c r="D276" s="2" t="s">
        <v>50</v>
      </c>
      <c r="E276" s="2" t="s">
        <v>90</v>
      </c>
      <c r="F276" s="2" t="s">
        <v>232</v>
      </c>
      <c r="G276" s="2" t="s">
        <v>231</v>
      </c>
      <c r="H276" s="2" t="s">
        <v>230</v>
      </c>
      <c r="I276" s="2" t="s">
        <v>88</v>
      </c>
      <c r="J276" s="2" t="s">
        <v>46</v>
      </c>
      <c r="K276" s="2" t="s">
        <v>48</v>
      </c>
      <c r="L276" s="2" t="s">
        <v>87</v>
      </c>
      <c r="M276" s="8">
        <v>1</v>
      </c>
      <c r="N276" s="9" t="str">
        <f t="shared" si="12"/>
        <v>RSSS-200-4618 - Fonds immo - Solde de fonds - Cap</v>
      </c>
      <c r="O276" s="9" t="str">
        <f t="shared" si="13"/>
        <v>Investissement</v>
      </c>
      <c r="P276" s="9" t="str">
        <f t="shared" si="14"/>
        <v>Fonds général</v>
      </c>
    </row>
    <row r="277" spans="1:16" ht="12.75" customHeight="1" x14ac:dyDescent="0.25">
      <c r="A277" s="2" t="s">
        <v>679</v>
      </c>
      <c r="B277" s="2" t="s">
        <v>679</v>
      </c>
      <c r="C277" s="2" t="s">
        <v>654</v>
      </c>
      <c r="D277" s="2" t="s">
        <v>50</v>
      </c>
      <c r="E277" s="2" t="s">
        <v>90</v>
      </c>
      <c r="F277" s="2" t="s">
        <v>232</v>
      </c>
      <c r="G277" s="2" t="s">
        <v>231</v>
      </c>
      <c r="H277" s="2" t="s">
        <v>230</v>
      </c>
      <c r="I277" s="2" t="s">
        <v>88</v>
      </c>
      <c r="J277" s="2" t="s">
        <v>46</v>
      </c>
      <c r="K277" s="2" t="s">
        <v>48</v>
      </c>
      <c r="L277" s="2" t="s">
        <v>87</v>
      </c>
      <c r="M277" s="8">
        <v>1</v>
      </c>
      <c r="N277" s="9" t="str">
        <f t="shared" si="12"/>
        <v>RSSS-200-4620 - Fonds immo - Solde de fonds - Cap</v>
      </c>
      <c r="O277" s="9" t="str">
        <f t="shared" si="13"/>
        <v>Investissement</v>
      </c>
      <c r="P277" s="9" t="str">
        <f t="shared" si="14"/>
        <v>Fonds général</v>
      </c>
    </row>
    <row r="278" spans="1:16" ht="12.75" customHeight="1" x14ac:dyDescent="0.25">
      <c r="A278" s="2" t="s">
        <v>646</v>
      </c>
      <c r="B278" s="2" t="s">
        <v>646</v>
      </c>
      <c r="C278" s="2" t="s">
        <v>621</v>
      </c>
      <c r="D278" s="2" t="s">
        <v>50</v>
      </c>
      <c r="E278" s="2" t="s">
        <v>90</v>
      </c>
      <c r="F278" s="2" t="s">
        <v>232</v>
      </c>
      <c r="G278" s="2" t="s">
        <v>231</v>
      </c>
      <c r="H278" s="2" t="s">
        <v>230</v>
      </c>
      <c r="I278" s="2" t="s">
        <v>88</v>
      </c>
      <c r="J278" s="2" t="s">
        <v>46</v>
      </c>
      <c r="K278" s="2" t="s">
        <v>48</v>
      </c>
      <c r="L278" s="2" t="s">
        <v>87</v>
      </c>
      <c r="M278" s="8">
        <v>1</v>
      </c>
      <c r="N278" s="9" t="str">
        <f t="shared" si="12"/>
        <v>RSSS-200-4624 - Fonds immo - Solde de fonds - Cap</v>
      </c>
      <c r="O278" s="9" t="str">
        <f t="shared" si="13"/>
        <v>Investissement</v>
      </c>
      <c r="P278" s="9" t="str">
        <f t="shared" si="14"/>
        <v>Fonds général</v>
      </c>
    </row>
    <row r="279" spans="1:16" ht="12.75" customHeight="1" x14ac:dyDescent="0.25">
      <c r="A279" s="2" t="s">
        <v>613</v>
      </c>
      <c r="B279" s="2" t="s">
        <v>613</v>
      </c>
      <c r="C279" s="2" t="s">
        <v>588</v>
      </c>
      <c r="D279" s="2" t="s">
        <v>50</v>
      </c>
      <c r="E279" s="2" t="s">
        <v>90</v>
      </c>
      <c r="F279" s="2" t="s">
        <v>232</v>
      </c>
      <c r="G279" s="2" t="s">
        <v>231</v>
      </c>
      <c r="H279" s="2" t="s">
        <v>230</v>
      </c>
      <c r="I279" s="2" t="s">
        <v>88</v>
      </c>
      <c r="J279" s="2" t="s">
        <v>46</v>
      </c>
      <c r="K279" s="2" t="s">
        <v>48</v>
      </c>
      <c r="L279" s="2" t="s">
        <v>87</v>
      </c>
      <c r="M279" s="8">
        <v>1</v>
      </c>
      <c r="N279" s="9" t="str">
        <f t="shared" si="12"/>
        <v>RSSS-200-4664 - Fonds immo - Solde de fonds - Cap</v>
      </c>
      <c r="O279" s="9" t="str">
        <f t="shared" si="13"/>
        <v>Investissement</v>
      </c>
      <c r="P279" s="9" t="str">
        <f t="shared" si="14"/>
        <v>Fonds général</v>
      </c>
    </row>
    <row r="280" spans="1:16" ht="12.75" customHeight="1" x14ac:dyDescent="0.25">
      <c r="A280" s="2" t="s">
        <v>580</v>
      </c>
      <c r="B280" s="2" t="s">
        <v>580</v>
      </c>
      <c r="C280" s="2" t="s">
        <v>555</v>
      </c>
      <c r="D280" s="2" t="s">
        <v>50</v>
      </c>
      <c r="E280" s="2" t="s">
        <v>90</v>
      </c>
      <c r="F280" s="2" t="s">
        <v>232</v>
      </c>
      <c r="G280" s="2" t="s">
        <v>231</v>
      </c>
      <c r="H280" s="2" t="s">
        <v>230</v>
      </c>
      <c r="I280" s="2" t="s">
        <v>88</v>
      </c>
      <c r="J280" s="2" t="s">
        <v>46</v>
      </c>
      <c r="K280" s="2" t="s">
        <v>48</v>
      </c>
      <c r="L280" s="2" t="s">
        <v>87</v>
      </c>
      <c r="M280" s="8">
        <v>1</v>
      </c>
      <c r="N280" s="9" t="str">
        <f t="shared" si="12"/>
        <v>RSSS-200-4665 - Fonds immo - Solde de fonds - Cap</v>
      </c>
      <c r="O280" s="9" t="str">
        <f t="shared" si="13"/>
        <v>Investissement</v>
      </c>
      <c r="P280" s="9" t="str">
        <f t="shared" si="14"/>
        <v>Fonds général</v>
      </c>
    </row>
    <row r="281" spans="1:16" ht="12.75" customHeight="1" x14ac:dyDescent="0.25">
      <c r="A281" s="2" t="s">
        <v>547</v>
      </c>
      <c r="B281" s="2" t="s">
        <v>547</v>
      </c>
      <c r="C281" s="2" t="s">
        <v>522</v>
      </c>
      <c r="D281" s="2" t="s">
        <v>50</v>
      </c>
      <c r="E281" s="2" t="s">
        <v>90</v>
      </c>
      <c r="F281" s="2" t="s">
        <v>232</v>
      </c>
      <c r="G281" s="2" t="s">
        <v>231</v>
      </c>
      <c r="H281" s="2" t="s">
        <v>230</v>
      </c>
      <c r="I281" s="2" t="s">
        <v>88</v>
      </c>
      <c r="J281" s="2" t="s">
        <v>46</v>
      </c>
      <c r="K281" s="2" t="s">
        <v>48</v>
      </c>
      <c r="L281" s="2" t="s">
        <v>87</v>
      </c>
      <c r="M281" s="8">
        <v>1</v>
      </c>
      <c r="N281" s="9" t="str">
        <f t="shared" si="12"/>
        <v>RSSS-200-4700 - Fonds immo - Solde de fonds - Cap</v>
      </c>
      <c r="O281" s="9" t="str">
        <f t="shared" si="13"/>
        <v>Investissement</v>
      </c>
      <c r="P281" s="9" t="str">
        <f t="shared" si="14"/>
        <v>Fonds général</v>
      </c>
    </row>
    <row r="282" spans="1:16" ht="12.75" customHeight="1" x14ac:dyDescent="0.25">
      <c r="A282" s="2" t="s">
        <v>514</v>
      </c>
      <c r="B282" s="2" t="s">
        <v>514</v>
      </c>
      <c r="C282" s="2" t="s">
        <v>493</v>
      </c>
      <c r="D282" s="2" t="s">
        <v>50</v>
      </c>
      <c r="E282" s="2" t="s">
        <v>90</v>
      </c>
      <c r="F282" s="2" t="s">
        <v>232</v>
      </c>
      <c r="G282" s="2" t="s">
        <v>231</v>
      </c>
      <c r="H282" s="2" t="s">
        <v>230</v>
      </c>
      <c r="I282" s="2" t="s">
        <v>88</v>
      </c>
      <c r="J282" s="2" t="s">
        <v>46</v>
      </c>
      <c r="K282" s="2" t="s">
        <v>48</v>
      </c>
      <c r="L282" s="2" t="s">
        <v>87</v>
      </c>
      <c r="M282" s="8">
        <v>1</v>
      </c>
      <c r="N282" s="9" t="str">
        <f t="shared" si="12"/>
        <v>RSSS-200-4751 - Fonds immo - Solde de fonds - Cap</v>
      </c>
      <c r="O282" s="9" t="str">
        <f t="shared" si="13"/>
        <v>Investissement</v>
      </c>
      <c r="P282" s="9" t="str">
        <f t="shared" si="14"/>
        <v>Fonds général</v>
      </c>
    </row>
    <row r="283" spans="1:16" ht="12.75" customHeight="1" x14ac:dyDescent="0.25">
      <c r="A283" s="2" t="s">
        <v>485</v>
      </c>
      <c r="B283" s="2" t="s">
        <v>485</v>
      </c>
      <c r="C283" s="2" t="s">
        <v>464</v>
      </c>
      <c r="D283" s="2" t="s">
        <v>50</v>
      </c>
      <c r="E283" s="2" t="s">
        <v>90</v>
      </c>
      <c r="F283" s="2" t="s">
        <v>232</v>
      </c>
      <c r="G283" s="2" t="s">
        <v>231</v>
      </c>
      <c r="H283" s="2" t="s">
        <v>230</v>
      </c>
      <c r="I283" s="2" t="s">
        <v>88</v>
      </c>
      <c r="J283" s="2" t="s">
        <v>46</v>
      </c>
      <c r="K283" s="2" t="s">
        <v>48</v>
      </c>
      <c r="L283" s="2" t="s">
        <v>87</v>
      </c>
      <c r="M283" s="8">
        <v>1</v>
      </c>
      <c r="N283" s="9" t="str">
        <f t="shared" si="12"/>
        <v>RSSS-200-4752 - Fonds immo - Solde de fonds - Cap</v>
      </c>
      <c r="O283" s="9" t="str">
        <f t="shared" si="13"/>
        <v>Investissement</v>
      </c>
      <c r="P283" s="9" t="str">
        <f t="shared" si="14"/>
        <v>Fonds général</v>
      </c>
    </row>
    <row r="284" spans="1:16" ht="12.75" customHeight="1" x14ac:dyDescent="0.25">
      <c r="A284" s="2" t="s">
        <v>456</v>
      </c>
      <c r="B284" s="2" t="s">
        <v>456</v>
      </c>
      <c r="C284" s="2" t="s">
        <v>431</v>
      </c>
      <c r="D284" s="2" t="s">
        <v>50</v>
      </c>
      <c r="E284" s="2" t="s">
        <v>90</v>
      </c>
      <c r="F284" s="2" t="s">
        <v>232</v>
      </c>
      <c r="G284" s="2" t="s">
        <v>231</v>
      </c>
      <c r="H284" s="2" t="s">
        <v>230</v>
      </c>
      <c r="I284" s="2" t="s">
        <v>88</v>
      </c>
      <c r="J284" s="2" t="s">
        <v>46</v>
      </c>
      <c r="K284" s="2" t="s">
        <v>48</v>
      </c>
      <c r="L284" s="2" t="s">
        <v>87</v>
      </c>
      <c r="M284" s="8">
        <v>1</v>
      </c>
      <c r="N284" s="9" t="str">
        <f t="shared" si="12"/>
        <v>RSSS-200-4800 - Fonds immo - Solde de fonds - Cap</v>
      </c>
      <c r="O284" s="9" t="str">
        <f t="shared" si="13"/>
        <v>Investissement</v>
      </c>
      <c r="P284" s="9" t="str">
        <f t="shared" si="14"/>
        <v>Fonds général</v>
      </c>
    </row>
    <row r="285" spans="1:16" ht="12.75" customHeight="1" x14ac:dyDescent="0.25">
      <c r="A285" s="2" t="s">
        <v>423</v>
      </c>
      <c r="B285" s="2" t="s">
        <v>423</v>
      </c>
      <c r="C285" s="2" t="s">
        <v>399</v>
      </c>
      <c r="D285" s="2" t="s">
        <v>50</v>
      </c>
      <c r="E285" s="2" t="s">
        <v>90</v>
      </c>
      <c r="F285" s="2" t="s">
        <v>232</v>
      </c>
      <c r="G285" s="2" t="s">
        <v>231</v>
      </c>
      <c r="H285" s="2" t="s">
        <v>230</v>
      </c>
      <c r="I285" s="2" t="s">
        <v>88</v>
      </c>
      <c r="J285" s="2" t="s">
        <v>46</v>
      </c>
      <c r="K285" s="2" t="s">
        <v>48</v>
      </c>
      <c r="L285" s="2" t="s">
        <v>87</v>
      </c>
      <c r="M285" s="8">
        <v>1</v>
      </c>
      <c r="N285" s="9" t="str">
        <f t="shared" si="12"/>
        <v>RSSS-200-4851 - Fonds immo - Solde de fonds - Cap</v>
      </c>
      <c r="O285" s="9" t="str">
        <f t="shared" si="13"/>
        <v>Investissement</v>
      </c>
      <c r="P285" s="9" t="str">
        <f t="shared" si="14"/>
        <v>Fonds général</v>
      </c>
    </row>
    <row r="286" spans="1:16" ht="12.75" customHeight="1" x14ac:dyDescent="0.25">
      <c r="A286" s="2" t="s">
        <v>391</v>
      </c>
      <c r="B286" s="2" t="s">
        <v>391</v>
      </c>
      <c r="C286" s="2" t="s">
        <v>366</v>
      </c>
      <c r="D286" s="2" t="s">
        <v>50</v>
      </c>
      <c r="E286" s="2" t="s">
        <v>90</v>
      </c>
      <c r="F286" s="2" t="s">
        <v>232</v>
      </c>
      <c r="G286" s="2" t="s">
        <v>231</v>
      </c>
      <c r="H286" s="2" t="s">
        <v>230</v>
      </c>
      <c r="I286" s="2" t="s">
        <v>88</v>
      </c>
      <c r="J286" s="2" t="s">
        <v>46</v>
      </c>
      <c r="K286" s="2" t="s">
        <v>48</v>
      </c>
      <c r="L286" s="2" t="s">
        <v>87</v>
      </c>
      <c r="M286" s="8">
        <v>1</v>
      </c>
      <c r="N286" s="9" t="str">
        <f t="shared" si="12"/>
        <v>RSSS-200-4900 - Fonds immo - Solde de fonds - Cap</v>
      </c>
      <c r="O286" s="9" t="str">
        <f t="shared" si="13"/>
        <v>Investissement</v>
      </c>
      <c r="P286" s="9" t="str">
        <f t="shared" si="14"/>
        <v>Fonds général</v>
      </c>
    </row>
    <row r="287" spans="1:16" ht="12.75" customHeight="1" x14ac:dyDescent="0.25">
      <c r="A287" s="2" t="s">
        <v>358</v>
      </c>
      <c r="B287" s="2" t="s">
        <v>358</v>
      </c>
      <c r="C287" s="2" t="s">
        <v>333</v>
      </c>
      <c r="D287" s="2" t="s">
        <v>50</v>
      </c>
      <c r="E287" s="2" t="s">
        <v>90</v>
      </c>
      <c r="F287" s="2" t="s">
        <v>232</v>
      </c>
      <c r="G287" s="2" t="s">
        <v>231</v>
      </c>
      <c r="H287" s="2" t="s">
        <v>230</v>
      </c>
      <c r="I287" s="2" t="s">
        <v>88</v>
      </c>
      <c r="J287" s="2" t="s">
        <v>46</v>
      </c>
      <c r="K287" s="2" t="s">
        <v>48</v>
      </c>
      <c r="L287" s="2" t="s">
        <v>87</v>
      </c>
      <c r="M287" s="8">
        <v>1</v>
      </c>
      <c r="N287" s="9" t="str">
        <f t="shared" si="12"/>
        <v>RSSS-200-4903 - Fonds immo - Solde de fonds - Cap</v>
      </c>
      <c r="O287" s="9" t="str">
        <f t="shared" si="13"/>
        <v>Investissement</v>
      </c>
      <c r="P287" s="9" t="str">
        <f t="shared" si="14"/>
        <v>Fonds général</v>
      </c>
    </row>
    <row r="288" spans="1:16" ht="12.75" customHeight="1" x14ac:dyDescent="0.25">
      <c r="A288" s="2" t="s">
        <v>325</v>
      </c>
      <c r="B288" s="2" t="s">
        <v>325</v>
      </c>
      <c r="C288" s="2" t="s">
        <v>295</v>
      </c>
      <c r="D288" s="2" t="s">
        <v>50</v>
      </c>
      <c r="E288" s="2" t="s">
        <v>90</v>
      </c>
      <c r="F288" s="2" t="s">
        <v>232</v>
      </c>
      <c r="G288" s="2" t="s">
        <v>231</v>
      </c>
      <c r="H288" s="2" t="s">
        <v>230</v>
      </c>
      <c r="I288" s="2" t="s">
        <v>88</v>
      </c>
      <c r="J288" s="2" t="s">
        <v>46</v>
      </c>
      <c r="K288" s="2" t="s">
        <v>48</v>
      </c>
      <c r="L288" s="2" t="s">
        <v>87</v>
      </c>
      <c r="M288" s="8">
        <v>1</v>
      </c>
      <c r="N288" s="9" t="str">
        <f t="shared" si="12"/>
        <v>RSSS-200-4950 - Fonds immo - Solde de fonds - Cap</v>
      </c>
      <c r="O288" s="9" t="str">
        <f t="shared" si="13"/>
        <v>Investissement</v>
      </c>
      <c r="P288" s="9" t="str">
        <f t="shared" si="14"/>
        <v>Fonds général</v>
      </c>
    </row>
    <row r="289" spans="1:16" ht="12.75" customHeight="1" x14ac:dyDescent="0.25">
      <c r="A289" s="2" t="s">
        <v>287</v>
      </c>
      <c r="B289" s="2" t="s">
        <v>287</v>
      </c>
      <c r="C289" s="2" t="s">
        <v>262</v>
      </c>
      <c r="D289" s="2" t="s">
        <v>50</v>
      </c>
      <c r="E289" s="2" t="s">
        <v>90</v>
      </c>
      <c r="F289" s="2" t="s">
        <v>232</v>
      </c>
      <c r="G289" s="2" t="s">
        <v>231</v>
      </c>
      <c r="H289" s="2" t="s">
        <v>230</v>
      </c>
      <c r="I289" s="2" t="s">
        <v>88</v>
      </c>
      <c r="J289" s="2" t="s">
        <v>46</v>
      </c>
      <c r="K289" s="2" t="s">
        <v>48</v>
      </c>
      <c r="L289" s="2" t="s">
        <v>87</v>
      </c>
      <c r="M289" s="8">
        <v>1</v>
      </c>
      <c r="N289" s="9" t="str">
        <f t="shared" si="12"/>
        <v>RSSS-200-4951 - Fonds immo - Solde de fonds - Cap</v>
      </c>
      <c r="O289" s="9" t="str">
        <f t="shared" si="13"/>
        <v>Investissement</v>
      </c>
      <c r="P289" s="9" t="str">
        <f t="shared" si="14"/>
        <v>Fonds général</v>
      </c>
    </row>
    <row r="290" spans="1:16" ht="12.75" customHeight="1" x14ac:dyDescent="0.25">
      <c r="A290" s="2" t="s">
        <v>233</v>
      </c>
      <c r="B290" s="2" t="s">
        <v>233</v>
      </c>
      <c r="C290" s="2" t="s">
        <v>149</v>
      </c>
      <c r="D290" s="2" t="s">
        <v>50</v>
      </c>
      <c r="E290" s="2" t="s">
        <v>90</v>
      </c>
      <c r="F290" s="2" t="s">
        <v>232</v>
      </c>
      <c r="G290" s="2" t="s">
        <v>231</v>
      </c>
      <c r="H290" s="2" t="s">
        <v>230</v>
      </c>
      <c r="I290" s="2" t="s">
        <v>88</v>
      </c>
      <c r="J290" s="2" t="s">
        <v>46</v>
      </c>
      <c r="K290" s="2" t="s">
        <v>48</v>
      </c>
      <c r="L290" s="2" t="s">
        <v>87</v>
      </c>
      <c r="M290" s="8">
        <v>1</v>
      </c>
      <c r="N290" s="9" t="str">
        <f t="shared" si="12"/>
        <v>RSSS-200-4952 - Fonds immo - Solde de fonds - Cap</v>
      </c>
      <c r="O290" s="9" t="str">
        <f t="shared" si="13"/>
        <v>Investissement</v>
      </c>
      <c r="P290" s="9" t="str">
        <f t="shared" si="14"/>
        <v>Fonds général</v>
      </c>
    </row>
    <row r="291" spans="1:16" ht="12.75" customHeight="1" x14ac:dyDescent="0.25">
      <c r="A291" s="2" t="s">
        <v>1371</v>
      </c>
      <c r="B291" s="2" t="s">
        <v>1371</v>
      </c>
      <c r="C291" s="2" t="s">
        <v>1347</v>
      </c>
      <c r="D291" s="2" t="s">
        <v>50</v>
      </c>
      <c r="E291" s="2" t="s">
        <v>90</v>
      </c>
      <c r="F291" s="2" t="s">
        <v>228</v>
      </c>
      <c r="G291" s="2" t="s">
        <v>227</v>
      </c>
      <c r="H291" s="2" t="s">
        <v>226</v>
      </c>
      <c r="I291" s="2" t="s">
        <v>88</v>
      </c>
      <c r="J291" s="2" t="s">
        <v>46</v>
      </c>
      <c r="K291" s="2" t="s">
        <v>48</v>
      </c>
      <c r="L291" s="2" t="s">
        <v>87</v>
      </c>
      <c r="M291" s="8">
        <v>1</v>
      </c>
      <c r="N291" s="9" t="str">
        <f t="shared" si="12"/>
        <v>RSSS-210-4017 - Fonds immo - Crédits reportés - Cap</v>
      </c>
      <c r="O291" s="9" t="str">
        <f t="shared" si="13"/>
        <v>Investissement</v>
      </c>
      <c r="P291" s="9" t="str">
        <f t="shared" si="14"/>
        <v>Fonds général</v>
      </c>
    </row>
    <row r="292" spans="1:16" ht="12.75" customHeight="1" x14ac:dyDescent="0.25">
      <c r="A292" s="2" t="s">
        <v>1338</v>
      </c>
      <c r="B292" s="2" t="s">
        <v>1338</v>
      </c>
      <c r="C292" s="2" t="s">
        <v>1314</v>
      </c>
      <c r="D292" s="2" t="s">
        <v>50</v>
      </c>
      <c r="E292" s="2" t="s">
        <v>90</v>
      </c>
      <c r="F292" s="2" t="s">
        <v>228</v>
      </c>
      <c r="G292" s="2" t="s">
        <v>227</v>
      </c>
      <c r="H292" s="2" t="s">
        <v>226</v>
      </c>
      <c r="I292" s="2" t="s">
        <v>88</v>
      </c>
      <c r="J292" s="2" t="s">
        <v>46</v>
      </c>
      <c r="K292" s="2" t="s">
        <v>48</v>
      </c>
      <c r="L292" s="2" t="s">
        <v>87</v>
      </c>
      <c r="M292" s="8">
        <v>1</v>
      </c>
      <c r="N292" s="9" t="str">
        <f t="shared" si="12"/>
        <v>RSSS-210-4051 - Fonds immo - Crédits reportés - Cap</v>
      </c>
      <c r="O292" s="9" t="str">
        <f t="shared" si="13"/>
        <v>Investissement</v>
      </c>
      <c r="P292" s="9" t="str">
        <f t="shared" si="14"/>
        <v>Fonds général</v>
      </c>
    </row>
    <row r="293" spans="1:16" ht="12.75" customHeight="1" x14ac:dyDescent="0.25">
      <c r="A293" s="2" t="s">
        <v>1305</v>
      </c>
      <c r="B293" s="2" t="s">
        <v>1305</v>
      </c>
      <c r="C293" s="2" t="s">
        <v>1281</v>
      </c>
      <c r="D293" s="2" t="s">
        <v>50</v>
      </c>
      <c r="E293" s="2" t="s">
        <v>90</v>
      </c>
      <c r="F293" s="2" t="s">
        <v>228</v>
      </c>
      <c r="G293" s="2" t="s">
        <v>227</v>
      </c>
      <c r="H293" s="2" t="s">
        <v>226</v>
      </c>
      <c r="I293" s="2" t="s">
        <v>88</v>
      </c>
      <c r="J293" s="2" t="s">
        <v>46</v>
      </c>
      <c r="K293" s="2" t="s">
        <v>48</v>
      </c>
      <c r="L293" s="2" t="s">
        <v>87</v>
      </c>
      <c r="M293" s="8">
        <v>1</v>
      </c>
      <c r="N293" s="9" t="str">
        <f t="shared" si="12"/>
        <v>RSSS-210-4100 - Fonds immo - Crédits reportés - Cap</v>
      </c>
      <c r="O293" s="9" t="str">
        <f t="shared" si="13"/>
        <v>Investissement</v>
      </c>
      <c r="P293" s="9" t="str">
        <f t="shared" si="14"/>
        <v>Fonds général</v>
      </c>
    </row>
    <row r="294" spans="1:16" ht="12.75" customHeight="1" x14ac:dyDescent="0.25">
      <c r="A294" s="2" t="s">
        <v>1272</v>
      </c>
      <c r="B294" s="2" t="s">
        <v>1272</v>
      </c>
      <c r="C294" s="2" t="s">
        <v>1248</v>
      </c>
      <c r="D294" s="2" t="s">
        <v>50</v>
      </c>
      <c r="E294" s="2" t="s">
        <v>90</v>
      </c>
      <c r="F294" s="2" t="s">
        <v>228</v>
      </c>
      <c r="G294" s="2" t="s">
        <v>227</v>
      </c>
      <c r="H294" s="2" t="s">
        <v>226</v>
      </c>
      <c r="I294" s="2" t="s">
        <v>88</v>
      </c>
      <c r="J294" s="2" t="s">
        <v>46</v>
      </c>
      <c r="K294" s="2" t="s">
        <v>48</v>
      </c>
      <c r="L294" s="2" t="s">
        <v>87</v>
      </c>
      <c r="M294" s="8">
        <v>1</v>
      </c>
      <c r="N294" s="9" t="str">
        <f t="shared" si="12"/>
        <v>RSSS-210-4150 - Fonds immo - Crédits reportés - Cap</v>
      </c>
      <c r="O294" s="9" t="str">
        <f t="shared" si="13"/>
        <v>Investissement</v>
      </c>
      <c r="P294" s="9" t="str">
        <f t="shared" si="14"/>
        <v>Fonds général</v>
      </c>
    </row>
    <row r="295" spans="1:16" ht="12.75" customHeight="1" x14ac:dyDescent="0.25">
      <c r="A295" s="2" t="s">
        <v>1239</v>
      </c>
      <c r="B295" s="2" t="s">
        <v>1239</v>
      </c>
      <c r="C295" s="2" t="s">
        <v>1215</v>
      </c>
      <c r="D295" s="2" t="s">
        <v>50</v>
      </c>
      <c r="E295" s="2" t="s">
        <v>90</v>
      </c>
      <c r="F295" s="2" t="s">
        <v>228</v>
      </c>
      <c r="G295" s="2" t="s">
        <v>227</v>
      </c>
      <c r="H295" s="2" t="s">
        <v>226</v>
      </c>
      <c r="I295" s="2" t="s">
        <v>88</v>
      </c>
      <c r="J295" s="2" t="s">
        <v>46</v>
      </c>
      <c r="K295" s="2" t="s">
        <v>48</v>
      </c>
      <c r="L295" s="2" t="s">
        <v>87</v>
      </c>
      <c r="M295" s="8">
        <v>1</v>
      </c>
      <c r="N295" s="9" t="str">
        <f t="shared" si="12"/>
        <v>RSSS-210-4155 - Fonds immo - Crédits reportés - Cap</v>
      </c>
      <c r="O295" s="9" t="str">
        <f t="shared" si="13"/>
        <v>Investissement</v>
      </c>
      <c r="P295" s="9" t="str">
        <f t="shared" si="14"/>
        <v>Fonds général</v>
      </c>
    </row>
    <row r="296" spans="1:16" ht="12.75" customHeight="1" x14ac:dyDescent="0.25">
      <c r="A296" s="2" t="s">
        <v>1206</v>
      </c>
      <c r="B296" s="2" t="s">
        <v>1206</v>
      </c>
      <c r="C296" s="2" t="s">
        <v>1182</v>
      </c>
      <c r="D296" s="2" t="s">
        <v>50</v>
      </c>
      <c r="E296" s="2" t="s">
        <v>90</v>
      </c>
      <c r="F296" s="2" t="s">
        <v>228</v>
      </c>
      <c r="G296" s="2" t="s">
        <v>227</v>
      </c>
      <c r="H296" s="2" t="s">
        <v>226</v>
      </c>
      <c r="I296" s="2" t="s">
        <v>88</v>
      </c>
      <c r="J296" s="2" t="s">
        <v>46</v>
      </c>
      <c r="K296" s="2" t="s">
        <v>48</v>
      </c>
      <c r="L296" s="2" t="s">
        <v>87</v>
      </c>
      <c r="M296" s="8">
        <v>1</v>
      </c>
      <c r="N296" s="9" t="str">
        <f t="shared" si="12"/>
        <v>RSSS-210-4200 - Fonds immo - Crédits reportés - Cap</v>
      </c>
      <c r="O296" s="9" t="str">
        <f t="shared" si="13"/>
        <v>Investissement</v>
      </c>
      <c r="P296" s="9" t="str">
        <f t="shared" si="14"/>
        <v>Fonds général</v>
      </c>
    </row>
    <row r="297" spans="1:16" ht="12.75" customHeight="1" x14ac:dyDescent="0.25">
      <c r="A297" s="2" t="s">
        <v>1173</v>
      </c>
      <c r="B297" s="2" t="s">
        <v>1173</v>
      </c>
      <c r="C297" s="2" t="s">
        <v>1149</v>
      </c>
      <c r="D297" s="2" t="s">
        <v>50</v>
      </c>
      <c r="E297" s="2" t="s">
        <v>90</v>
      </c>
      <c r="F297" s="2" t="s">
        <v>228</v>
      </c>
      <c r="G297" s="2" t="s">
        <v>227</v>
      </c>
      <c r="H297" s="2" t="s">
        <v>226</v>
      </c>
      <c r="I297" s="2" t="s">
        <v>88</v>
      </c>
      <c r="J297" s="2" t="s">
        <v>46</v>
      </c>
      <c r="K297" s="2" t="s">
        <v>48</v>
      </c>
      <c r="L297" s="2" t="s">
        <v>87</v>
      </c>
      <c r="M297" s="8">
        <v>1</v>
      </c>
      <c r="N297" s="9" t="str">
        <f t="shared" si="12"/>
        <v>RSSS-210-4250 - Fonds immo - Crédits reportés - Cap</v>
      </c>
      <c r="O297" s="9" t="str">
        <f t="shared" si="13"/>
        <v>Investissement</v>
      </c>
      <c r="P297" s="9" t="str">
        <f t="shared" si="14"/>
        <v>Fonds général</v>
      </c>
    </row>
    <row r="298" spans="1:16" ht="12.75" customHeight="1" x14ac:dyDescent="0.25">
      <c r="A298" s="2" t="s">
        <v>1140</v>
      </c>
      <c r="B298" s="2" t="s">
        <v>1140</v>
      </c>
      <c r="C298" s="2" t="s">
        <v>1116</v>
      </c>
      <c r="D298" s="2" t="s">
        <v>50</v>
      </c>
      <c r="E298" s="2" t="s">
        <v>90</v>
      </c>
      <c r="F298" s="2" t="s">
        <v>228</v>
      </c>
      <c r="G298" s="2" t="s">
        <v>227</v>
      </c>
      <c r="H298" s="2" t="s">
        <v>226</v>
      </c>
      <c r="I298" s="2" t="s">
        <v>88</v>
      </c>
      <c r="J298" s="2" t="s">
        <v>46</v>
      </c>
      <c r="K298" s="2" t="s">
        <v>48</v>
      </c>
      <c r="L298" s="2" t="s">
        <v>87</v>
      </c>
      <c r="M298" s="8">
        <v>1</v>
      </c>
      <c r="N298" s="9" t="str">
        <f t="shared" si="12"/>
        <v>RSSS-210-4300 - Fonds immo - Crédits reportés - Cap</v>
      </c>
      <c r="O298" s="9" t="str">
        <f t="shared" si="13"/>
        <v>Investissement</v>
      </c>
      <c r="P298" s="9" t="str">
        <f t="shared" si="14"/>
        <v>Fonds général</v>
      </c>
    </row>
    <row r="299" spans="1:16" ht="12.75" customHeight="1" x14ac:dyDescent="0.25">
      <c r="A299" s="2" t="s">
        <v>1107</v>
      </c>
      <c r="B299" s="2" t="s">
        <v>1107</v>
      </c>
      <c r="C299" s="2" t="s">
        <v>1083</v>
      </c>
      <c r="D299" s="2" t="s">
        <v>50</v>
      </c>
      <c r="E299" s="2" t="s">
        <v>90</v>
      </c>
      <c r="F299" s="2" t="s">
        <v>228</v>
      </c>
      <c r="G299" s="2" t="s">
        <v>227</v>
      </c>
      <c r="H299" s="2" t="s">
        <v>226</v>
      </c>
      <c r="I299" s="2" t="s">
        <v>88</v>
      </c>
      <c r="J299" s="2" t="s">
        <v>46</v>
      </c>
      <c r="K299" s="2" t="s">
        <v>48</v>
      </c>
      <c r="L299" s="2" t="s">
        <v>87</v>
      </c>
      <c r="M299" s="8">
        <v>1</v>
      </c>
      <c r="N299" s="9" t="str">
        <f t="shared" si="12"/>
        <v>RSSS-210-4326 - Fonds immo - Crédits reportés - Cap</v>
      </c>
      <c r="O299" s="9" t="str">
        <f t="shared" si="13"/>
        <v>Investissement</v>
      </c>
      <c r="P299" s="9" t="str">
        <f t="shared" si="14"/>
        <v>Fonds général</v>
      </c>
    </row>
    <row r="300" spans="1:16" ht="12.75" customHeight="1" x14ac:dyDescent="0.25">
      <c r="A300" s="2" t="s">
        <v>1074</v>
      </c>
      <c r="B300" s="2" t="s">
        <v>1074</v>
      </c>
      <c r="C300" s="2" t="s">
        <v>1050</v>
      </c>
      <c r="D300" s="2" t="s">
        <v>50</v>
      </c>
      <c r="E300" s="2" t="s">
        <v>90</v>
      </c>
      <c r="F300" s="2" t="s">
        <v>228</v>
      </c>
      <c r="G300" s="2" t="s">
        <v>227</v>
      </c>
      <c r="H300" s="2" t="s">
        <v>226</v>
      </c>
      <c r="I300" s="2" t="s">
        <v>88</v>
      </c>
      <c r="J300" s="2" t="s">
        <v>46</v>
      </c>
      <c r="K300" s="2" t="s">
        <v>48</v>
      </c>
      <c r="L300" s="2" t="s">
        <v>87</v>
      </c>
      <c r="M300" s="8">
        <v>1</v>
      </c>
      <c r="N300" s="9" t="str">
        <f t="shared" si="12"/>
        <v>RSSS-210-4327 - Fonds immo - Crédits reportés - Cap</v>
      </c>
      <c r="O300" s="9" t="str">
        <f t="shared" si="13"/>
        <v>Investissement</v>
      </c>
      <c r="P300" s="9" t="str">
        <f t="shared" si="14"/>
        <v>Fonds général</v>
      </c>
    </row>
    <row r="301" spans="1:16" ht="12.75" customHeight="1" x14ac:dyDescent="0.25">
      <c r="A301" s="2" t="s">
        <v>1041</v>
      </c>
      <c r="B301" s="2" t="s">
        <v>1041</v>
      </c>
      <c r="C301" s="2" t="s">
        <v>1017</v>
      </c>
      <c r="D301" s="2" t="s">
        <v>50</v>
      </c>
      <c r="E301" s="2" t="s">
        <v>90</v>
      </c>
      <c r="F301" s="2" t="s">
        <v>228</v>
      </c>
      <c r="G301" s="2" t="s">
        <v>227</v>
      </c>
      <c r="H301" s="2" t="s">
        <v>226</v>
      </c>
      <c r="I301" s="2" t="s">
        <v>88</v>
      </c>
      <c r="J301" s="2" t="s">
        <v>46</v>
      </c>
      <c r="K301" s="2" t="s">
        <v>48</v>
      </c>
      <c r="L301" s="2" t="s">
        <v>87</v>
      </c>
      <c r="M301" s="8">
        <v>1</v>
      </c>
      <c r="N301" s="9" t="str">
        <f t="shared" si="12"/>
        <v>RSSS-210-4350 - Fonds immo - Crédits reportés - Cap</v>
      </c>
      <c r="O301" s="9" t="str">
        <f t="shared" si="13"/>
        <v>Investissement</v>
      </c>
      <c r="P301" s="9" t="str">
        <f t="shared" si="14"/>
        <v>Fonds général</v>
      </c>
    </row>
    <row r="302" spans="1:16" ht="12.75" customHeight="1" x14ac:dyDescent="0.25">
      <c r="A302" s="2" t="s">
        <v>1008</v>
      </c>
      <c r="B302" s="2" t="s">
        <v>1008</v>
      </c>
      <c r="C302" s="2" t="s">
        <v>984</v>
      </c>
      <c r="D302" s="2" t="s">
        <v>50</v>
      </c>
      <c r="E302" s="2" t="s">
        <v>90</v>
      </c>
      <c r="F302" s="2" t="s">
        <v>228</v>
      </c>
      <c r="G302" s="2" t="s">
        <v>227</v>
      </c>
      <c r="H302" s="2" t="s">
        <v>226</v>
      </c>
      <c r="I302" s="2" t="s">
        <v>88</v>
      </c>
      <c r="J302" s="2" t="s">
        <v>46</v>
      </c>
      <c r="K302" s="2" t="s">
        <v>48</v>
      </c>
      <c r="L302" s="2" t="s">
        <v>87</v>
      </c>
      <c r="M302" s="8">
        <v>1</v>
      </c>
      <c r="N302" s="9" t="str">
        <f t="shared" si="12"/>
        <v>RSSS-210-4400 - Fonds immo - Crédits reportés - Cap</v>
      </c>
      <c r="O302" s="9" t="str">
        <f t="shared" si="13"/>
        <v>Investissement</v>
      </c>
      <c r="P302" s="9" t="str">
        <f t="shared" si="14"/>
        <v>Fonds général</v>
      </c>
    </row>
    <row r="303" spans="1:16" ht="12.75" customHeight="1" x14ac:dyDescent="0.25">
      <c r="A303" s="2" t="s">
        <v>975</v>
      </c>
      <c r="B303" s="2" t="s">
        <v>975</v>
      </c>
      <c r="C303" s="2" t="s">
        <v>951</v>
      </c>
      <c r="D303" s="2" t="s">
        <v>50</v>
      </c>
      <c r="E303" s="2" t="s">
        <v>90</v>
      </c>
      <c r="F303" s="2" t="s">
        <v>228</v>
      </c>
      <c r="G303" s="2" t="s">
        <v>227</v>
      </c>
      <c r="H303" s="2" t="s">
        <v>226</v>
      </c>
      <c r="I303" s="2" t="s">
        <v>88</v>
      </c>
      <c r="J303" s="2" t="s">
        <v>46</v>
      </c>
      <c r="K303" s="2" t="s">
        <v>48</v>
      </c>
      <c r="L303" s="2" t="s">
        <v>87</v>
      </c>
      <c r="M303" s="8">
        <v>1</v>
      </c>
      <c r="N303" s="9" t="str">
        <f t="shared" si="12"/>
        <v>RSSS-210-4450 - Fonds immo - Crédits reportés - Cap</v>
      </c>
      <c r="O303" s="9" t="str">
        <f t="shared" si="13"/>
        <v>Investissement</v>
      </c>
      <c r="P303" s="9" t="str">
        <f t="shared" si="14"/>
        <v>Fonds général</v>
      </c>
    </row>
    <row r="304" spans="1:16" ht="12.75" customHeight="1" x14ac:dyDescent="0.25">
      <c r="A304" s="2" t="s">
        <v>942</v>
      </c>
      <c r="B304" s="2" t="s">
        <v>942</v>
      </c>
      <c r="C304" s="2" t="s">
        <v>918</v>
      </c>
      <c r="D304" s="2" t="s">
        <v>50</v>
      </c>
      <c r="E304" s="2" t="s">
        <v>90</v>
      </c>
      <c r="F304" s="2" t="s">
        <v>228</v>
      </c>
      <c r="G304" s="2" t="s">
        <v>227</v>
      </c>
      <c r="H304" s="2" t="s">
        <v>226</v>
      </c>
      <c r="I304" s="2" t="s">
        <v>88</v>
      </c>
      <c r="J304" s="2" t="s">
        <v>46</v>
      </c>
      <c r="K304" s="2" t="s">
        <v>48</v>
      </c>
      <c r="L304" s="2" t="s">
        <v>87</v>
      </c>
      <c r="M304" s="8">
        <v>1</v>
      </c>
      <c r="N304" s="9" t="str">
        <f t="shared" si="12"/>
        <v>RSSS-210-4500 - Fonds immo - Crédits reportés - Cap</v>
      </c>
      <c r="O304" s="9" t="str">
        <f t="shared" si="13"/>
        <v>Investissement</v>
      </c>
      <c r="P304" s="9" t="str">
        <f t="shared" si="14"/>
        <v>Fonds général</v>
      </c>
    </row>
    <row r="305" spans="1:16" ht="12.75" customHeight="1" x14ac:dyDescent="0.25">
      <c r="A305" s="2" t="s">
        <v>909</v>
      </c>
      <c r="B305" s="2" t="s">
        <v>909</v>
      </c>
      <c r="C305" s="2" t="s">
        <v>885</v>
      </c>
      <c r="D305" s="2" t="s">
        <v>50</v>
      </c>
      <c r="E305" s="2" t="s">
        <v>90</v>
      </c>
      <c r="F305" s="2" t="s">
        <v>228</v>
      </c>
      <c r="G305" s="2" t="s">
        <v>227</v>
      </c>
      <c r="H305" s="2" t="s">
        <v>226</v>
      </c>
      <c r="I305" s="2" t="s">
        <v>88</v>
      </c>
      <c r="J305" s="2" t="s">
        <v>46</v>
      </c>
      <c r="K305" s="2" t="s">
        <v>48</v>
      </c>
      <c r="L305" s="2" t="s">
        <v>87</v>
      </c>
      <c r="M305" s="8">
        <v>1</v>
      </c>
      <c r="N305" s="9" t="str">
        <f t="shared" si="12"/>
        <v>RSSS-210-4550 - Fonds immo - Crédits reportés - Cap</v>
      </c>
      <c r="O305" s="9" t="str">
        <f t="shared" si="13"/>
        <v>Investissement</v>
      </c>
      <c r="P305" s="9" t="str">
        <f t="shared" si="14"/>
        <v>Fonds général</v>
      </c>
    </row>
    <row r="306" spans="1:16" ht="12.75" customHeight="1" x14ac:dyDescent="0.25">
      <c r="A306" s="2" t="s">
        <v>876</v>
      </c>
      <c r="B306" s="2" t="s">
        <v>876</v>
      </c>
      <c r="C306" s="2" t="s">
        <v>852</v>
      </c>
      <c r="D306" s="2" t="s">
        <v>50</v>
      </c>
      <c r="E306" s="2" t="s">
        <v>90</v>
      </c>
      <c r="F306" s="2" t="s">
        <v>228</v>
      </c>
      <c r="G306" s="2" t="s">
        <v>227</v>
      </c>
      <c r="H306" s="2" t="s">
        <v>226</v>
      </c>
      <c r="I306" s="2" t="s">
        <v>88</v>
      </c>
      <c r="J306" s="2" t="s">
        <v>46</v>
      </c>
      <c r="K306" s="2" t="s">
        <v>48</v>
      </c>
      <c r="L306" s="2" t="s">
        <v>87</v>
      </c>
      <c r="M306" s="8">
        <v>1</v>
      </c>
      <c r="N306" s="9" t="str">
        <f t="shared" si="12"/>
        <v>RSSS-210-4600 - Fonds immo - Crédits reportés - Cap</v>
      </c>
      <c r="O306" s="9" t="str">
        <f t="shared" si="13"/>
        <v>Investissement</v>
      </c>
      <c r="P306" s="9" t="str">
        <f t="shared" si="14"/>
        <v>Fonds général</v>
      </c>
    </row>
    <row r="307" spans="1:16" ht="12.75" customHeight="1" x14ac:dyDescent="0.25">
      <c r="A307" s="2" t="s">
        <v>843</v>
      </c>
      <c r="B307" s="2" t="s">
        <v>843</v>
      </c>
      <c r="C307" s="2" t="s">
        <v>819</v>
      </c>
      <c r="D307" s="2" t="s">
        <v>50</v>
      </c>
      <c r="E307" s="2" t="s">
        <v>90</v>
      </c>
      <c r="F307" s="2" t="s">
        <v>228</v>
      </c>
      <c r="G307" s="2" t="s">
        <v>227</v>
      </c>
      <c r="H307" s="2" t="s">
        <v>226</v>
      </c>
      <c r="I307" s="2" t="s">
        <v>88</v>
      </c>
      <c r="J307" s="2" t="s">
        <v>46</v>
      </c>
      <c r="K307" s="2" t="s">
        <v>48</v>
      </c>
      <c r="L307" s="2" t="s">
        <v>87</v>
      </c>
      <c r="M307" s="8">
        <v>1</v>
      </c>
      <c r="N307" s="9" t="str">
        <f t="shared" si="12"/>
        <v>RSSS-210-4601 - Fonds immo - Crédits reportés - Cap</v>
      </c>
      <c r="O307" s="9" t="str">
        <f t="shared" si="13"/>
        <v>Investissement</v>
      </c>
      <c r="P307" s="9" t="str">
        <f t="shared" si="14"/>
        <v>Fonds général</v>
      </c>
    </row>
    <row r="308" spans="1:16" ht="12.75" customHeight="1" x14ac:dyDescent="0.25">
      <c r="A308" s="2" t="s">
        <v>810</v>
      </c>
      <c r="B308" s="2" t="s">
        <v>810</v>
      </c>
      <c r="C308" s="2" t="s">
        <v>786</v>
      </c>
      <c r="D308" s="2" t="s">
        <v>50</v>
      </c>
      <c r="E308" s="2" t="s">
        <v>90</v>
      </c>
      <c r="F308" s="2" t="s">
        <v>228</v>
      </c>
      <c r="G308" s="2" t="s">
        <v>227</v>
      </c>
      <c r="H308" s="2" t="s">
        <v>226</v>
      </c>
      <c r="I308" s="2" t="s">
        <v>88</v>
      </c>
      <c r="J308" s="2" t="s">
        <v>46</v>
      </c>
      <c r="K308" s="2" t="s">
        <v>48</v>
      </c>
      <c r="L308" s="2" t="s">
        <v>87</v>
      </c>
      <c r="M308" s="8">
        <v>1</v>
      </c>
      <c r="N308" s="9" t="str">
        <f t="shared" si="12"/>
        <v>RSSS-210-4602 - Fonds immo - Crédits reportés - Cap</v>
      </c>
      <c r="O308" s="9" t="str">
        <f t="shared" si="13"/>
        <v>Investissement</v>
      </c>
      <c r="P308" s="9" t="str">
        <f t="shared" si="14"/>
        <v>Fonds général</v>
      </c>
    </row>
    <row r="309" spans="1:16" ht="12.75" customHeight="1" x14ac:dyDescent="0.25">
      <c r="A309" s="2" t="s">
        <v>777</v>
      </c>
      <c r="B309" s="2" t="s">
        <v>777</v>
      </c>
      <c r="C309" s="2" t="s">
        <v>753</v>
      </c>
      <c r="D309" s="2" t="s">
        <v>50</v>
      </c>
      <c r="E309" s="2" t="s">
        <v>90</v>
      </c>
      <c r="F309" s="2" t="s">
        <v>228</v>
      </c>
      <c r="G309" s="2" t="s">
        <v>227</v>
      </c>
      <c r="H309" s="2" t="s">
        <v>226</v>
      </c>
      <c r="I309" s="2" t="s">
        <v>88</v>
      </c>
      <c r="J309" s="2" t="s">
        <v>46</v>
      </c>
      <c r="K309" s="2" t="s">
        <v>48</v>
      </c>
      <c r="L309" s="2" t="s">
        <v>87</v>
      </c>
      <c r="M309" s="8">
        <v>1</v>
      </c>
      <c r="N309" s="9" t="str">
        <f t="shared" si="12"/>
        <v>RSSS-210-4603 - Fonds immo - Crédits reportés - Cap</v>
      </c>
      <c r="O309" s="9" t="str">
        <f t="shared" si="13"/>
        <v>Investissement</v>
      </c>
      <c r="P309" s="9" t="str">
        <f t="shared" si="14"/>
        <v>Fonds général</v>
      </c>
    </row>
    <row r="310" spans="1:16" ht="12.75" customHeight="1" x14ac:dyDescent="0.25">
      <c r="A310" s="2" t="s">
        <v>744</v>
      </c>
      <c r="B310" s="2" t="s">
        <v>744</v>
      </c>
      <c r="C310" s="2" t="s">
        <v>720</v>
      </c>
      <c r="D310" s="2" t="s">
        <v>50</v>
      </c>
      <c r="E310" s="2" t="s">
        <v>90</v>
      </c>
      <c r="F310" s="2" t="s">
        <v>228</v>
      </c>
      <c r="G310" s="2" t="s">
        <v>227</v>
      </c>
      <c r="H310" s="2" t="s">
        <v>226</v>
      </c>
      <c r="I310" s="2" t="s">
        <v>88</v>
      </c>
      <c r="J310" s="2" t="s">
        <v>46</v>
      </c>
      <c r="K310" s="2" t="s">
        <v>48</v>
      </c>
      <c r="L310" s="2" t="s">
        <v>87</v>
      </c>
      <c r="M310" s="8">
        <v>1</v>
      </c>
      <c r="N310" s="9" t="str">
        <f t="shared" si="12"/>
        <v>RSSS-210-4604 - Fonds immo - Crédits reportés - Cap</v>
      </c>
      <c r="O310" s="9" t="str">
        <f t="shared" si="13"/>
        <v>Investissement</v>
      </c>
      <c r="P310" s="9" t="str">
        <f t="shared" si="14"/>
        <v>Fonds général</v>
      </c>
    </row>
    <row r="311" spans="1:16" ht="12.75" customHeight="1" x14ac:dyDescent="0.25">
      <c r="A311" s="2" t="s">
        <v>711</v>
      </c>
      <c r="B311" s="2" t="s">
        <v>711</v>
      </c>
      <c r="C311" s="2" t="s">
        <v>687</v>
      </c>
      <c r="D311" s="2" t="s">
        <v>50</v>
      </c>
      <c r="E311" s="2" t="s">
        <v>90</v>
      </c>
      <c r="F311" s="2" t="s">
        <v>228</v>
      </c>
      <c r="G311" s="2" t="s">
        <v>227</v>
      </c>
      <c r="H311" s="2" t="s">
        <v>226</v>
      </c>
      <c r="I311" s="2" t="s">
        <v>88</v>
      </c>
      <c r="J311" s="2" t="s">
        <v>46</v>
      </c>
      <c r="K311" s="2" t="s">
        <v>48</v>
      </c>
      <c r="L311" s="2" t="s">
        <v>87</v>
      </c>
      <c r="M311" s="8">
        <v>1</v>
      </c>
      <c r="N311" s="9" t="str">
        <f t="shared" si="12"/>
        <v>RSSS-210-4618 - Fonds immo - Crédits reportés - Cap</v>
      </c>
      <c r="O311" s="9" t="str">
        <f t="shared" si="13"/>
        <v>Investissement</v>
      </c>
      <c r="P311" s="9" t="str">
        <f t="shared" si="14"/>
        <v>Fonds général</v>
      </c>
    </row>
    <row r="312" spans="1:16" ht="12.75" customHeight="1" x14ac:dyDescent="0.25">
      <c r="A312" s="2" t="s">
        <v>678</v>
      </c>
      <c r="B312" s="2" t="s">
        <v>678</v>
      </c>
      <c r="C312" s="2" t="s">
        <v>654</v>
      </c>
      <c r="D312" s="2" t="s">
        <v>50</v>
      </c>
      <c r="E312" s="2" t="s">
        <v>90</v>
      </c>
      <c r="F312" s="2" t="s">
        <v>228</v>
      </c>
      <c r="G312" s="2" t="s">
        <v>227</v>
      </c>
      <c r="H312" s="2" t="s">
        <v>226</v>
      </c>
      <c r="I312" s="2" t="s">
        <v>88</v>
      </c>
      <c r="J312" s="2" t="s">
        <v>46</v>
      </c>
      <c r="K312" s="2" t="s">
        <v>48</v>
      </c>
      <c r="L312" s="2" t="s">
        <v>87</v>
      </c>
      <c r="M312" s="8">
        <v>1</v>
      </c>
      <c r="N312" s="9" t="str">
        <f t="shared" si="12"/>
        <v>RSSS-210-4620 - Fonds immo - Crédits reportés - Cap</v>
      </c>
      <c r="O312" s="9" t="str">
        <f t="shared" si="13"/>
        <v>Investissement</v>
      </c>
      <c r="P312" s="9" t="str">
        <f t="shared" si="14"/>
        <v>Fonds général</v>
      </c>
    </row>
    <row r="313" spans="1:16" ht="12.75" customHeight="1" x14ac:dyDescent="0.25">
      <c r="A313" s="2" t="s">
        <v>645</v>
      </c>
      <c r="B313" s="2" t="s">
        <v>645</v>
      </c>
      <c r="C313" s="2" t="s">
        <v>621</v>
      </c>
      <c r="D313" s="2" t="s">
        <v>50</v>
      </c>
      <c r="E313" s="2" t="s">
        <v>90</v>
      </c>
      <c r="F313" s="2" t="s">
        <v>228</v>
      </c>
      <c r="G313" s="2" t="s">
        <v>227</v>
      </c>
      <c r="H313" s="2" t="s">
        <v>226</v>
      </c>
      <c r="I313" s="2" t="s">
        <v>88</v>
      </c>
      <c r="J313" s="2" t="s">
        <v>46</v>
      </c>
      <c r="K313" s="2" t="s">
        <v>48</v>
      </c>
      <c r="L313" s="2" t="s">
        <v>87</v>
      </c>
      <c r="M313" s="8">
        <v>1</v>
      </c>
      <c r="N313" s="9" t="str">
        <f t="shared" si="12"/>
        <v>RSSS-210-4624 - Fonds immo - Crédits reportés - Cap</v>
      </c>
      <c r="O313" s="9" t="str">
        <f t="shared" si="13"/>
        <v>Investissement</v>
      </c>
      <c r="P313" s="9" t="str">
        <f t="shared" si="14"/>
        <v>Fonds général</v>
      </c>
    </row>
    <row r="314" spans="1:16" ht="12.75" customHeight="1" x14ac:dyDescent="0.25">
      <c r="A314" s="2" t="s">
        <v>612</v>
      </c>
      <c r="B314" s="2" t="s">
        <v>612</v>
      </c>
      <c r="C314" s="2" t="s">
        <v>588</v>
      </c>
      <c r="D314" s="2" t="s">
        <v>50</v>
      </c>
      <c r="E314" s="2" t="s">
        <v>90</v>
      </c>
      <c r="F314" s="2" t="s">
        <v>228</v>
      </c>
      <c r="G314" s="2" t="s">
        <v>227</v>
      </c>
      <c r="H314" s="2" t="s">
        <v>226</v>
      </c>
      <c r="I314" s="2" t="s">
        <v>88</v>
      </c>
      <c r="J314" s="2" t="s">
        <v>46</v>
      </c>
      <c r="K314" s="2" t="s">
        <v>48</v>
      </c>
      <c r="L314" s="2" t="s">
        <v>87</v>
      </c>
      <c r="M314" s="8">
        <v>1</v>
      </c>
      <c r="N314" s="9" t="str">
        <f t="shared" si="12"/>
        <v>RSSS-210-4664 - Fonds immo - Crédits reportés - Cap</v>
      </c>
      <c r="O314" s="9" t="str">
        <f t="shared" si="13"/>
        <v>Investissement</v>
      </c>
      <c r="P314" s="9" t="str">
        <f t="shared" si="14"/>
        <v>Fonds général</v>
      </c>
    </row>
    <row r="315" spans="1:16" ht="12.75" customHeight="1" x14ac:dyDescent="0.25">
      <c r="A315" s="2" t="s">
        <v>579</v>
      </c>
      <c r="B315" s="2" t="s">
        <v>579</v>
      </c>
      <c r="C315" s="2" t="s">
        <v>555</v>
      </c>
      <c r="D315" s="2" t="s">
        <v>50</v>
      </c>
      <c r="E315" s="2" t="s">
        <v>90</v>
      </c>
      <c r="F315" s="2" t="s">
        <v>228</v>
      </c>
      <c r="G315" s="2" t="s">
        <v>227</v>
      </c>
      <c r="H315" s="2" t="s">
        <v>226</v>
      </c>
      <c r="I315" s="2" t="s">
        <v>88</v>
      </c>
      <c r="J315" s="2" t="s">
        <v>46</v>
      </c>
      <c r="K315" s="2" t="s">
        <v>48</v>
      </c>
      <c r="L315" s="2" t="s">
        <v>87</v>
      </c>
      <c r="M315" s="8">
        <v>1</v>
      </c>
      <c r="N315" s="9" t="str">
        <f t="shared" si="12"/>
        <v>RSSS-210-4665 - Fonds immo - Crédits reportés - Cap</v>
      </c>
      <c r="O315" s="9" t="str">
        <f t="shared" si="13"/>
        <v>Investissement</v>
      </c>
      <c r="P315" s="9" t="str">
        <f t="shared" si="14"/>
        <v>Fonds général</v>
      </c>
    </row>
    <row r="316" spans="1:16" ht="12.75" customHeight="1" x14ac:dyDescent="0.25">
      <c r="A316" s="2" t="s">
        <v>546</v>
      </c>
      <c r="B316" s="2" t="s">
        <v>546</v>
      </c>
      <c r="C316" s="2" t="s">
        <v>522</v>
      </c>
      <c r="D316" s="2" t="s">
        <v>50</v>
      </c>
      <c r="E316" s="2" t="s">
        <v>90</v>
      </c>
      <c r="F316" s="2" t="s">
        <v>228</v>
      </c>
      <c r="G316" s="2" t="s">
        <v>227</v>
      </c>
      <c r="H316" s="2" t="s">
        <v>226</v>
      </c>
      <c r="I316" s="2" t="s">
        <v>88</v>
      </c>
      <c r="J316" s="2" t="s">
        <v>46</v>
      </c>
      <c r="K316" s="2" t="s">
        <v>48</v>
      </c>
      <c r="L316" s="2" t="s">
        <v>87</v>
      </c>
      <c r="M316" s="8">
        <v>1</v>
      </c>
      <c r="N316" s="9" t="str">
        <f t="shared" si="12"/>
        <v>RSSS-210-4700 - Fonds immo - Crédits reportés - Cap</v>
      </c>
      <c r="O316" s="9" t="str">
        <f t="shared" si="13"/>
        <v>Investissement</v>
      </c>
      <c r="P316" s="9" t="str">
        <f t="shared" si="14"/>
        <v>Fonds général</v>
      </c>
    </row>
    <row r="317" spans="1:16" ht="12.75" customHeight="1" x14ac:dyDescent="0.25">
      <c r="A317" s="2" t="s">
        <v>513</v>
      </c>
      <c r="B317" s="2" t="s">
        <v>513</v>
      </c>
      <c r="C317" s="2" t="s">
        <v>493</v>
      </c>
      <c r="D317" s="2" t="s">
        <v>50</v>
      </c>
      <c r="E317" s="2" t="s">
        <v>90</v>
      </c>
      <c r="F317" s="2" t="s">
        <v>228</v>
      </c>
      <c r="G317" s="2" t="s">
        <v>227</v>
      </c>
      <c r="H317" s="2" t="s">
        <v>226</v>
      </c>
      <c r="I317" s="2" t="s">
        <v>88</v>
      </c>
      <c r="J317" s="2" t="s">
        <v>46</v>
      </c>
      <c r="K317" s="2" t="s">
        <v>48</v>
      </c>
      <c r="L317" s="2" t="s">
        <v>87</v>
      </c>
      <c r="M317" s="8">
        <v>1</v>
      </c>
      <c r="N317" s="9" t="str">
        <f t="shared" si="12"/>
        <v>RSSS-210-4751 - Fonds immo - Crédits reportés - Cap</v>
      </c>
      <c r="O317" s="9" t="str">
        <f t="shared" si="13"/>
        <v>Investissement</v>
      </c>
      <c r="P317" s="9" t="str">
        <f t="shared" si="14"/>
        <v>Fonds général</v>
      </c>
    </row>
    <row r="318" spans="1:16" ht="12.75" customHeight="1" x14ac:dyDescent="0.25">
      <c r="A318" s="2" t="s">
        <v>484</v>
      </c>
      <c r="B318" s="2" t="s">
        <v>484</v>
      </c>
      <c r="C318" s="2" t="s">
        <v>464</v>
      </c>
      <c r="D318" s="2" t="s">
        <v>50</v>
      </c>
      <c r="E318" s="2" t="s">
        <v>90</v>
      </c>
      <c r="F318" s="2" t="s">
        <v>228</v>
      </c>
      <c r="G318" s="2" t="s">
        <v>227</v>
      </c>
      <c r="H318" s="2" t="s">
        <v>226</v>
      </c>
      <c r="I318" s="2" t="s">
        <v>88</v>
      </c>
      <c r="J318" s="2" t="s">
        <v>46</v>
      </c>
      <c r="K318" s="2" t="s">
        <v>48</v>
      </c>
      <c r="L318" s="2" t="s">
        <v>87</v>
      </c>
      <c r="M318" s="8">
        <v>1</v>
      </c>
      <c r="N318" s="9" t="str">
        <f t="shared" si="12"/>
        <v>RSSS-210-4752 - Fonds immo - Crédits reportés - Cap</v>
      </c>
      <c r="O318" s="9" t="str">
        <f t="shared" si="13"/>
        <v>Investissement</v>
      </c>
      <c r="P318" s="9" t="str">
        <f t="shared" si="14"/>
        <v>Fonds général</v>
      </c>
    </row>
    <row r="319" spans="1:16" ht="12.75" customHeight="1" x14ac:dyDescent="0.25">
      <c r="A319" s="2" t="s">
        <v>455</v>
      </c>
      <c r="B319" s="2" t="s">
        <v>455</v>
      </c>
      <c r="C319" s="2" t="s">
        <v>431</v>
      </c>
      <c r="D319" s="2" t="s">
        <v>50</v>
      </c>
      <c r="E319" s="2" t="s">
        <v>90</v>
      </c>
      <c r="F319" s="2" t="s">
        <v>228</v>
      </c>
      <c r="G319" s="2" t="s">
        <v>227</v>
      </c>
      <c r="H319" s="2" t="s">
        <v>226</v>
      </c>
      <c r="I319" s="2" t="s">
        <v>88</v>
      </c>
      <c r="J319" s="2" t="s">
        <v>46</v>
      </c>
      <c r="K319" s="2" t="s">
        <v>48</v>
      </c>
      <c r="L319" s="2" t="s">
        <v>87</v>
      </c>
      <c r="M319" s="8">
        <v>1</v>
      </c>
      <c r="N319" s="9" t="str">
        <f t="shared" si="12"/>
        <v>RSSS-210-4800 - Fonds immo - Crédits reportés - Cap</v>
      </c>
      <c r="O319" s="9" t="str">
        <f t="shared" si="13"/>
        <v>Investissement</v>
      </c>
      <c r="P319" s="9" t="str">
        <f t="shared" si="14"/>
        <v>Fonds général</v>
      </c>
    </row>
    <row r="320" spans="1:16" ht="12.75" customHeight="1" x14ac:dyDescent="0.25">
      <c r="A320" s="2" t="s">
        <v>422</v>
      </c>
      <c r="B320" s="2" t="s">
        <v>422</v>
      </c>
      <c r="C320" s="2" t="s">
        <v>399</v>
      </c>
      <c r="D320" s="2" t="s">
        <v>50</v>
      </c>
      <c r="E320" s="2" t="s">
        <v>90</v>
      </c>
      <c r="F320" s="2" t="s">
        <v>228</v>
      </c>
      <c r="G320" s="2" t="s">
        <v>227</v>
      </c>
      <c r="H320" s="2" t="s">
        <v>226</v>
      </c>
      <c r="I320" s="2" t="s">
        <v>88</v>
      </c>
      <c r="J320" s="2" t="s">
        <v>46</v>
      </c>
      <c r="K320" s="2" t="s">
        <v>48</v>
      </c>
      <c r="L320" s="2" t="s">
        <v>87</v>
      </c>
      <c r="M320" s="8">
        <v>1</v>
      </c>
      <c r="N320" s="9" t="str">
        <f t="shared" si="12"/>
        <v>RSSS-210-4851 - Fonds immo - Crédits reportés - Cap</v>
      </c>
      <c r="O320" s="9" t="str">
        <f t="shared" si="13"/>
        <v>Investissement</v>
      </c>
      <c r="P320" s="9" t="str">
        <f t="shared" si="14"/>
        <v>Fonds général</v>
      </c>
    </row>
    <row r="321" spans="1:16" ht="12.75" customHeight="1" x14ac:dyDescent="0.25">
      <c r="A321" s="2" t="s">
        <v>390</v>
      </c>
      <c r="B321" s="2" t="s">
        <v>390</v>
      </c>
      <c r="C321" s="2" t="s">
        <v>366</v>
      </c>
      <c r="D321" s="2" t="s">
        <v>50</v>
      </c>
      <c r="E321" s="2" t="s">
        <v>90</v>
      </c>
      <c r="F321" s="2" t="s">
        <v>228</v>
      </c>
      <c r="G321" s="2" t="s">
        <v>227</v>
      </c>
      <c r="H321" s="2" t="s">
        <v>226</v>
      </c>
      <c r="I321" s="2" t="s">
        <v>88</v>
      </c>
      <c r="J321" s="2" t="s">
        <v>46</v>
      </c>
      <c r="K321" s="2" t="s">
        <v>48</v>
      </c>
      <c r="L321" s="2" t="s">
        <v>87</v>
      </c>
      <c r="M321" s="8">
        <v>1</v>
      </c>
      <c r="N321" s="9" t="str">
        <f t="shared" si="12"/>
        <v>RSSS-210-4900 - Fonds immo - Crédits reportés - Cap</v>
      </c>
      <c r="O321" s="9" t="str">
        <f t="shared" si="13"/>
        <v>Investissement</v>
      </c>
      <c r="P321" s="9" t="str">
        <f t="shared" si="14"/>
        <v>Fonds général</v>
      </c>
    </row>
    <row r="322" spans="1:16" ht="12.75" customHeight="1" x14ac:dyDescent="0.25">
      <c r="A322" s="2" t="s">
        <v>357</v>
      </c>
      <c r="B322" s="2" t="s">
        <v>357</v>
      </c>
      <c r="C322" s="2" t="s">
        <v>333</v>
      </c>
      <c r="D322" s="2" t="s">
        <v>50</v>
      </c>
      <c r="E322" s="2" t="s">
        <v>90</v>
      </c>
      <c r="F322" s="2" t="s">
        <v>228</v>
      </c>
      <c r="G322" s="2" t="s">
        <v>227</v>
      </c>
      <c r="H322" s="2" t="s">
        <v>226</v>
      </c>
      <c r="I322" s="2" t="s">
        <v>88</v>
      </c>
      <c r="J322" s="2" t="s">
        <v>46</v>
      </c>
      <c r="K322" s="2" t="s">
        <v>48</v>
      </c>
      <c r="L322" s="2" t="s">
        <v>87</v>
      </c>
      <c r="M322" s="8">
        <v>1</v>
      </c>
      <c r="N322" s="9" t="str">
        <f t="shared" si="12"/>
        <v>RSSS-210-4903 - Fonds immo - Crédits reportés - Cap</v>
      </c>
      <c r="O322" s="9" t="str">
        <f t="shared" si="13"/>
        <v>Investissement</v>
      </c>
      <c r="P322" s="9" t="str">
        <f t="shared" si="14"/>
        <v>Fonds général</v>
      </c>
    </row>
    <row r="323" spans="1:16" ht="12.75" customHeight="1" x14ac:dyDescent="0.25">
      <c r="A323" s="2" t="s">
        <v>324</v>
      </c>
      <c r="B323" s="2" t="s">
        <v>324</v>
      </c>
      <c r="C323" s="2" t="s">
        <v>295</v>
      </c>
      <c r="D323" s="2" t="s">
        <v>50</v>
      </c>
      <c r="E323" s="2" t="s">
        <v>90</v>
      </c>
      <c r="F323" s="2" t="s">
        <v>228</v>
      </c>
      <c r="G323" s="2" t="s">
        <v>227</v>
      </c>
      <c r="H323" s="2" t="s">
        <v>226</v>
      </c>
      <c r="I323" s="2" t="s">
        <v>88</v>
      </c>
      <c r="J323" s="2" t="s">
        <v>46</v>
      </c>
      <c r="K323" s="2" t="s">
        <v>48</v>
      </c>
      <c r="L323" s="2" t="s">
        <v>87</v>
      </c>
      <c r="M323" s="8">
        <v>1</v>
      </c>
      <c r="N323" s="9" t="str">
        <f t="shared" ref="N323:N386" si="15">_xlfn.CONCAT(B323," - ",G323)</f>
        <v>RSSS-210-4950 - Fonds immo - Crédits reportés - Cap</v>
      </c>
      <c r="O323" s="9" t="str">
        <f t="shared" ref="O323:O386" si="16">J323</f>
        <v>Investissement</v>
      </c>
      <c r="P323" s="9" t="str">
        <f t="shared" ref="P323:P386" si="17">D323</f>
        <v>Fonds général</v>
      </c>
    </row>
    <row r="324" spans="1:16" ht="12.75" customHeight="1" x14ac:dyDescent="0.25">
      <c r="A324" s="2" t="s">
        <v>286</v>
      </c>
      <c r="B324" s="2" t="s">
        <v>286</v>
      </c>
      <c r="C324" s="2" t="s">
        <v>262</v>
      </c>
      <c r="D324" s="2" t="s">
        <v>50</v>
      </c>
      <c r="E324" s="2" t="s">
        <v>90</v>
      </c>
      <c r="F324" s="2" t="s">
        <v>228</v>
      </c>
      <c r="G324" s="2" t="s">
        <v>227</v>
      </c>
      <c r="H324" s="2" t="s">
        <v>226</v>
      </c>
      <c r="I324" s="2" t="s">
        <v>88</v>
      </c>
      <c r="J324" s="2" t="s">
        <v>46</v>
      </c>
      <c r="K324" s="2" t="s">
        <v>48</v>
      </c>
      <c r="L324" s="2" t="s">
        <v>87</v>
      </c>
      <c r="M324" s="8">
        <v>1</v>
      </c>
      <c r="N324" s="9" t="str">
        <f t="shared" si="15"/>
        <v>RSSS-210-4951 - Fonds immo - Crédits reportés - Cap</v>
      </c>
      <c r="O324" s="9" t="str">
        <f t="shared" si="16"/>
        <v>Investissement</v>
      </c>
      <c r="P324" s="9" t="str">
        <f t="shared" si="17"/>
        <v>Fonds général</v>
      </c>
    </row>
    <row r="325" spans="1:16" ht="12.75" customHeight="1" x14ac:dyDescent="0.25">
      <c r="A325" s="2" t="s">
        <v>229</v>
      </c>
      <c r="B325" s="2" t="s">
        <v>229</v>
      </c>
      <c r="C325" s="2" t="s">
        <v>149</v>
      </c>
      <c r="D325" s="2" t="s">
        <v>50</v>
      </c>
      <c r="E325" s="2" t="s">
        <v>90</v>
      </c>
      <c r="F325" s="2" t="s">
        <v>228</v>
      </c>
      <c r="G325" s="2" t="s">
        <v>227</v>
      </c>
      <c r="H325" s="2" t="s">
        <v>226</v>
      </c>
      <c r="I325" s="2" t="s">
        <v>88</v>
      </c>
      <c r="J325" s="2" t="s">
        <v>46</v>
      </c>
      <c r="K325" s="2" t="s">
        <v>48</v>
      </c>
      <c r="L325" s="2" t="s">
        <v>87</v>
      </c>
      <c r="M325" s="8">
        <v>1</v>
      </c>
      <c r="N325" s="9" t="str">
        <f t="shared" si="15"/>
        <v>RSSS-210-4952 - Fonds immo - Crédits reportés - Cap</v>
      </c>
      <c r="O325" s="9" t="str">
        <f t="shared" si="16"/>
        <v>Investissement</v>
      </c>
      <c r="P325" s="9" t="str">
        <f t="shared" si="17"/>
        <v>Fonds général</v>
      </c>
    </row>
    <row r="326" spans="1:16" ht="12.75" customHeight="1" x14ac:dyDescent="0.25">
      <c r="A326" s="2" t="s">
        <v>1370</v>
      </c>
      <c r="B326" s="2" t="s">
        <v>1370</v>
      </c>
      <c r="C326" s="2" t="s">
        <v>1347</v>
      </c>
      <c r="D326" s="2" t="s">
        <v>50</v>
      </c>
      <c r="E326" s="2" t="s">
        <v>90</v>
      </c>
      <c r="F326" s="2" t="s">
        <v>224</v>
      </c>
      <c r="G326" s="2" t="s">
        <v>223</v>
      </c>
      <c r="H326" s="2" t="s">
        <v>222</v>
      </c>
      <c r="I326" s="2" t="s">
        <v>147</v>
      </c>
      <c r="J326" s="2" t="s">
        <v>46</v>
      </c>
      <c r="K326" s="2" t="s">
        <v>48</v>
      </c>
      <c r="L326" s="2" t="s">
        <v>87</v>
      </c>
      <c r="M326" s="8">
        <v>1</v>
      </c>
      <c r="N326" s="9" t="str">
        <f t="shared" si="15"/>
        <v>RSSS-220-4017 - Fonds immo - ADTI - Cap</v>
      </c>
      <c r="O326" s="9" t="str">
        <f t="shared" si="16"/>
        <v>Investissement</v>
      </c>
      <c r="P326" s="9" t="str">
        <f t="shared" si="17"/>
        <v>Fonds général</v>
      </c>
    </row>
    <row r="327" spans="1:16" ht="12.75" customHeight="1" x14ac:dyDescent="0.25">
      <c r="A327" s="2" t="s">
        <v>1337</v>
      </c>
      <c r="B327" s="2" t="s">
        <v>1337</v>
      </c>
      <c r="C327" s="2" t="s">
        <v>1314</v>
      </c>
      <c r="D327" s="2" t="s">
        <v>50</v>
      </c>
      <c r="E327" s="2" t="s">
        <v>90</v>
      </c>
      <c r="F327" s="2" t="s">
        <v>224</v>
      </c>
      <c r="G327" s="2" t="s">
        <v>223</v>
      </c>
      <c r="H327" s="2" t="s">
        <v>222</v>
      </c>
      <c r="I327" s="2" t="s">
        <v>147</v>
      </c>
      <c r="J327" s="2" t="s">
        <v>46</v>
      </c>
      <c r="K327" s="2" t="s">
        <v>48</v>
      </c>
      <c r="L327" s="2" t="s">
        <v>87</v>
      </c>
      <c r="M327" s="8">
        <v>1</v>
      </c>
      <c r="N327" s="9" t="str">
        <f t="shared" si="15"/>
        <v>RSSS-220-4051 - Fonds immo - ADTI - Cap</v>
      </c>
      <c r="O327" s="9" t="str">
        <f t="shared" si="16"/>
        <v>Investissement</v>
      </c>
      <c r="P327" s="9" t="str">
        <f t="shared" si="17"/>
        <v>Fonds général</v>
      </c>
    </row>
    <row r="328" spans="1:16" ht="12.75" customHeight="1" x14ac:dyDescent="0.25">
      <c r="A328" s="2" t="s">
        <v>1304</v>
      </c>
      <c r="B328" s="2" t="s">
        <v>1304</v>
      </c>
      <c r="C328" s="2" t="s">
        <v>1281</v>
      </c>
      <c r="D328" s="2" t="s">
        <v>50</v>
      </c>
      <c r="E328" s="2" t="s">
        <v>90</v>
      </c>
      <c r="F328" s="2" t="s">
        <v>224</v>
      </c>
      <c r="G328" s="2" t="s">
        <v>223</v>
      </c>
      <c r="H328" s="2" t="s">
        <v>222</v>
      </c>
      <c r="I328" s="2" t="s">
        <v>147</v>
      </c>
      <c r="J328" s="2" t="s">
        <v>46</v>
      </c>
      <c r="K328" s="2" t="s">
        <v>48</v>
      </c>
      <c r="L328" s="2" t="s">
        <v>87</v>
      </c>
      <c r="M328" s="8">
        <v>1</v>
      </c>
      <c r="N328" s="9" t="str">
        <f t="shared" si="15"/>
        <v>RSSS-220-4100 - Fonds immo - ADTI - Cap</v>
      </c>
      <c r="O328" s="9" t="str">
        <f t="shared" si="16"/>
        <v>Investissement</v>
      </c>
      <c r="P328" s="9" t="str">
        <f t="shared" si="17"/>
        <v>Fonds général</v>
      </c>
    </row>
    <row r="329" spans="1:16" ht="12.75" customHeight="1" x14ac:dyDescent="0.25">
      <c r="A329" s="2" t="s">
        <v>1271</v>
      </c>
      <c r="B329" s="2" t="s">
        <v>1271</v>
      </c>
      <c r="C329" s="2" t="s">
        <v>1248</v>
      </c>
      <c r="D329" s="2" t="s">
        <v>50</v>
      </c>
      <c r="E329" s="2" t="s">
        <v>90</v>
      </c>
      <c r="F329" s="2" t="s">
        <v>224</v>
      </c>
      <c r="G329" s="2" t="s">
        <v>223</v>
      </c>
      <c r="H329" s="2" t="s">
        <v>222</v>
      </c>
      <c r="I329" s="2" t="s">
        <v>147</v>
      </c>
      <c r="J329" s="2" t="s">
        <v>46</v>
      </c>
      <c r="K329" s="2" t="s">
        <v>48</v>
      </c>
      <c r="L329" s="2" t="s">
        <v>87</v>
      </c>
      <c r="M329" s="8">
        <v>1</v>
      </c>
      <c r="N329" s="9" t="str">
        <f t="shared" si="15"/>
        <v>RSSS-220-4150 - Fonds immo - ADTI - Cap</v>
      </c>
      <c r="O329" s="9" t="str">
        <f t="shared" si="16"/>
        <v>Investissement</v>
      </c>
      <c r="P329" s="9" t="str">
        <f t="shared" si="17"/>
        <v>Fonds général</v>
      </c>
    </row>
    <row r="330" spans="1:16" ht="12.75" customHeight="1" x14ac:dyDescent="0.25">
      <c r="A330" s="2" t="s">
        <v>1238</v>
      </c>
      <c r="B330" s="2" t="s">
        <v>1238</v>
      </c>
      <c r="C330" s="2" t="s">
        <v>1215</v>
      </c>
      <c r="D330" s="2" t="s">
        <v>50</v>
      </c>
      <c r="E330" s="2" t="s">
        <v>90</v>
      </c>
      <c r="F330" s="2" t="s">
        <v>224</v>
      </c>
      <c r="G330" s="2" t="s">
        <v>223</v>
      </c>
      <c r="H330" s="2" t="s">
        <v>222</v>
      </c>
      <c r="I330" s="2" t="s">
        <v>147</v>
      </c>
      <c r="J330" s="2" t="s">
        <v>46</v>
      </c>
      <c r="K330" s="2" t="s">
        <v>48</v>
      </c>
      <c r="L330" s="2" t="s">
        <v>87</v>
      </c>
      <c r="M330" s="8">
        <v>1</v>
      </c>
      <c r="N330" s="9" t="str">
        <f t="shared" si="15"/>
        <v>RSSS-220-4155 - Fonds immo - ADTI - Cap</v>
      </c>
      <c r="O330" s="9" t="str">
        <f t="shared" si="16"/>
        <v>Investissement</v>
      </c>
      <c r="P330" s="9" t="str">
        <f t="shared" si="17"/>
        <v>Fonds général</v>
      </c>
    </row>
    <row r="331" spans="1:16" ht="12.75" customHeight="1" x14ac:dyDescent="0.25">
      <c r="A331" s="2" t="s">
        <v>1205</v>
      </c>
      <c r="B331" s="2" t="s">
        <v>1205</v>
      </c>
      <c r="C331" s="2" t="s">
        <v>1182</v>
      </c>
      <c r="D331" s="2" t="s">
        <v>50</v>
      </c>
      <c r="E331" s="2" t="s">
        <v>90</v>
      </c>
      <c r="F331" s="2" t="s">
        <v>224</v>
      </c>
      <c r="G331" s="2" t="s">
        <v>223</v>
      </c>
      <c r="H331" s="2" t="s">
        <v>222</v>
      </c>
      <c r="I331" s="2" t="s">
        <v>147</v>
      </c>
      <c r="J331" s="2" t="s">
        <v>46</v>
      </c>
      <c r="K331" s="2" t="s">
        <v>48</v>
      </c>
      <c r="L331" s="2" t="s">
        <v>87</v>
      </c>
      <c r="M331" s="8">
        <v>1</v>
      </c>
      <c r="N331" s="9" t="str">
        <f t="shared" si="15"/>
        <v>RSSS-220-4200 - Fonds immo - ADTI - Cap</v>
      </c>
      <c r="O331" s="9" t="str">
        <f t="shared" si="16"/>
        <v>Investissement</v>
      </c>
      <c r="P331" s="9" t="str">
        <f t="shared" si="17"/>
        <v>Fonds général</v>
      </c>
    </row>
    <row r="332" spans="1:16" ht="12.75" customHeight="1" x14ac:dyDescent="0.25">
      <c r="A332" s="2" t="s">
        <v>1172</v>
      </c>
      <c r="B332" s="2" t="s">
        <v>1172</v>
      </c>
      <c r="C332" s="2" t="s">
        <v>1149</v>
      </c>
      <c r="D332" s="2" t="s">
        <v>50</v>
      </c>
      <c r="E332" s="2" t="s">
        <v>90</v>
      </c>
      <c r="F332" s="2" t="s">
        <v>224</v>
      </c>
      <c r="G332" s="2" t="s">
        <v>223</v>
      </c>
      <c r="H332" s="2" t="s">
        <v>222</v>
      </c>
      <c r="I332" s="2" t="s">
        <v>147</v>
      </c>
      <c r="J332" s="2" t="s">
        <v>46</v>
      </c>
      <c r="K332" s="2" t="s">
        <v>48</v>
      </c>
      <c r="L332" s="2" t="s">
        <v>87</v>
      </c>
      <c r="M332" s="8">
        <v>1</v>
      </c>
      <c r="N332" s="9" t="str">
        <f t="shared" si="15"/>
        <v>RSSS-220-4250 - Fonds immo - ADTI - Cap</v>
      </c>
      <c r="O332" s="9" t="str">
        <f t="shared" si="16"/>
        <v>Investissement</v>
      </c>
      <c r="P332" s="9" t="str">
        <f t="shared" si="17"/>
        <v>Fonds général</v>
      </c>
    </row>
    <row r="333" spans="1:16" ht="12.75" customHeight="1" x14ac:dyDescent="0.25">
      <c r="A333" s="2" t="s">
        <v>1139</v>
      </c>
      <c r="B333" s="2" t="s">
        <v>1139</v>
      </c>
      <c r="C333" s="2" t="s">
        <v>1116</v>
      </c>
      <c r="D333" s="2" t="s">
        <v>50</v>
      </c>
      <c r="E333" s="2" t="s">
        <v>90</v>
      </c>
      <c r="F333" s="2" t="s">
        <v>224</v>
      </c>
      <c r="G333" s="2" t="s">
        <v>223</v>
      </c>
      <c r="H333" s="2" t="s">
        <v>222</v>
      </c>
      <c r="I333" s="2" t="s">
        <v>147</v>
      </c>
      <c r="J333" s="2" t="s">
        <v>46</v>
      </c>
      <c r="K333" s="2" t="s">
        <v>48</v>
      </c>
      <c r="L333" s="2" t="s">
        <v>87</v>
      </c>
      <c r="M333" s="8">
        <v>1</v>
      </c>
      <c r="N333" s="9" t="str">
        <f t="shared" si="15"/>
        <v>RSSS-220-4300 - Fonds immo - ADTI - Cap</v>
      </c>
      <c r="O333" s="9" t="str">
        <f t="shared" si="16"/>
        <v>Investissement</v>
      </c>
      <c r="P333" s="9" t="str">
        <f t="shared" si="17"/>
        <v>Fonds général</v>
      </c>
    </row>
    <row r="334" spans="1:16" ht="12.75" customHeight="1" x14ac:dyDescent="0.25">
      <c r="A334" s="2" t="s">
        <v>1106</v>
      </c>
      <c r="B334" s="2" t="s">
        <v>1106</v>
      </c>
      <c r="C334" s="2" t="s">
        <v>1083</v>
      </c>
      <c r="D334" s="2" t="s">
        <v>50</v>
      </c>
      <c r="E334" s="2" t="s">
        <v>90</v>
      </c>
      <c r="F334" s="2" t="s">
        <v>224</v>
      </c>
      <c r="G334" s="2" t="s">
        <v>223</v>
      </c>
      <c r="H334" s="2" t="s">
        <v>222</v>
      </c>
      <c r="I334" s="2" t="s">
        <v>147</v>
      </c>
      <c r="J334" s="2" t="s">
        <v>46</v>
      </c>
      <c r="K334" s="2" t="s">
        <v>48</v>
      </c>
      <c r="L334" s="2" t="s">
        <v>87</v>
      </c>
      <c r="M334" s="8">
        <v>1</v>
      </c>
      <c r="N334" s="9" t="str">
        <f t="shared" si="15"/>
        <v>RSSS-220-4326 - Fonds immo - ADTI - Cap</v>
      </c>
      <c r="O334" s="9" t="str">
        <f t="shared" si="16"/>
        <v>Investissement</v>
      </c>
      <c r="P334" s="9" t="str">
        <f t="shared" si="17"/>
        <v>Fonds général</v>
      </c>
    </row>
    <row r="335" spans="1:16" ht="12.75" customHeight="1" x14ac:dyDescent="0.25">
      <c r="A335" s="2" t="s">
        <v>1073</v>
      </c>
      <c r="B335" s="2" t="s">
        <v>1073</v>
      </c>
      <c r="C335" s="2" t="s">
        <v>1050</v>
      </c>
      <c r="D335" s="2" t="s">
        <v>50</v>
      </c>
      <c r="E335" s="2" t="s">
        <v>90</v>
      </c>
      <c r="F335" s="2" t="s">
        <v>224</v>
      </c>
      <c r="G335" s="2" t="s">
        <v>223</v>
      </c>
      <c r="H335" s="2" t="s">
        <v>222</v>
      </c>
      <c r="I335" s="2" t="s">
        <v>147</v>
      </c>
      <c r="J335" s="2" t="s">
        <v>46</v>
      </c>
      <c r="K335" s="2" t="s">
        <v>48</v>
      </c>
      <c r="L335" s="2" t="s">
        <v>87</v>
      </c>
      <c r="M335" s="8">
        <v>1</v>
      </c>
      <c r="N335" s="9" t="str">
        <f t="shared" si="15"/>
        <v>RSSS-220-4327 - Fonds immo - ADTI - Cap</v>
      </c>
      <c r="O335" s="9" t="str">
        <f t="shared" si="16"/>
        <v>Investissement</v>
      </c>
      <c r="P335" s="9" t="str">
        <f t="shared" si="17"/>
        <v>Fonds général</v>
      </c>
    </row>
    <row r="336" spans="1:16" ht="12.75" customHeight="1" x14ac:dyDescent="0.25">
      <c r="A336" s="2" t="s">
        <v>1040</v>
      </c>
      <c r="B336" s="2" t="s">
        <v>1040</v>
      </c>
      <c r="C336" s="2" t="s">
        <v>1017</v>
      </c>
      <c r="D336" s="2" t="s">
        <v>50</v>
      </c>
      <c r="E336" s="2" t="s">
        <v>90</v>
      </c>
      <c r="F336" s="2" t="s">
        <v>224</v>
      </c>
      <c r="G336" s="2" t="s">
        <v>223</v>
      </c>
      <c r="H336" s="2" t="s">
        <v>222</v>
      </c>
      <c r="I336" s="2" t="s">
        <v>147</v>
      </c>
      <c r="J336" s="2" t="s">
        <v>46</v>
      </c>
      <c r="K336" s="2" t="s">
        <v>48</v>
      </c>
      <c r="L336" s="2" t="s">
        <v>87</v>
      </c>
      <c r="M336" s="8">
        <v>1</v>
      </c>
      <c r="N336" s="9" t="str">
        <f t="shared" si="15"/>
        <v>RSSS-220-4350 - Fonds immo - ADTI - Cap</v>
      </c>
      <c r="O336" s="9" t="str">
        <f t="shared" si="16"/>
        <v>Investissement</v>
      </c>
      <c r="P336" s="9" t="str">
        <f t="shared" si="17"/>
        <v>Fonds général</v>
      </c>
    </row>
    <row r="337" spans="1:16" ht="12.75" customHeight="1" x14ac:dyDescent="0.25">
      <c r="A337" s="2" t="s">
        <v>1007</v>
      </c>
      <c r="B337" s="2" t="s">
        <v>1007</v>
      </c>
      <c r="C337" s="2" t="s">
        <v>984</v>
      </c>
      <c r="D337" s="2" t="s">
        <v>50</v>
      </c>
      <c r="E337" s="2" t="s">
        <v>90</v>
      </c>
      <c r="F337" s="2" t="s">
        <v>224</v>
      </c>
      <c r="G337" s="2" t="s">
        <v>223</v>
      </c>
      <c r="H337" s="2" t="s">
        <v>222</v>
      </c>
      <c r="I337" s="2" t="s">
        <v>147</v>
      </c>
      <c r="J337" s="2" t="s">
        <v>46</v>
      </c>
      <c r="K337" s="2" t="s">
        <v>48</v>
      </c>
      <c r="L337" s="2" t="s">
        <v>87</v>
      </c>
      <c r="M337" s="8">
        <v>1</v>
      </c>
      <c r="N337" s="9" t="str">
        <f t="shared" si="15"/>
        <v>RSSS-220-4400 - Fonds immo - ADTI - Cap</v>
      </c>
      <c r="O337" s="9" t="str">
        <f t="shared" si="16"/>
        <v>Investissement</v>
      </c>
      <c r="P337" s="9" t="str">
        <f t="shared" si="17"/>
        <v>Fonds général</v>
      </c>
    </row>
    <row r="338" spans="1:16" ht="12.75" customHeight="1" x14ac:dyDescent="0.25">
      <c r="A338" s="2" t="s">
        <v>974</v>
      </c>
      <c r="B338" s="2" t="s">
        <v>974</v>
      </c>
      <c r="C338" s="2" t="s">
        <v>951</v>
      </c>
      <c r="D338" s="2" t="s">
        <v>50</v>
      </c>
      <c r="E338" s="2" t="s">
        <v>90</v>
      </c>
      <c r="F338" s="2" t="s">
        <v>224</v>
      </c>
      <c r="G338" s="2" t="s">
        <v>223</v>
      </c>
      <c r="H338" s="2" t="s">
        <v>222</v>
      </c>
      <c r="I338" s="2" t="s">
        <v>147</v>
      </c>
      <c r="J338" s="2" t="s">
        <v>46</v>
      </c>
      <c r="K338" s="2" t="s">
        <v>48</v>
      </c>
      <c r="L338" s="2" t="s">
        <v>87</v>
      </c>
      <c r="M338" s="8">
        <v>1</v>
      </c>
      <c r="N338" s="9" t="str">
        <f t="shared" si="15"/>
        <v>RSSS-220-4450 - Fonds immo - ADTI - Cap</v>
      </c>
      <c r="O338" s="9" t="str">
        <f t="shared" si="16"/>
        <v>Investissement</v>
      </c>
      <c r="P338" s="9" t="str">
        <f t="shared" si="17"/>
        <v>Fonds général</v>
      </c>
    </row>
    <row r="339" spans="1:16" ht="12.75" customHeight="1" x14ac:dyDescent="0.25">
      <c r="A339" s="2" t="s">
        <v>941</v>
      </c>
      <c r="B339" s="2" t="s">
        <v>941</v>
      </c>
      <c r="C339" s="2" t="s">
        <v>918</v>
      </c>
      <c r="D339" s="2" t="s">
        <v>50</v>
      </c>
      <c r="E339" s="2" t="s">
        <v>90</v>
      </c>
      <c r="F339" s="2" t="s">
        <v>224</v>
      </c>
      <c r="G339" s="2" t="s">
        <v>223</v>
      </c>
      <c r="H339" s="2" t="s">
        <v>222</v>
      </c>
      <c r="I339" s="2" t="s">
        <v>147</v>
      </c>
      <c r="J339" s="2" t="s">
        <v>46</v>
      </c>
      <c r="K339" s="2" t="s">
        <v>48</v>
      </c>
      <c r="L339" s="2" t="s">
        <v>87</v>
      </c>
      <c r="M339" s="8">
        <v>1</v>
      </c>
      <c r="N339" s="9" t="str">
        <f t="shared" si="15"/>
        <v>RSSS-220-4500 - Fonds immo - ADTI - Cap</v>
      </c>
      <c r="O339" s="9" t="str">
        <f t="shared" si="16"/>
        <v>Investissement</v>
      </c>
      <c r="P339" s="9" t="str">
        <f t="shared" si="17"/>
        <v>Fonds général</v>
      </c>
    </row>
    <row r="340" spans="1:16" ht="12.75" customHeight="1" x14ac:dyDescent="0.25">
      <c r="A340" s="2" t="s">
        <v>908</v>
      </c>
      <c r="B340" s="2" t="s">
        <v>908</v>
      </c>
      <c r="C340" s="2" t="s">
        <v>885</v>
      </c>
      <c r="D340" s="2" t="s">
        <v>50</v>
      </c>
      <c r="E340" s="2" t="s">
        <v>90</v>
      </c>
      <c r="F340" s="2" t="s">
        <v>224</v>
      </c>
      <c r="G340" s="2" t="s">
        <v>223</v>
      </c>
      <c r="H340" s="2" t="s">
        <v>222</v>
      </c>
      <c r="I340" s="2" t="s">
        <v>147</v>
      </c>
      <c r="J340" s="2" t="s">
        <v>46</v>
      </c>
      <c r="K340" s="2" t="s">
        <v>48</v>
      </c>
      <c r="L340" s="2" t="s">
        <v>87</v>
      </c>
      <c r="M340" s="8">
        <v>1</v>
      </c>
      <c r="N340" s="9" t="str">
        <f t="shared" si="15"/>
        <v>RSSS-220-4550 - Fonds immo - ADTI - Cap</v>
      </c>
      <c r="O340" s="9" t="str">
        <f t="shared" si="16"/>
        <v>Investissement</v>
      </c>
      <c r="P340" s="9" t="str">
        <f t="shared" si="17"/>
        <v>Fonds général</v>
      </c>
    </row>
    <row r="341" spans="1:16" ht="12.75" customHeight="1" x14ac:dyDescent="0.25">
      <c r="A341" s="2" t="s">
        <v>875</v>
      </c>
      <c r="B341" s="2" t="s">
        <v>875</v>
      </c>
      <c r="C341" s="2" t="s">
        <v>852</v>
      </c>
      <c r="D341" s="2" t="s">
        <v>50</v>
      </c>
      <c r="E341" s="2" t="s">
        <v>90</v>
      </c>
      <c r="F341" s="2" t="s">
        <v>224</v>
      </c>
      <c r="G341" s="2" t="s">
        <v>223</v>
      </c>
      <c r="H341" s="2" t="s">
        <v>222</v>
      </c>
      <c r="I341" s="2" t="s">
        <v>147</v>
      </c>
      <c r="J341" s="2" t="s">
        <v>46</v>
      </c>
      <c r="K341" s="2" t="s">
        <v>48</v>
      </c>
      <c r="L341" s="2" t="s">
        <v>87</v>
      </c>
      <c r="M341" s="8">
        <v>1</v>
      </c>
      <c r="N341" s="9" t="str">
        <f t="shared" si="15"/>
        <v>RSSS-220-4600 - Fonds immo - ADTI - Cap</v>
      </c>
      <c r="O341" s="9" t="str">
        <f t="shared" si="16"/>
        <v>Investissement</v>
      </c>
      <c r="P341" s="9" t="str">
        <f t="shared" si="17"/>
        <v>Fonds général</v>
      </c>
    </row>
    <row r="342" spans="1:16" ht="12.75" customHeight="1" x14ac:dyDescent="0.25">
      <c r="A342" s="2" t="s">
        <v>842</v>
      </c>
      <c r="B342" s="2" t="s">
        <v>842</v>
      </c>
      <c r="C342" s="2" t="s">
        <v>819</v>
      </c>
      <c r="D342" s="2" t="s">
        <v>50</v>
      </c>
      <c r="E342" s="2" t="s">
        <v>90</v>
      </c>
      <c r="F342" s="2" t="s">
        <v>224</v>
      </c>
      <c r="G342" s="2" t="s">
        <v>223</v>
      </c>
      <c r="H342" s="2" t="s">
        <v>222</v>
      </c>
      <c r="I342" s="2" t="s">
        <v>147</v>
      </c>
      <c r="J342" s="2" t="s">
        <v>46</v>
      </c>
      <c r="K342" s="2" t="s">
        <v>48</v>
      </c>
      <c r="L342" s="2" t="s">
        <v>87</v>
      </c>
      <c r="M342" s="8">
        <v>1</v>
      </c>
      <c r="N342" s="9" t="str">
        <f t="shared" si="15"/>
        <v>RSSS-220-4601 - Fonds immo - ADTI - Cap</v>
      </c>
      <c r="O342" s="9" t="str">
        <f t="shared" si="16"/>
        <v>Investissement</v>
      </c>
      <c r="P342" s="9" t="str">
        <f t="shared" si="17"/>
        <v>Fonds général</v>
      </c>
    </row>
    <row r="343" spans="1:16" ht="12.75" customHeight="1" x14ac:dyDescent="0.25">
      <c r="A343" s="2" t="s">
        <v>809</v>
      </c>
      <c r="B343" s="2" t="s">
        <v>809</v>
      </c>
      <c r="C343" s="2" t="s">
        <v>786</v>
      </c>
      <c r="D343" s="2" t="s">
        <v>50</v>
      </c>
      <c r="E343" s="2" t="s">
        <v>90</v>
      </c>
      <c r="F343" s="2" t="s">
        <v>224</v>
      </c>
      <c r="G343" s="2" t="s">
        <v>223</v>
      </c>
      <c r="H343" s="2" t="s">
        <v>222</v>
      </c>
      <c r="I343" s="2" t="s">
        <v>147</v>
      </c>
      <c r="J343" s="2" t="s">
        <v>46</v>
      </c>
      <c r="K343" s="2" t="s">
        <v>48</v>
      </c>
      <c r="L343" s="2" t="s">
        <v>87</v>
      </c>
      <c r="M343" s="8">
        <v>1</v>
      </c>
      <c r="N343" s="9" t="str">
        <f t="shared" si="15"/>
        <v>RSSS-220-4602 - Fonds immo - ADTI - Cap</v>
      </c>
      <c r="O343" s="9" t="str">
        <f t="shared" si="16"/>
        <v>Investissement</v>
      </c>
      <c r="P343" s="9" t="str">
        <f t="shared" si="17"/>
        <v>Fonds général</v>
      </c>
    </row>
    <row r="344" spans="1:16" ht="12.75" customHeight="1" x14ac:dyDescent="0.25">
      <c r="A344" s="2" t="s">
        <v>776</v>
      </c>
      <c r="B344" s="2" t="s">
        <v>776</v>
      </c>
      <c r="C344" s="2" t="s">
        <v>753</v>
      </c>
      <c r="D344" s="2" t="s">
        <v>50</v>
      </c>
      <c r="E344" s="2" t="s">
        <v>90</v>
      </c>
      <c r="F344" s="2" t="s">
        <v>224</v>
      </c>
      <c r="G344" s="2" t="s">
        <v>223</v>
      </c>
      <c r="H344" s="2" t="s">
        <v>222</v>
      </c>
      <c r="I344" s="2" t="s">
        <v>147</v>
      </c>
      <c r="J344" s="2" t="s">
        <v>46</v>
      </c>
      <c r="K344" s="2" t="s">
        <v>48</v>
      </c>
      <c r="L344" s="2" t="s">
        <v>87</v>
      </c>
      <c r="M344" s="8">
        <v>1</v>
      </c>
      <c r="N344" s="9" t="str">
        <f t="shared" si="15"/>
        <v>RSSS-220-4603 - Fonds immo - ADTI - Cap</v>
      </c>
      <c r="O344" s="9" t="str">
        <f t="shared" si="16"/>
        <v>Investissement</v>
      </c>
      <c r="P344" s="9" t="str">
        <f t="shared" si="17"/>
        <v>Fonds général</v>
      </c>
    </row>
    <row r="345" spans="1:16" ht="12.75" customHeight="1" x14ac:dyDescent="0.25">
      <c r="A345" s="2" t="s">
        <v>743</v>
      </c>
      <c r="B345" s="2" t="s">
        <v>743</v>
      </c>
      <c r="C345" s="2" t="s">
        <v>720</v>
      </c>
      <c r="D345" s="2" t="s">
        <v>50</v>
      </c>
      <c r="E345" s="2" t="s">
        <v>90</v>
      </c>
      <c r="F345" s="2" t="s">
        <v>224</v>
      </c>
      <c r="G345" s="2" t="s">
        <v>223</v>
      </c>
      <c r="H345" s="2" t="s">
        <v>222</v>
      </c>
      <c r="I345" s="2" t="s">
        <v>147</v>
      </c>
      <c r="J345" s="2" t="s">
        <v>46</v>
      </c>
      <c r="K345" s="2" t="s">
        <v>48</v>
      </c>
      <c r="L345" s="2" t="s">
        <v>87</v>
      </c>
      <c r="M345" s="8">
        <v>1</v>
      </c>
      <c r="N345" s="9" t="str">
        <f t="shared" si="15"/>
        <v>RSSS-220-4604 - Fonds immo - ADTI - Cap</v>
      </c>
      <c r="O345" s="9" t="str">
        <f t="shared" si="16"/>
        <v>Investissement</v>
      </c>
      <c r="P345" s="9" t="str">
        <f t="shared" si="17"/>
        <v>Fonds général</v>
      </c>
    </row>
    <row r="346" spans="1:16" ht="12.75" customHeight="1" x14ac:dyDescent="0.25">
      <c r="A346" s="2" t="s">
        <v>710</v>
      </c>
      <c r="B346" s="2" t="s">
        <v>710</v>
      </c>
      <c r="C346" s="2" t="s">
        <v>687</v>
      </c>
      <c r="D346" s="2" t="s">
        <v>50</v>
      </c>
      <c r="E346" s="2" t="s">
        <v>90</v>
      </c>
      <c r="F346" s="2" t="s">
        <v>224</v>
      </c>
      <c r="G346" s="2" t="s">
        <v>223</v>
      </c>
      <c r="H346" s="2" t="s">
        <v>222</v>
      </c>
      <c r="I346" s="2" t="s">
        <v>147</v>
      </c>
      <c r="J346" s="2" t="s">
        <v>46</v>
      </c>
      <c r="K346" s="2" t="s">
        <v>48</v>
      </c>
      <c r="L346" s="2" t="s">
        <v>87</v>
      </c>
      <c r="M346" s="8">
        <v>1</v>
      </c>
      <c r="N346" s="9" t="str">
        <f t="shared" si="15"/>
        <v>RSSS-220-4618 - Fonds immo - ADTI - Cap</v>
      </c>
      <c r="O346" s="9" t="str">
        <f t="shared" si="16"/>
        <v>Investissement</v>
      </c>
      <c r="P346" s="9" t="str">
        <f t="shared" si="17"/>
        <v>Fonds général</v>
      </c>
    </row>
    <row r="347" spans="1:16" ht="12.75" customHeight="1" x14ac:dyDescent="0.25">
      <c r="A347" s="2" t="s">
        <v>677</v>
      </c>
      <c r="B347" s="2" t="s">
        <v>677</v>
      </c>
      <c r="C347" s="2" t="s">
        <v>654</v>
      </c>
      <c r="D347" s="2" t="s">
        <v>50</v>
      </c>
      <c r="E347" s="2" t="s">
        <v>90</v>
      </c>
      <c r="F347" s="2" t="s">
        <v>224</v>
      </c>
      <c r="G347" s="2" t="s">
        <v>223</v>
      </c>
      <c r="H347" s="2" t="s">
        <v>222</v>
      </c>
      <c r="I347" s="2" t="s">
        <v>147</v>
      </c>
      <c r="J347" s="2" t="s">
        <v>46</v>
      </c>
      <c r="K347" s="2" t="s">
        <v>48</v>
      </c>
      <c r="L347" s="2" t="s">
        <v>87</v>
      </c>
      <c r="M347" s="8">
        <v>1</v>
      </c>
      <c r="N347" s="9" t="str">
        <f t="shared" si="15"/>
        <v>RSSS-220-4620 - Fonds immo - ADTI - Cap</v>
      </c>
      <c r="O347" s="9" t="str">
        <f t="shared" si="16"/>
        <v>Investissement</v>
      </c>
      <c r="P347" s="9" t="str">
        <f t="shared" si="17"/>
        <v>Fonds général</v>
      </c>
    </row>
    <row r="348" spans="1:16" ht="12.75" customHeight="1" x14ac:dyDescent="0.25">
      <c r="A348" s="2" t="s">
        <v>644</v>
      </c>
      <c r="B348" s="2" t="s">
        <v>644</v>
      </c>
      <c r="C348" s="2" t="s">
        <v>621</v>
      </c>
      <c r="D348" s="2" t="s">
        <v>50</v>
      </c>
      <c r="E348" s="2" t="s">
        <v>90</v>
      </c>
      <c r="F348" s="2" t="s">
        <v>224</v>
      </c>
      <c r="G348" s="2" t="s">
        <v>223</v>
      </c>
      <c r="H348" s="2" t="s">
        <v>222</v>
      </c>
      <c r="I348" s="2" t="s">
        <v>147</v>
      </c>
      <c r="J348" s="2" t="s">
        <v>46</v>
      </c>
      <c r="K348" s="2" t="s">
        <v>48</v>
      </c>
      <c r="L348" s="2" t="s">
        <v>87</v>
      </c>
      <c r="M348" s="8">
        <v>1</v>
      </c>
      <c r="N348" s="9" t="str">
        <f t="shared" si="15"/>
        <v>RSSS-220-4624 - Fonds immo - ADTI - Cap</v>
      </c>
      <c r="O348" s="9" t="str">
        <f t="shared" si="16"/>
        <v>Investissement</v>
      </c>
      <c r="P348" s="9" t="str">
        <f t="shared" si="17"/>
        <v>Fonds général</v>
      </c>
    </row>
    <row r="349" spans="1:16" ht="12.75" customHeight="1" x14ac:dyDescent="0.25">
      <c r="A349" s="2" t="s">
        <v>611</v>
      </c>
      <c r="B349" s="2" t="s">
        <v>611</v>
      </c>
      <c r="C349" s="2" t="s">
        <v>588</v>
      </c>
      <c r="D349" s="2" t="s">
        <v>50</v>
      </c>
      <c r="E349" s="2" t="s">
        <v>90</v>
      </c>
      <c r="F349" s="2" t="s">
        <v>224</v>
      </c>
      <c r="G349" s="2" t="s">
        <v>223</v>
      </c>
      <c r="H349" s="2" t="s">
        <v>222</v>
      </c>
      <c r="I349" s="2" t="s">
        <v>147</v>
      </c>
      <c r="J349" s="2" t="s">
        <v>46</v>
      </c>
      <c r="K349" s="2" t="s">
        <v>48</v>
      </c>
      <c r="L349" s="2" t="s">
        <v>87</v>
      </c>
      <c r="M349" s="8">
        <v>1</v>
      </c>
      <c r="N349" s="9" t="str">
        <f t="shared" si="15"/>
        <v>RSSS-220-4664 - Fonds immo - ADTI - Cap</v>
      </c>
      <c r="O349" s="9" t="str">
        <f t="shared" si="16"/>
        <v>Investissement</v>
      </c>
      <c r="P349" s="9" t="str">
        <f t="shared" si="17"/>
        <v>Fonds général</v>
      </c>
    </row>
    <row r="350" spans="1:16" ht="12.75" customHeight="1" x14ac:dyDescent="0.25">
      <c r="A350" s="2" t="s">
        <v>578</v>
      </c>
      <c r="B350" s="2" t="s">
        <v>578</v>
      </c>
      <c r="C350" s="2" t="s">
        <v>555</v>
      </c>
      <c r="D350" s="2" t="s">
        <v>50</v>
      </c>
      <c r="E350" s="2" t="s">
        <v>90</v>
      </c>
      <c r="F350" s="2" t="s">
        <v>224</v>
      </c>
      <c r="G350" s="2" t="s">
        <v>223</v>
      </c>
      <c r="H350" s="2" t="s">
        <v>222</v>
      </c>
      <c r="I350" s="2" t="s">
        <v>147</v>
      </c>
      <c r="J350" s="2" t="s">
        <v>46</v>
      </c>
      <c r="K350" s="2" t="s">
        <v>48</v>
      </c>
      <c r="L350" s="2" t="s">
        <v>87</v>
      </c>
      <c r="M350" s="8">
        <v>1</v>
      </c>
      <c r="N350" s="9" t="str">
        <f t="shared" si="15"/>
        <v>RSSS-220-4665 - Fonds immo - ADTI - Cap</v>
      </c>
      <c r="O350" s="9" t="str">
        <f t="shared" si="16"/>
        <v>Investissement</v>
      </c>
      <c r="P350" s="9" t="str">
        <f t="shared" si="17"/>
        <v>Fonds général</v>
      </c>
    </row>
    <row r="351" spans="1:16" ht="12.75" customHeight="1" x14ac:dyDescent="0.25">
      <c r="A351" s="2" t="s">
        <v>545</v>
      </c>
      <c r="B351" s="2" t="s">
        <v>545</v>
      </c>
      <c r="C351" s="2" t="s">
        <v>522</v>
      </c>
      <c r="D351" s="2" t="s">
        <v>50</v>
      </c>
      <c r="E351" s="2" t="s">
        <v>90</v>
      </c>
      <c r="F351" s="2" t="s">
        <v>224</v>
      </c>
      <c r="G351" s="2" t="s">
        <v>223</v>
      </c>
      <c r="H351" s="2" t="s">
        <v>222</v>
      </c>
      <c r="I351" s="2" t="s">
        <v>147</v>
      </c>
      <c r="J351" s="2" t="s">
        <v>46</v>
      </c>
      <c r="K351" s="2" t="s">
        <v>48</v>
      </c>
      <c r="L351" s="2" t="s">
        <v>87</v>
      </c>
      <c r="M351" s="8">
        <v>1</v>
      </c>
      <c r="N351" s="9" t="str">
        <f t="shared" si="15"/>
        <v>RSSS-220-4700 - Fonds immo - ADTI - Cap</v>
      </c>
      <c r="O351" s="9" t="str">
        <f t="shared" si="16"/>
        <v>Investissement</v>
      </c>
      <c r="P351" s="9" t="str">
        <f t="shared" si="17"/>
        <v>Fonds général</v>
      </c>
    </row>
    <row r="352" spans="1:16" ht="12.75" customHeight="1" x14ac:dyDescent="0.25">
      <c r="A352" s="2" t="s">
        <v>512</v>
      </c>
      <c r="B352" s="2" t="s">
        <v>512</v>
      </c>
      <c r="C352" s="2" t="s">
        <v>493</v>
      </c>
      <c r="D352" s="2" t="s">
        <v>50</v>
      </c>
      <c r="E352" s="2" t="s">
        <v>90</v>
      </c>
      <c r="F352" s="2" t="s">
        <v>224</v>
      </c>
      <c r="G352" s="2" t="s">
        <v>223</v>
      </c>
      <c r="H352" s="2" t="s">
        <v>222</v>
      </c>
      <c r="I352" s="2" t="s">
        <v>147</v>
      </c>
      <c r="J352" s="2" t="s">
        <v>46</v>
      </c>
      <c r="K352" s="2" t="s">
        <v>48</v>
      </c>
      <c r="L352" s="2" t="s">
        <v>87</v>
      </c>
      <c r="M352" s="8">
        <v>1</v>
      </c>
      <c r="N352" s="9" t="str">
        <f t="shared" si="15"/>
        <v>RSSS-220-4751 - Fonds immo - ADTI - Cap</v>
      </c>
      <c r="O352" s="9" t="str">
        <f t="shared" si="16"/>
        <v>Investissement</v>
      </c>
      <c r="P352" s="9" t="str">
        <f t="shared" si="17"/>
        <v>Fonds général</v>
      </c>
    </row>
    <row r="353" spans="1:16" ht="12.75" customHeight="1" x14ac:dyDescent="0.25">
      <c r="A353" s="2" t="s">
        <v>483</v>
      </c>
      <c r="B353" s="2" t="s">
        <v>483</v>
      </c>
      <c r="C353" s="2" t="s">
        <v>464</v>
      </c>
      <c r="D353" s="2" t="s">
        <v>50</v>
      </c>
      <c r="E353" s="2" t="s">
        <v>90</v>
      </c>
      <c r="F353" s="2" t="s">
        <v>224</v>
      </c>
      <c r="G353" s="2" t="s">
        <v>223</v>
      </c>
      <c r="H353" s="2" t="s">
        <v>222</v>
      </c>
      <c r="I353" s="2" t="s">
        <v>147</v>
      </c>
      <c r="J353" s="2" t="s">
        <v>46</v>
      </c>
      <c r="K353" s="2" t="s">
        <v>48</v>
      </c>
      <c r="L353" s="2" t="s">
        <v>87</v>
      </c>
      <c r="M353" s="8">
        <v>1</v>
      </c>
      <c r="N353" s="9" t="str">
        <f t="shared" si="15"/>
        <v>RSSS-220-4752 - Fonds immo - ADTI - Cap</v>
      </c>
      <c r="O353" s="9" t="str">
        <f t="shared" si="16"/>
        <v>Investissement</v>
      </c>
      <c r="P353" s="9" t="str">
        <f t="shared" si="17"/>
        <v>Fonds général</v>
      </c>
    </row>
    <row r="354" spans="1:16" ht="12.75" customHeight="1" x14ac:dyDescent="0.25">
      <c r="A354" s="2" t="s">
        <v>454</v>
      </c>
      <c r="B354" s="2" t="s">
        <v>454</v>
      </c>
      <c r="C354" s="2" t="s">
        <v>431</v>
      </c>
      <c r="D354" s="2" t="s">
        <v>50</v>
      </c>
      <c r="E354" s="2" t="s">
        <v>90</v>
      </c>
      <c r="F354" s="2" t="s">
        <v>224</v>
      </c>
      <c r="G354" s="2" t="s">
        <v>223</v>
      </c>
      <c r="H354" s="2" t="s">
        <v>222</v>
      </c>
      <c r="I354" s="2" t="s">
        <v>147</v>
      </c>
      <c r="J354" s="2" t="s">
        <v>46</v>
      </c>
      <c r="K354" s="2" t="s">
        <v>48</v>
      </c>
      <c r="L354" s="2" t="s">
        <v>87</v>
      </c>
      <c r="M354" s="8">
        <v>1</v>
      </c>
      <c r="N354" s="9" t="str">
        <f t="shared" si="15"/>
        <v>RSSS-220-4800 - Fonds immo - ADTI - Cap</v>
      </c>
      <c r="O354" s="9" t="str">
        <f t="shared" si="16"/>
        <v>Investissement</v>
      </c>
      <c r="P354" s="9" t="str">
        <f t="shared" si="17"/>
        <v>Fonds général</v>
      </c>
    </row>
    <row r="355" spans="1:16" ht="12.75" customHeight="1" x14ac:dyDescent="0.25">
      <c r="A355" s="2" t="s">
        <v>421</v>
      </c>
      <c r="B355" s="2" t="s">
        <v>421</v>
      </c>
      <c r="C355" s="2" t="s">
        <v>399</v>
      </c>
      <c r="D355" s="2" t="s">
        <v>50</v>
      </c>
      <c r="E355" s="2" t="s">
        <v>90</v>
      </c>
      <c r="F355" s="2" t="s">
        <v>224</v>
      </c>
      <c r="G355" s="2" t="s">
        <v>223</v>
      </c>
      <c r="H355" s="2" t="s">
        <v>222</v>
      </c>
      <c r="I355" s="2" t="s">
        <v>147</v>
      </c>
      <c r="J355" s="2" t="s">
        <v>46</v>
      </c>
      <c r="K355" s="2" t="s">
        <v>48</v>
      </c>
      <c r="L355" s="2" t="s">
        <v>87</v>
      </c>
      <c r="M355" s="8">
        <v>1</v>
      </c>
      <c r="N355" s="9" t="str">
        <f t="shared" si="15"/>
        <v>RSSS-220-4851 - Fonds immo - ADTI - Cap</v>
      </c>
      <c r="O355" s="9" t="str">
        <f t="shared" si="16"/>
        <v>Investissement</v>
      </c>
      <c r="P355" s="9" t="str">
        <f t="shared" si="17"/>
        <v>Fonds général</v>
      </c>
    </row>
    <row r="356" spans="1:16" ht="12.75" customHeight="1" x14ac:dyDescent="0.25">
      <c r="A356" s="2" t="s">
        <v>389</v>
      </c>
      <c r="B356" s="2" t="s">
        <v>389</v>
      </c>
      <c r="C356" s="2" t="s">
        <v>366</v>
      </c>
      <c r="D356" s="2" t="s">
        <v>50</v>
      </c>
      <c r="E356" s="2" t="s">
        <v>90</v>
      </c>
      <c r="F356" s="2" t="s">
        <v>224</v>
      </c>
      <c r="G356" s="2" t="s">
        <v>223</v>
      </c>
      <c r="H356" s="2" t="s">
        <v>222</v>
      </c>
      <c r="I356" s="2" t="s">
        <v>147</v>
      </c>
      <c r="J356" s="2" t="s">
        <v>46</v>
      </c>
      <c r="K356" s="2" t="s">
        <v>48</v>
      </c>
      <c r="L356" s="2" t="s">
        <v>87</v>
      </c>
      <c r="M356" s="8">
        <v>1</v>
      </c>
      <c r="N356" s="9" t="str">
        <f t="shared" si="15"/>
        <v>RSSS-220-4900 - Fonds immo - ADTI - Cap</v>
      </c>
      <c r="O356" s="9" t="str">
        <f t="shared" si="16"/>
        <v>Investissement</v>
      </c>
      <c r="P356" s="9" t="str">
        <f t="shared" si="17"/>
        <v>Fonds général</v>
      </c>
    </row>
    <row r="357" spans="1:16" ht="12.75" customHeight="1" x14ac:dyDescent="0.25">
      <c r="A357" s="2" t="s">
        <v>356</v>
      </c>
      <c r="B357" s="2" t="s">
        <v>356</v>
      </c>
      <c r="C357" s="2" t="s">
        <v>333</v>
      </c>
      <c r="D357" s="2" t="s">
        <v>50</v>
      </c>
      <c r="E357" s="2" t="s">
        <v>90</v>
      </c>
      <c r="F357" s="2" t="s">
        <v>224</v>
      </c>
      <c r="G357" s="2" t="s">
        <v>223</v>
      </c>
      <c r="H357" s="2" t="s">
        <v>222</v>
      </c>
      <c r="I357" s="2" t="s">
        <v>147</v>
      </c>
      <c r="J357" s="2" t="s">
        <v>46</v>
      </c>
      <c r="K357" s="2" t="s">
        <v>48</v>
      </c>
      <c r="L357" s="2" t="s">
        <v>87</v>
      </c>
      <c r="M357" s="8">
        <v>1</v>
      </c>
      <c r="N357" s="9" t="str">
        <f t="shared" si="15"/>
        <v>RSSS-220-4903 - Fonds immo - ADTI - Cap</v>
      </c>
      <c r="O357" s="9" t="str">
        <f t="shared" si="16"/>
        <v>Investissement</v>
      </c>
      <c r="P357" s="9" t="str">
        <f t="shared" si="17"/>
        <v>Fonds général</v>
      </c>
    </row>
    <row r="358" spans="1:16" ht="12.75" customHeight="1" x14ac:dyDescent="0.25">
      <c r="A358" s="2" t="s">
        <v>323</v>
      </c>
      <c r="B358" s="2" t="s">
        <v>323</v>
      </c>
      <c r="C358" s="2" t="s">
        <v>295</v>
      </c>
      <c r="D358" s="2" t="s">
        <v>50</v>
      </c>
      <c r="E358" s="2" t="s">
        <v>90</v>
      </c>
      <c r="F358" s="2" t="s">
        <v>224</v>
      </c>
      <c r="G358" s="2" t="s">
        <v>223</v>
      </c>
      <c r="H358" s="2" t="s">
        <v>222</v>
      </c>
      <c r="I358" s="2" t="s">
        <v>147</v>
      </c>
      <c r="J358" s="2" t="s">
        <v>46</v>
      </c>
      <c r="K358" s="2" t="s">
        <v>48</v>
      </c>
      <c r="L358" s="2" t="s">
        <v>87</v>
      </c>
      <c r="M358" s="8">
        <v>1</v>
      </c>
      <c r="N358" s="9" t="str">
        <f t="shared" si="15"/>
        <v>RSSS-220-4950 - Fonds immo - ADTI - Cap</v>
      </c>
      <c r="O358" s="9" t="str">
        <f t="shared" si="16"/>
        <v>Investissement</v>
      </c>
      <c r="P358" s="9" t="str">
        <f t="shared" si="17"/>
        <v>Fonds général</v>
      </c>
    </row>
    <row r="359" spans="1:16" ht="12.75" customHeight="1" x14ac:dyDescent="0.25">
      <c r="A359" s="2" t="s">
        <v>285</v>
      </c>
      <c r="B359" s="2" t="s">
        <v>285</v>
      </c>
      <c r="C359" s="2" t="s">
        <v>262</v>
      </c>
      <c r="D359" s="2" t="s">
        <v>50</v>
      </c>
      <c r="E359" s="2" t="s">
        <v>90</v>
      </c>
      <c r="F359" s="2" t="s">
        <v>224</v>
      </c>
      <c r="G359" s="2" t="s">
        <v>223</v>
      </c>
      <c r="H359" s="2" t="s">
        <v>222</v>
      </c>
      <c r="I359" s="2" t="s">
        <v>147</v>
      </c>
      <c r="J359" s="2" t="s">
        <v>46</v>
      </c>
      <c r="K359" s="2" t="s">
        <v>48</v>
      </c>
      <c r="L359" s="2" t="s">
        <v>87</v>
      </c>
      <c r="M359" s="8">
        <v>1</v>
      </c>
      <c r="N359" s="9" t="str">
        <f t="shared" si="15"/>
        <v>RSSS-220-4951 - Fonds immo - ADTI - Cap</v>
      </c>
      <c r="O359" s="9" t="str">
        <f t="shared" si="16"/>
        <v>Investissement</v>
      </c>
      <c r="P359" s="9" t="str">
        <f t="shared" si="17"/>
        <v>Fonds général</v>
      </c>
    </row>
    <row r="360" spans="1:16" ht="12.75" customHeight="1" x14ac:dyDescent="0.25">
      <c r="A360" s="2" t="s">
        <v>225</v>
      </c>
      <c r="B360" s="2" t="s">
        <v>225</v>
      </c>
      <c r="C360" s="2" t="s">
        <v>149</v>
      </c>
      <c r="D360" s="2" t="s">
        <v>50</v>
      </c>
      <c r="E360" s="2" t="s">
        <v>90</v>
      </c>
      <c r="F360" s="2" t="s">
        <v>224</v>
      </c>
      <c r="G360" s="2" t="s">
        <v>223</v>
      </c>
      <c r="H360" s="2" t="s">
        <v>222</v>
      </c>
      <c r="I360" s="2" t="s">
        <v>147</v>
      </c>
      <c r="J360" s="2" t="s">
        <v>46</v>
      </c>
      <c r="K360" s="2" t="s">
        <v>48</v>
      </c>
      <c r="L360" s="2" t="s">
        <v>87</v>
      </c>
      <c r="M360" s="8">
        <v>1</v>
      </c>
      <c r="N360" s="9" t="str">
        <f t="shared" si="15"/>
        <v>RSSS-220-4952 - Fonds immo - ADTI - Cap</v>
      </c>
      <c r="O360" s="9" t="str">
        <f t="shared" si="16"/>
        <v>Investissement</v>
      </c>
      <c r="P360" s="9" t="str">
        <f t="shared" si="17"/>
        <v>Fonds général</v>
      </c>
    </row>
    <row r="361" spans="1:16" ht="12.75" customHeight="1" x14ac:dyDescent="0.25">
      <c r="A361" s="2" t="s">
        <v>1369</v>
      </c>
      <c r="B361" s="2" t="s">
        <v>1369</v>
      </c>
      <c r="C361" s="2" t="s">
        <v>1347</v>
      </c>
      <c r="D361" s="2" t="s">
        <v>50</v>
      </c>
      <c r="E361" s="2" t="s">
        <v>90</v>
      </c>
      <c r="F361" s="2" t="s">
        <v>220</v>
      </c>
      <c r="G361" s="2" t="s">
        <v>219</v>
      </c>
      <c r="H361" s="2" t="s">
        <v>218</v>
      </c>
      <c r="I361" s="2" t="s">
        <v>147</v>
      </c>
      <c r="J361" s="2" t="s">
        <v>46</v>
      </c>
      <c r="K361" s="2" t="s">
        <v>48</v>
      </c>
      <c r="L361" s="2" t="s">
        <v>87</v>
      </c>
      <c r="M361" s="8">
        <v>1</v>
      </c>
      <c r="N361" s="9" t="str">
        <f t="shared" si="15"/>
        <v>RSSS-230-4017 - Fonds immo - MAI - Cap</v>
      </c>
      <c r="O361" s="9" t="str">
        <f t="shared" si="16"/>
        <v>Investissement</v>
      </c>
      <c r="P361" s="9" t="str">
        <f t="shared" si="17"/>
        <v>Fonds général</v>
      </c>
    </row>
    <row r="362" spans="1:16" ht="12.75" customHeight="1" x14ac:dyDescent="0.25">
      <c r="A362" s="2" t="s">
        <v>1336</v>
      </c>
      <c r="B362" s="2" t="s">
        <v>1336</v>
      </c>
      <c r="C362" s="2" t="s">
        <v>1314</v>
      </c>
      <c r="D362" s="2" t="s">
        <v>50</v>
      </c>
      <c r="E362" s="2" t="s">
        <v>90</v>
      </c>
      <c r="F362" s="2" t="s">
        <v>220</v>
      </c>
      <c r="G362" s="2" t="s">
        <v>219</v>
      </c>
      <c r="H362" s="2" t="s">
        <v>218</v>
      </c>
      <c r="I362" s="2" t="s">
        <v>147</v>
      </c>
      <c r="J362" s="2" t="s">
        <v>46</v>
      </c>
      <c r="K362" s="2" t="s">
        <v>48</v>
      </c>
      <c r="L362" s="2" t="s">
        <v>87</v>
      </c>
      <c r="M362" s="8">
        <v>1</v>
      </c>
      <c r="N362" s="9" t="str">
        <f t="shared" si="15"/>
        <v>RSSS-230-4051 - Fonds immo - MAI - Cap</v>
      </c>
      <c r="O362" s="9" t="str">
        <f t="shared" si="16"/>
        <v>Investissement</v>
      </c>
      <c r="P362" s="9" t="str">
        <f t="shared" si="17"/>
        <v>Fonds général</v>
      </c>
    </row>
    <row r="363" spans="1:16" ht="12.75" customHeight="1" x14ac:dyDescent="0.25">
      <c r="A363" s="2" t="s">
        <v>1303</v>
      </c>
      <c r="B363" s="2" t="s">
        <v>1303</v>
      </c>
      <c r="C363" s="2" t="s">
        <v>1281</v>
      </c>
      <c r="D363" s="2" t="s">
        <v>50</v>
      </c>
      <c r="E363" s="2" t="s">
        <v>90</v>
      </c>
      <c r="F363" s="2" t="s">
        <v>220</v>
      </c>
      <c r="G363" s="2" t="s">
        <v>219</v>
      </c>
      <c r="H363" s="2" t="s">
        <v>218</v>
      </c>
      <c r="I363" s="2" t="s">
        <v>147</v>
      </c>
      <c r="J363" s="2" t="s">
        <v>46</v>
      </c>
      <c r="K363" s="2" t="s">
        <v>48</v>
      </c>
      <c r="L363" s="2" t="s">
        <v>87</v>
      </c>
      <c r="M363" s="8">
        <v>1</v>
      </c>
      <c r="N363" s="9" t="str">
        <f t="shared" si="15"/>
        <v>RSSS-230-4100 - Fonds immo - MAI - Cap</v>
      </c>
      <c r="O363" s="9" t="str">
        <f t="shared" si="16"/>
        <v>Investissement</v>
      </c>
      <c r="P363" s="9" t="str">
        <f t="shared" si="17"/>
        <v>Fonds général</v>
      </c>
    </row>
    <row r="364" spans="1:16" ht="12.75" customHeight="1" x14ac:dyDescent="0.25">
      <c r="A364" s="2" t="s">
        <v>1270</v>
      </c>
      <c r="B364" s="2" t="s">
        <v>1270</v>
      </c>
      <c r="C364" s="2" t="s">
        <v>1248</v>
      </c>
      <c r="D364" s="2" t="s">
        <v>50</v>
      </c>
      <c r="E364" s="2" t="s">
        <v>90</v>
      </c>
      <c r="F364" s="2" t="s">
        <v>220</v>
      </c>
      <c r="G364" s="2" t="s">
        <v>219</v>
      </c>
      <c r="H364" s="2" t="s">
        <v>218</v>
      </c>
      <c r="I364" s="2" t="s">
        <v>147</v>
      </c>
      <c r="J364" s="2" t="s">
        <v>46</v>
      </c>
      <c r="K364" s="2" t="s">
        <v>48</v>
      </c>
      <c r="L364" s="2" t="s">
        <v>87</v>
      </c>
      <c r="M364" s="8">
        <v>1</v>
      </c>
      <c r="N364" s="9" t="str">
        <f t="shared" si="15"/>
        <v>RSSS-230-4150 - Fonds immo - MAI - Cap</v>
      </c>
      <c r="O364" s="9" t="str">
        <f t="shared" si="16"/>
        <v>Investissement</v>
      </c>
      <c r="P364" s="9" t="str">
        <f t="shared" si="17"/>
        <v>Fonds général</v>
      </c>
    </row>
    <row r="365" spans="1:16" ht="12.75" customHeight="1" x14ac:dyDescent="0.25">
      <c r="A365" s="2" t="s">
        <v>1237</v>
      </c>
      <c r="B365" s="2" t="s">
        <v>1237</v>
      </c>
      <c r="C365" s="2" t="s">
        <v>1215</v>
      </c>
      <c r="D365" s="2" t="s">
        <v>50</v>
      </c>
      <c r="E365" s="2" t="s">
        <v>90</v>
      </c>
      <c r="F365" s="2" t="s">
        <v>220</v>
      </c>
      <c r="G365" s="2" t="s">
        <v>219</v>
      </c>
      <c r="H365" s="2" t="s">
        <v>218</v>
      </c>
      <c r="I365" s="2" t="s">
        <v>147</v>
      </c>
      <c r="J365" s="2" t="s">
        <v>46</v>
      </c>
      <c r="K365" s="2" t="s">
        <v>48</v>
      </c>
      <c r="L365" s="2" t="s">
        <v>87</v>
      </c>
      <c r="M365" s="8">
        <v>1</v>
      </c>
      <c r="N365" s="9" t="str">
        <f t="shared" si="15"/>
        <v>RSSS-230-4155 - Fonds immo - MAI - Cap</v>
      </c>
      <c r="O365" s="9" t="str">
        <f t="shared" si="16"/>
        <v>Investissement</v>
      </c>
      <c r="P365" s="9" t="str">
        <f t="shared" si="17"/>
        <v>Fonds général</v>
      </c>
    </row>
    <row r="366" spans="1:16" ht="12.75" customHeight="1" x14ac:dyDescent="0.25">
      <c r="A366" s="2" t="s">
        <v>1204</v>
      </c>
      <c r="B366" s="2" t="s">
        <v>1204</v>
      </c>
      <c r="C366" s="2" t="s">
        <v>1182</v>
      </c>
      <c r="D366" s="2" t="s">
        <v>50</v>
      </c>
      <c r="E366" s="2" t="s">
        <v>90</v>
      </c>
      <c r="F366" s="2" t="s">
        <v>220</v>
      </c>
      <c r="G366" s="2" t="s">
        <v>219</v>
      </c>
      <c r="H366" s="2" t="s">
        <v>218</v>
      </c>
      <c r="I366" s="2" t="s">
        <v>147</v>
      </c>
      <c r="J366" s="2" t="s">
        <v>46</v>
      </c>
      <c r="K366" s="2" t="s">
        <v>48</v>
      </c>
      <c r="L366" s="2" t="s">
        <v>87</v>
      </c>
      <c r="M366" s="8">
        <v>1</v>
      </c>
      <c r="N366" s="9" t="str">
        <f t="shared" si="15"/>
        <v>RSSS-230-4200 - Fonds immo - MAI - Cap</v>
      </c>
      <c r="O366" s="9" t="str">
        <f t="shared" si="16"/>
        <v>Investissement</v>
      </c>
      <c r="P366" s="9" t="str">
        <f t="shared" si="17"/>
        <v>Fonds général</v>
      </c>
    </row>
    <row r="367" spans="1:16" ht="12.75" customHeight="1" x14ac:dyDescent="0.25">
      <c r="A367" s="2" t="s">
        <v>1171</v>
      </c>
      <c r="B367" s="2" t="s">
        <v>1171</v>
      </c>
      <c r="C367" s="2" t="s">
        <v>1149</v>
      </c>
      <c r="D367" s="2" t="s">
        <v>50</v>
      </c>
      <c r="E367" s="2" t="s">
        <v>90</v>
      </c>
      <c r="F367" s="2" t="s">
        <v>220</v>
      </c>
      <c r="G367" s="2" t="s">
        <v>219</v>
      </c>
      <c r="H367" s="2" t="s">
        <v>218</v>
      </c>
      <c r="I367" s="2" t="s">
        <v>147</v>
      </c>
      <c r="J367" s="2" t="s">
        <v>46</v>
      </c>
      <c r="K367" s="2" t="s">
        <v>48</v>
      </c>
      <c r="L367" s="2" t="s">
        <v>87</v>
      </c>
      <c r="M367" s="8">
        <v>1</v>
      </c>
      <c r="N367" s="9" t="str">
        <f t="shared" si="15"/>
        <v>RSSS-230-4250 - Fonds immo - MAI - Cap</v>
      </c>
      <c r="O367" s="9" t="str">
        <f t="shared" si="16"/>
        <v>Investissement</v>
      </c>
      <c r="P367" s="9" t="str">
        <f t="shared" si="17"/>
        <v>Fonds général</v>
      </c>
    </row>
    <row r="368" spans="1:16" ht="12.75" customHeight="1" x14ac:dyDescent="0.25">
      <c r="A368" s="2" t="s">
        <v>1138</v>
      </c>
      <c r="B368" s="2" t="s">
        <v>1138</v>
      </c>
      <c r="C368" s="2" t="s">
        <v>1116</v>
      </c>
      <c r="D368" s="2" t="s">
        <v>50</v>
      </c>
      <c r="E368" s="2" t="s">
        <v>90</v>
      </c>
      <c r="F368" s="2" t="s">
        <v>220</v>
      </c>
      <c r="G368" s="2" t="s">
        <v>219</v>
      </c>
      <c r="H368" s="2" t="s">
        <v>218</v>
      </c>
      <c r="I368" s="2" t="s">
        <v>147</v>
      </c>
      <c r="J368" s="2" t="s">
        <v>46</v>
      </c>
      <c r="K368" s="2" t="s">
        <v>48</v>
      </c>
      <c r="L368" s="2" t="s">
        <v>87</v>
      </c>
      <c r="M368" s="8">
        <v>1</v>
      </c>
      <c r="N368" s="9" t="str">
        <f t="shared" si="15"/>
        <v>RSSS-230-4300 - Fonds immo - MAI - Cap</v>
      </c>
      <c r="O368" s="9" t="str">
        <f t="shared" si="16"/>
        <v>Investissement</v>
      </c>
      <c r="P368" s="9" t="str">
        <f t="shared" si="17"/>
        <v>Fonds général</v>
      </c>
    </row>
    <row r="369" spans="1:16" ht="12.75" customHeight="1" x14ac:dyDescent="0.25">
      <c r="A369" s="2" t="s">
        <v>1105</v>
      </c>
      <c r="B369" s="2" t="s">
        <v>1105</v>
      </c>
      <c r="C369" s="2" t="s">
        <v>1083</v>
      </c>
      <c r="D369" s="2" t="s">
        <v>50</v>
      </c>
      <c r="E369" s="2" t="s">
        <v>90</v>
      </c>
      <c r="F369" s="2" t="s">
        <v>220</v>
      </c>
      <c r="G369" s="2" t="s">
        <v>219</v>
      </c>
      <c r="H369" s="2" t="s">
        <v>218</v>
      </c>
      <c r="I369" s="2" t="s">
        <v>147</v>
      </c>
      <c r="J369" s="2" t="s">
        <v>46</v>
      </c>
      <c r="K369" s="2" t="s">
        <v>48</v>
      </c>
      <c r="L369" s="2" t="s">
        <v>87</v>
      </c>
      <c r="M369" s="8">
        <v>1</v>
      </c>
      <c r="N369" s="9" t="str">
        <f t="shared" si="15"/>
        <v>RSSS-230-4326 - Fonds immo - MAI - Cap</v>
      </c>
      <c r="O369" s="9" t="str">
        <f t="shared" si="16"/>
        <v>Investissement</v>
      </c>
      <c r="P369" s="9" t="str">
        <f t="shared" si="17"/>
        <v>Fonds général</v>
      </c>
    </row>
    <row r="370" spans="1:16" ht="12.75" customHeight="1" x14ac:dyDescent="0.25">
      <c r="A370" s="2" t="s">
        <v>1072</v>
      </c>
      <c r="B370" s="2" t="s">
        <v>1072</v>
      </c>
      <c r="C370" s="2" t="s">
        <v>1050</v>
      </c>
      <c r="D370" s="2" t="s">
        <v>50</v>
      </c>
      <c r="E370" s="2" t="s">
        <v>90</v>
      </c>
      <c r="F370" s="2" t="s">
        <v>220</v>
      </c>
      <c r="G370" s="2" t="s">
        <v>219</v>
      </c>
      <c r="H370" s="2" t="s">
        <v>218</v>
      </c>
      <c r="I370" s="2" t="s">
        <v>147</v>
      </c>
      <c r="J370" s="2" t="s">
        <v>46</v>
      </c>
      <c r="K370" s="2" t="s">
        <v>48</v>
      </c>
      <c r="L370" s="2" t="s">
        <v>87</v>
      </c>
      <c r="M370" s="8">
        <v>1</v>
      </c>
      <c r="N370" s="9" t="str">
        <f t="shared" si="15"/>
        <v>RSSS-230-4327 - Fonds immo - MAI - Cap</v>
      </c>
      <c r="O370" s="9" t="str">
        <f t="shared" si="16"/>
        <v>Investissement</v>
      </c>
      <c r="P370" s="9" t="str">
        <f t="shared" si="17"/>
        <v>Fonds général</v>
      </c>
    </row>
    <row r="371" spans="1:16" ht="12.75" customHeight="1" x14ac:dyDescent="0.25">
      <c r="A371" s="2" t="s">
        <v>1039</v>
      </c>
      <c r="B371" s="2" t="s">
        <v>1039</v>
      </c>
      <c r="C371" s="2" t="s">
        <v>1017</v>
      </c>
      <c r="D371" s="2" t="s">
        <v>50</v>
      </c>
      <c r="E371" s="2" t="s">
        <v>90</v>
      </c>
      <c r="F371" s="2" t="s">
        <v>220</v>
      </c>
      <c r="G371" s="2" t="s">
        <v>219</v>
      </c>
      <c r="H371" s="2" t="s">
        <v>218</v>
      </c>
      <c r="I371" s="2" t="s">
        <v>147</v>
      </c>
      <c r="J371" s="2" t="s">
        <v>46</v>
      </c>
      <c r="K371" s="2" t="s">
        <v>48</v>
      </c>
      <c r="L371" s="2" t="s">
        <v>87</v>
      </c>
      <c r="M371" s="8">
        <v>1</v>
      </c>
      <c r="N371" s="9" t="str">
        <f t="shared" si="15"/>
        <v>RSSS-230-4350 - Fonds immo - MAI - Cap</v>
      </c>
      <c r="O371" s="9" t="str">
        <f t="shared" si="16"/>
        <v>Investissement</v>
      </c>
      <c r="P371" s="9" t="str">
        <f t="shared" si="17"/>
        <v>Fonds général</v>
      </c>
    </row>
    <row r="372" spans="1:16" ht="12.75" customHeight="1" x14ac:dyDescent="0.25">
      <c r="A372" s="2" t="s">
        <v>1006</v>
      </c>
      <c r="B372" s="2" t="s">
        <v>1006</v>
      </c>
      <c r="C372" s="2" t="s">
        <v>984</v>
      </c>
      <c r="D372" s="2" t="s">
        <v>50</v>
      </c>
      <c r="E372" s="2" t="s">
        <v>90</v>
      </c>
      <c r="F372" s="2" t="s">
        <v>220</v>
      </c>
      <c r="G372" s="2" t="s">
        <v>219</v>
      </c>
      <c r="H372" s="2" t="s">
        <v>218</v>
      </c>
      <c r="I372" s="2" t="s">
        <v>147</v>
      </c>
      <c r="J372" s="2" t="s">
        <v>46</v>
      </c>
      <c r="K372" s="2" t="s">
        <v>48</v>
      </c>
      <c r="L372" s="2" t="s">
        <v>87</v>
      </c>
      <c r="M372" s="8">
        <v>1</v>
      </c>
      <c r="N372" s="9" t="str">
        <f t="shared" si="15"/>
        <v>RSSS-230-4400 - Fonds immo - MAI - Cap</v>
      </c>
      <c r="O372" s="9" t="str">
        <f t="shared" si="16"/>
        <v>Investissement</v>
      </c>
      <c r="P372" s="9" t="str">
        <f t="shared" si="17"/>
        <v>Fonds général</v>
      </c>
    </row>
    <row r="373" spans="1:16" ht="12.75" customHeight="1" x14ac:dyDescent="0.25">
      <c r="A373" s="2" t="s">
        <v>973</v>
      </c>
      <c r="B373" s="2" t="s">
        <v>973</v>
      </c>
      <c r="C373" s="2" t="s">
        <v>951</v>
      </c>
      <c r="D373" s="2" t="s">
        <v>50</v>
      </c>
      <c r="E373" s="2" t="s">
        <v>90</v>
      </c>
      <c r="F373" s="2" t="s">
        <v>220</v>
      </c>
      <c r="G373" s="2" t="s">
        <v>219</v>
      </c>
      <c r="H373" s="2" t="s">
        <v>218</v>
      </c>
      <c r="I373" s="2" t="s">
        <v>147</v>
      </c>
      <c r="J373" s="2" t="s">
        <v>46</v>
      </c>
      <c r="K373" s="2" t="s">
        <v>48</v>
      </c>
      <c r="L373" s="2" t="s">
        <v>87</v>
      </c>
      <c r="M373" s="8">
        <v>1</v>
      </c>
      <c r="N373" s="9" t="str">
        <f t="shared" si="15"/>
        <v>RSSS-230-4450 - Fonds immo - MAI - Cap</v>
      </c>
      <c r="O373" s="9" t="str">
        <f t="shared" si="16"/>
        <v>Investissement</v>
      </c>
      <c r="P373" s="9" t="str">
        <f t="shared" si="17"/>
        <v>Fonds général</v>
      </c>
    </row>
    <row r="374" spans="1:16" ht="12.75" customHeight="1" x14ac:dyDescent="0.25">
      <c r="A374" s="2" t="s">
        <v>940</v>
      </c>
      <c r="B374" s="2" t="s">
        <v>940</v>
      </c>
      <c r="C374" s="2" t="s">
        <v>918</v>
      </c>
      <c r="D374" s="2" t="s">
        <v>50</v>
      </c>
      <c r="E374" s="2" t="s">
        <v>90</v>
      </c>
      <c r="F374" s="2" t="s">
        <v>220</v>
      </c>
      <c r="G374" s="2" t="s">
        <v>219</v>
      </c>
      <c r="H374" s="2" t="s">
        <v>218</v>
      </c>
      <c r="I374" s="2" t="s">
        <v>147</v>
      </c>
      <c r="J374" s="2" t="s">
        <v>46</v>
      </c>
      <c r="K374" s="2" t="s">
        <v>48</v>
      </c>
      <c r="L374" s="2" t="s">
        <v>87</v>
      </c>
      <c r="M374" s="8">
        <v>1</v>
      </c>
      <c r="N374" s="9" t="str">
        <f t="shared" si="15"/>
        <v>RSSS-230-4500 - Fonds immo - MAI - Cap</v>
      </c>
      <c r="O374" s="9" t="str">
        <f t="shared" si="16"/>
        <v>Investissement</v>
      </c>
      <c r="P374" s="9" t="str">
        <f t="shared" si="17"/>
        <v>Fonds général</v>
      </c>
    </row>
    <row r="375" spans="1:16" ht="12.75" customHeight="1" x14ac:dyDescent="0.25">
      <c r="A375" s="2" t="s">
        <v>907</v>
      </c>
      <c r="B375" s="2" t="s">
        <v>907</v>
      </c>
      <c r="C375" s="2" t="s">
        <v>885</v>
      </c>
      <c r="D375" s="2" t="s">
        <v>50</v>
      </c>
      <c r="E375" s="2" t="s">
        <v>90</v>
      </c>
      <c r="F375" s="2" t="s">
        <v>220</v>
      </c>
      <c r="G375" s="2" t="s">
        <v>219</v>
      </c>
      <c r="H375" s="2" t="s">
        <v>218</v>
      </c>
      <c r="I375" s="2" t="s">
        <v>147</v>
      </c>
      <c r="J375" s="2" t="s">
        <v>46</v>
      </c>
      <c r="K375" s="2" t="s">
        <v>48</v>
      </c>
      <c r="L375" s="2" t="s">
        <v>87</v>
      </c>
      <c r="M375" s="8">
        <v>1</v>
      </c>
      <c r="N375" s="9" t="str">
        <f t="shared" si="15"/>
        <v>RSSS-230-4550 - Fonds immo - MAI - Cap</v>
      </c>
      <c r="O375" s="9" t="str">
        <f t="shared" si="16"/>
        <v>Investissement</v>
      </c>
      <c r="P375" s="9" t="str">
        <f t="shared" si="17"/>
        <v>Fonds général</v>
      </c>
    </row>
    <row r="376" spans="1:16" ht="12.75" customHeight="1" x14ac:dyDescent="0.25">
      <c r="A376" s="2" t="s">
        <v>874</v>
      </c>
      <c r="B376" s="2" t="s">
        <v>874</v>
      </c>
      <c r="C376" s="2" t="s">
        <v>852</v>
      </c>
      <c r="D376" s="2" t="s">
        <v>50</v>
      </c>
      <c r="E376" s="2" t="s">
        <v>90</v>
      </c>
      <c r="F376" s="2" t="s">
        <v>220</v>
      </c>
      <c r="G376" s="2" t="s">
        <v>219</v>
      </c>
      <c r="H376" s="2" t="s">
        <v>218</v>
      </c>
      <c r="I376" s="2" t="s">
        <v>147</v>
      </c>
      <c r="J376" s="2" t="s">
        <v>46</v>
      </c>
      <c r="K376" s="2" t="s">
        <v>48</v>
      </c>
      <c r="L376" s="2" t="s">
        <v>87</v>
      </c>
      <c r="M376" s="8">
        <v>1</v>
      </c>
      <c r="N376" s="9" t="str">
        <f t="shared" si="15"/>
        <v>RSSS-230-4600 - Fonds immo - MAI - Cap</v>
      </c>
      <c r="O376" s="9" t="str">
        <f t="shared" si="16"/>
        <v>Investissement</v>
      </c>
      <c r="P376" s="9" t="str">
        <f t="shared" si="17"/>
        <v>Fonds général</v>
      </c>
    </row>
    <row r="377" spans="1:16" ht="12.75" customHeight="1" x14ac:dyDescent="0.25">
      <c r="A377" s="2" t="s">
        <v>841</v>
      </c>
      <c r="B377" s="2" t="s">
        <v>841</v>
      </c>
      <c r="C377" s="2" t="s">
        <v>819</v>
      </c>
      <c r="D377" s="2" t="s">
        <v>50</v>
      </c>
      <c r="E377" s="2" t="s">
        <v>90</v>
      </c>
      <c r="F377" s="2" t="s">
        <v>220</v>
      </c>
      <c r="G377" s="2" t="s">
        <v>219</v>
      </c>
      <c r="H377" s="2" t="s">
        <v>218</v>
      </c>
      <c r="I377" s="2" t="s">
        <v>147</v>
      </c>
      <c r="J377" s="2" t="s">
        <v>46</v>
      </c>
      <c r="K377" s="2" t="s">
        <v>48</v>
      </c>
      <c r="L377" s="2" t="s">
        <v>87</v>
      </c>
      <c r="M377" s="8">
        <v>1</v>
      </c>
      <c r="N377" s="9" t="str">
        <f t="shared" si="15"/>
        <v>RSSS-230-4601 - Fonds immo - MAI - Cap</v>
      </c>
      <c r="O377" s="9" t="str">
        <f t="shared" si="16"/>
        <v>Investissement</v>
      </c>
      <c r="P377" s="9" t="str">
        <f t="shared" si="17"/>
        <v>Fonds général</v>
      </c>
    </row>
    <row r="378" spans="1:16" ht="12.75" customHeight="1" x14ac:dyDescent="0.25">
      <c r="A378" s="2" t="s">
        <v>808</v>
      </c>
      <c r="B378" s="2" t="s">
        <v>808</v>
      </c>
      <c r="C378" s="2" t="s">
        <v>786</v>
      </c>
      <c r="D378" s="2" t="s">
        <v>50</v>
      </c>
      <c r="E378" s="2" t="s">
        <v>90</v>
      </c>
      <c r="F378" s="2" t="s">
        <v>220</v>
      </c>
      <c r="G378" s="2" t="s">
        <v>219</v>
      </c>
      <c r="H378" s="2" t="s">
        <v>218</v>
      </c>
      <c r="I378" s="2" t="s">
        <v>147</v>
      </c>
      <c r="J378" s="2" t="s">
        <v>46</v>
      </c>
      <c r="K378" s="2" t="s">
        <v>48</v>
      </c>
      <c r="L378" s="2" t="s">
        <v>87</v>
      </c>
      <c r="M378" s="8">
        <v>1</v>
      </c>
      <c r="N378" s="9" t="str">
        <f t="shared" si="15"/>
        <v>RSSS-230-4602 - Fonds immo - MAI - Cap</v>
      </c>
      <c r="O378" s="9" t="str">
        <f t="shared" si="16"/>
        <v>Investissement</v>
      </c>
      <c r="P378" s="9" t="str">
        <f t="shared" si="17"/>
        <v>Fonds général</v>
      </c>
    </row>
    <row r="379" spans="1:16" ht="12.75" customHeight="1" x14ac:dyDescent="0.25">
      <c r="A379" s="2" t="s">
        <v>775</v>
      </c>
      <c r="B379" s="2" t="s">
        <v>775</v>
      </c>
      <c r="C379" s="2" t="s">
        <v>753</v>
      </c>
      <c r="D379" s="2" t="s">
        <v>50</v>
      </c>
      <c r="E379" s="2" t="s">
        <v>90</v>
      </c>
      <c r="F379" s="2" t="s">
        <v>220</v>
      </c>
      <c r="G379" s="2" t="s">
        <v>219</v>
      </c>
      <c r="H379" s="2" t="s">
        <v>218</v>
      </c>
      <c r="I379" s="2" t="s">
        <v>147</v>
      </c>
      <c r="J379" s="2" t="s">
        <v>46</v>
      </c>
      <c r="K379" s="2" t="s">
        <v>48</v>
      </c>
      <c r="L379" s="2" t="s">
        <v>87</v>
      </c>
      <c r="M379" s="8">
        <v>1</v>
      </c>
      <c r="N379" s="9" t="str">
        <f t="shared" si="15"/>
        <v>RSSS-230-4603 - Fonds immo - MAI - Cap</v>
      </c>
      <c r="O379" s="9" t="str">
        <f t="shared" si="16"/>
        <v>Investissement</v>
      </c>
      <c r="P379" s="9" t="str">
        <f t="shared" si="17"/>
        <v>Fonds général</v>
      </c>
    </row>
    <row r="380" spans="1:16" ht="12.75" customHeight="1" x14ac:dyDescent="0.25">
      <c r="A380" s="2" t="s">
        <v>742</v>
      </c>
      <c r="B380" s="2" t="s">
        <v>742</v>
      </c>
      <c r="C380" s="2" t="s">
        <v>720</v>
      </c>
      <c r="D380" s="2" t="s">
        <v>50</v>
      </c>
      <c r="E380" s="2" t="s">
        <v>90</v>
      </c>
      <c r="F380" s="2" t="s">
        <v>220</v>
      </c>
      <c r="G380" s="2" t="s">
        <v>219</v>
      </c>
      <c r="H380" s="2" t="s">
        <v>218</v>
      </c>
      <c r="I380" s="2" t="s">
        <v>147</v>
      </c>
      <c r="J380" s="2" t="s">
        <v>46</v>
      </c>
      <c r="K380" s="2" t="s">
        <v>48</v>
      </c>
      <c r="L380" s="2" t="s">
        <v>87</v>
      </c>
      <c r="M380" s="8">
        <v>1</v>
      </c>
      <c r="N380" s="9" t="str">
        <f t="shared" si="15"/>
        <v>RSSS-230-4604 - Fonds immo - MAI - Cap</v>
      </c>
      <c r="O380" s="9" t="str">
        <f t="shared" si="16"/>
        <v>Investissement</v>
      </c>
      <c r="P380" s="9" t="str">
        <f t="shared" si="17"/>
        <v>Fonds général</v>
      </c>
    </row>
    <row r="381" spans="1:16" ht="12.75" customHeight="1" x14ac:dyDescent="0.25">
      <c r="A381" s="2" t="s">
        <v>709</v>
      </c>
      <c r="B381" s="2" t="s">
        <v>709</v>
      </c>
      <c r="C381" s="2" t="s">
        <v>687</v>
      </c>
      <c r="D381" s="2" t="s">
        <v>50</v>
      </c>
      <c r="E381" s="2" t="s">
        <v>90</v>
      </c>
      <c r="F381" s="2" t="s">
        <v>220</v>
      </c>
      <c r="G381" s="2" t="s">
        <v>219</v>
      </c>
      <c r="H381" s="2" t="s">
        <v>218</v>
      </c>
      <c r="I381" s="2" t="s">
        <v>147</v>
      </c>
      <c r="J381" s="2" t="s">
        <v>46</v>
      </c>
      <c r="K381" s="2" t="s">
        <v>48</v>
      </c>
      <c r="L381" s="2" t="s">
        <v>87</v>
      </c>
      <c r="M381" s="8">
        <v>1</v>
      </c>
      <c r="N381" s="9" t="str">
        <f t="shared" si="15"/>
        <v>RSSS-230-4618 - Fonds immo - MAI - Cap</v>
      </c>
      <c r="O381" s="9" t="str">
        <f t="shared" si="16"/>
        <v>Investissement</v>
      </c>
      <c r="P381" s="9" t="str">
        <f t="shared" si="17"/>
        <v>Fonds général</v>
      </c>
    </row>
    <row r="382" spans="1:16" ht="12.75" customHeight="1" x14ac:dyDescent="0.25">
      <c r="A382" s="2" t="s">
        <v>676</v>
      </c>
      <c r="B382" s="2" t="s">
        <v>676</v>
      </c>
      <c r="C382" s="2" t="s">
        <v>654</v>
      </c>
      <c r="D382" s="2" t="s">
        <v>50</v>
      </c>
      <c r="E382" s="2" t="s">
        <v>90</v>
      </c>
      <c r="F382" s="2" t="s">
        <v>220</v>
      </c>
      <c r="G382" s="2" t="s">
        <v>219</v>
      </c>
      <c r="H382" s="2" t="s">
        <v>218</v>
      </c>
      <c r="I382" s="2" t="s">
        <v>147</v>
      </c>
      <c r="J382" s="2" t="s">
        <v>46</v>
      </c>
      <c r="K382" s="2" t="s">
        <v>48</v>
      </c>
      <c r="L382" s="2" t="s">
        <v>87</v>
      </c>
      <c r="M382" s="8">
        <v>1</v>
      </c>
      <c r="N382" s="9" t="str">
        <f t="shared" si="15"/>
        <v>RSSS-230-4620 - Fonds immo - MAI - Cap</v>
      </c>
      <c r="O382" s="9" t="str">
        <f t="shared" si="16"/>
        <v>Investissement</v>
      </c>
      <c r="P382" s="9" t="str">
        <f t="shared" si="17"/>
        <v>Fonds général</v>
      </c>
    </row>
    <row r="383" spans="1:16" ht="12.75" customHeight="1" x14ac:dyDescent="0.25">
      <c r="A383" s="2" t="s">
        <v>643</v>
      </c>
      <c r="B383" s="2" t="s">
        <v>643</v>
      </c>
      <c r="C383" s="2" t="s">
        <v>621</v>
      </c>
      <c r="D383" s="2" t="s">
        <v>50</v>
      </c>
      <c r="E383" s="2" t="s">
        <v>90</v>
      </c>
      <c r="F383" s="2" t="s">
        <v>220</v>
      </c>
      <c r="G383" s="2" t="s">
        <v>219</v>
      </c>
      <c r="H383" s="2" t="s">
        <v>218</v>
      </c>
      <c r="I383" s="2" t="s">
        <v>147</v>
      </c>
      <c r="J383" s="2" t="s">
        <v>46</v>
      </c>
      <c r="K383" s="2" t="s">
        <v>48</v>
      </c>
      <c r="L383" s="2" t="s">
        <v>87</v>
      </c>
      <c r="M383" s="8">
        <v>1</v>
      </c>
      <c r="N383" s="9" t="str">
        <f t="shared" si="15"/>
        <v>RSSS-230-4624 - Fonds immo - MAI - Cap</v>
      </c>
      <c r="O383" s="9" t="str">
        <f t="shared" si="16"/>
        <v>Investissement</v>
      </c>
      <c r="P383" s="9" t="str">
        <f t="shared" si="17"/>
        <v>Fonds général</v>
      </c>
    </row>
    <row r="384" spans="1:16" ht="12.75" customHeight="1" x14ac:dyDescent="0.25">
      <c r="A384" s="2" t="s">
        <v>610</v>
      </c>
      <c r="B384" s="2" t="s">
        <v>610</v>
      </c>
      <c r="C384" s="2" t="s">
        <v>588</v>
      </c>
      <c r="D384" s="2" t="s">
        <v>50</v>
      </c>
      <c r="E384" s="2" t="s">
        <v>90</v>
      </c>
      <c r="F384" s="2" t="s">
        <v>220</v>
      </c>
      <c r="G384" s="2" t="s">
        <v>219</v>
      </c>
      <c r="H384" s="2" t="s">
        <v>218</v>
      </c>
      <c r="I384" s="2" t="s">
        <v>147</v>
      </c>
      <c r="J384" s="2" t="s">
        <v>46</v>
      </c>
      <c r="K384" s="2" t="s">
        <v>48</v>
      </c>
      <c r="L384" s="2" t="s">
        <v>87</v>
      </c>
      <c r="M384" s="8">
        <v>1</v>
      </c>
      <c r="N384" s="9" t="str">
        <f t="shared" si="15"/>
        <v>RSSS-230-4664 - Fonds immo - MAI - Cap</v>
      </c>
      <c r="O384" s="9" t="str">
        <f t="shared" si="16"/>
        <v>Investissement</v>
      </c>
      <c r="P384" s="9" t="str">
        <f t="shared" si="17"/>
        <v>Fonds général</v>
      </c>
    </row>
    <row r="385" spans="1:16" ht="12.75" customHeight="1" x14ac:dyDescent="0.25">
      <c r="A385" s="2" t="s">
        <v>577</v>
      </c>
      <c r="B385" s="2" t="s">
        <v>577</v>
      </c>
      <c r="C385" s="2" t="s">
        <v>555</v>
      </c>
      <c r="D385" s="2" t="s">
        <v>50</v>
      </c>
      <c r="E385" s="2" t="s">
        <v>90</v>
      </c>
      <c r="F385" s="2" t="s">
        <v>220</v>
      </c>
      <c r="G385" s="2" t="s">
        <v>219</v>
      </c>
      <c r="H385" s="2" t="s">
        <v>218</v>
      </c>
      <c r="I385" s="2" t="s">
        <v>147</v>
      </c>
      <c r="J385" s="2" t="s">
        <v>46</v>
      </c>
      <c r="K385" s="2" t="s">
        <v>48</v>
      </c>
      <c r="L385" s="2" t="s">
        <v>87</v>
      </c>
      <c r="M385" s="8">
        <v>1</v>
      </c>
      <c r="N385" s="9" t="str">
        <f t="shared" si="15"/>
        <v>RSSS-230-4665 - Fonds immo - MAI - Cap</v>
      </c>
      <c r="O385" s="9" t="str">
        <f t="shared" si="16"/>
        <v>Investissement</v>
      </c>
      <c r="P385" s="9" t="str">
        <f t="shared" si="17"/>
        <v>Fonds général</v>
      </c>
    </row>
    <row r="386" spans="1:16" ht="12.75" customHeight="1" x14ac:dyDescent="0.25">
      <c r="A386" s="2" t="s">
        <v>544</v>
      </c>
      <c r="B386" s="2" t="s">
        <v>544</v>
      </c>
      <c r="C386" s="2" t="s">
        <v>522</v>
      </c>
      <c r="D386" s="2" t="s">
        <v>50</v>
      </c>
      <c r="E386" s="2" t="s">
        <v>90</v>
      </c>
      <c r="F386" s="2" t="s">
        <v>220</v>
      </c>
      <c r="G386" s="2" t="s">
        <v>219</v>
      </c>
      <c r="H386" s="2" t="s">
        <v>218</v>
      </c>
      <c r="I386" s="2" t="s">
        <v>147</v>
      </c>
      <c r="J386" s="2" t="s">
        <v>46</v>
      </c>
      <c r="K386" s="2" t="s">
        <v>48</v>
      </c>
      <c r="L386" s="2" t="s">
        <v>87</v>
      </c>
      <c r="M386" s="8">
        <v>1</v>
      </c>
      <c r="N386" s="9" t="str">
        <f t="shared" si="15"/>
        <v>RSSS-230-4700 - Fonds immo - MAI - Cap</v>
      </c>
      <c r="O386" s="9" t="str">
        <f t="shared" si="16"/>
        <v>Investissement</v>
      </c>
      <c r="P386" s="9" t="str">
        <f t="shared" si="17"/>
        <v>Fonds général</v>
      </c>
    </row>
    <row r="387" spans="1:16" ht="12.75" customHeight="1" x14ac:dyDescent="0.25">
      <c r="A387" s="2" t="s">
        <v>511</v>
      </c>
      <c r="B387" s="2" t="s">
        <v>511</v>
      </c>
      <c r="C387" s="2" t="s">
        <v>493</v>
      </c>
      <c r="D387" s="2" t="s">
        <v>50</v>
      </c>
      <c r="E387" s="2" t="s">
        <v>90</v>
      </c>
      <c r="F387" s="2" t="s">
        <v>220</v>
      </c>
      <c r="G387" s="2" t="s">
        <v>219</v>
      </c>
      <c r="H387" s="2" t="s">
        <v>218</v>
      </c>
      <c r="I387" s="2" t="s">
        <v>147</v>
      </c>
      <c r="J387" s="2" t="s">
        <v>46</v>
      </c>
      <c r="K387" s="2" t="s">
        <v>48</v>
      </c>
      <c r="L387" s="2" t="s">
        <v>87</v>
      </c>
      <c r="M387" s="8">
        <v>1</v>
      </c>
      <c r="N387" s="9" t="str">
        <f t="shared" ref="N387:N450" si="18">_xlfn.CONCAT(B387," - ",G387)</f>
        <v>RSSS-230-4751 - Fonds immo - MAI - Cap</v>
      </c>
      <c r="O387" s="9" t="str">
        <f t="shared" ref="O387:O450" si="19">J387</f>
        <v>Investissement</v>
      </c>
      <c r="P387" s="9" t="str">
        <f t="shared" ref="P387:P450" si="20">D387</f>
        <v>Fonds général</v>
      </c>
    </row>
    <row r="388" spans="1:16" ht="12.75" customHeight="1" x14ac:dyDescent="0.25">
      <c r="A388" s="2" t="s">
        <v>482</v>
      </c>
      <c r="B388" s="2" t="s">
        <v>482</v>
      </c>
      <c r="C388" s="2" t="s">
        <v>464</v>
      </c>
      <c r="D388" s="2" t="s">
        <v>50</v>
      </c>
      <c r="E388" s="2" t="s">
        <v>90</v>
      </c>
      <c r="F388" s="2" t="s">
        <v>220</v>
      </c>
      <c r="G388" s="2" t="s">
        <v>219</v>
      </c>
      <c r="H388" s="2" t="s">
        <v>218</v>
      </c>
      <c r="I388" s="2" t="s">
        <v>147</v>
      </c>
      <c r="J388" s="2" t="s">
        <v>46</v>
      </c>
      <c r="K388" s="2" t="s">
        <v>48</v>
      </c>
      <c r="L388" s="2" t="s">
        <v>87</v>
      </c>
      <c r="M388" s="8">
        <v>1</v>
      </c>
      <c r="N388" s="9" t="str">
        <f t="shared" si="18"/>
        <v>RSSS-230-4752 - Fonds immo - MAI - Cap</v>
      </c>
      <c r="O388" s="9" t="str">
        <f t="shared" si="19"/>
        <v>Investissement</v>
      </c>
      <c r="P388" s="9" t="str">
        <f t="shared" si="20"/>
        <v>Fonds général</v>
      </c>
    </row>
    <row r="389" spans="1:16" ht="12.75" customHeight="1" x14ac:dyDescent="0.25">
      <c r="A389" s="2" t="s">
        <v>453</v>
      </c>
      <c r="B389" s="2" t="s">
        <v>453</v>
      </c>
      <c r="C389" s="2" t="s">
        <v>431</v>
      </c>
      <c r="D389" s="2" t="s">
        <v>50</v>
      </c>
      <c r="E389" s="2" t="s">
        <v>90</v>
      </c>
      <c r="F389" s="2" t="s">
        <v>220</v>
      </c>
      <c r="G389" s="2" t="s">
        <v>219</v>
      </c>
      <c r="H389" s="2" t="s">
        <v>218</v>
      </c>
      <c r="I389" s="2" t="s">
        <v>147</v>
      </c>
      <c r="J389" s="2" t="s">
        <v>46</v>
      </c>
      <c r="K389" s="2" t="s">
        <v>48</v>
      </c>
      <c r="L389" s="2" t="s">
        <v>87</v>
      </c>
      <c r="M389" s="8">
        <v>1</v>
      </c>
      <c r="N389" s="9" t="str">
        <f t="shared" si="18"/>
        <v>RSSS-230-4800 - Fonds immo - MAI - Cap</v>
      </c>
      <c r="O389" s="9" t="str">
        <f t="shared" si="19"/>
        <v>Investissement</v>
      </c>
      <c r="P389" s="9" t="str">
        <f t="shared" si="20"/>
        <v>Fonds général</v>
      </c>
    </row>
    <row r="390" spans="1:16" ht="12.75" customHeight="1" x14ac:dyDescent="0.25">
      <c r="A390" s="2" t="s">
        <v>420</v>
      </c>
      <c r="B390" s="2" t="s">
        <v>420</v>
      </c>
      <c r="C390" s="2" t="s">
        <v>399</v>
      </c>
      <c r="D390" s="2" t="s">
        <v>50</v>
      </c>
      <c r="E390" s="2" t="s">
        <v>90</v>
      </c>
      <c r="F390" s="2" t="s">
        <v>220</v>
      </c>
      <c r="G390" s="2" t="s">
        <v>219</v>
      </c>
      <c r="H390" s="2" t="s">
        <v>218</v>
      </c>
      <c r="I390" s="2" t="s">
        <v>147</v>
      </c>
      <c r="J390" s="2" t="s">
        <v>46</v>
      </c>
      <c r="K390" s="2" t="s">
        <v>48</v>
      </c>
      <c r="L390" s="2" t="s">
        <v>87</v>
      </c>
      <c r="M390" s="8">
        <v>1</v>
      </c>
      <c r="N390" s="9" t="str">
        <f t="shared" si="18"/>
        <v>RSSS-230-4851 - Fonds immo - MAI - Cap</v>
      </c>
      <c r="O390" s="9" t="str">
        <f t="shared" si="19"/>
        <v>Investissement</v>
      </c>
      <c r="P390" s="9" t="str">
        <f t="shared" si="20"/>
        <v>Fonds général</v>
      </c>
    </row>
    <row r="391" spans="1:16" ht="12.75" customHeight="1" x14ac:dyDescent="0.25">
      <c r="A391" s="2" t="s">
        <v>388</v>
      </c>
      <c r="B391" s="2" t="s">
        <v>388</v>
      </c>
      <c r="C391" s="2" t="s">
        <v>366</v>
      </c>
      <c r="D391" s="2" t="s">
        <v>50</v>
      </c>
      <c r="E391" s="2" t="s">
        <v>90</v>
      </c>
      <c r="F391" s="2" t="s">
        <v>220</v>
      </c>
      <c r="G391" s="2" t="s">
        <v>219</v>
      </c>
      <c r="H391" s="2" t="s">
        <v>218</v>
      </c>
      <c r="I391" s="2" t="s">
        <v>147</v>
      </c>
      <c r="J391" s="2" t="s">
        <v>46</v>
      </c>
      <c r="K391" s="2" t="s">
        <v>48</v>
      </c>
      <c r="L391" s="2" t="s">
        <v>87</v>
      </c>
      <c r="M391" s="8">
        <v>1</v>
      </c>
      <c r="N391" s="9" t="str">
        <f t="shared" si="18"/>
        <v>RSSS-230-4900 - Fonds immo - MAI - Cap</v>
      </c>
      <c r="O391" s="9" t="str">
        <f t="shared" si="19"/>
        <v>Investissement</v>
      </c>
      <c r="P391" s="9" t="str">
        <f t="shared" si="20"/>
        <v>Fonds général</v>
      </c>
    </row>
    <row r="392" spans="1:16" ht="12.75" customHeight="1" x14ac:dyDescent="0.25">
      <c r="A392" s="2" t="s">
        <v>355</v>
      </c>
      <c r="B392" s="2" t="s">
        <v>355</v>
      </c>
      <c r="C392" s="2" t="s">
        <v>333</v>
      </c>
      <c r="D392" s="2" t="s">
        <v>50</v>
      </c>
      <c r="E392" s="2" t="s">
        <v>90</v>
      </c>
      <c r="F392" s="2" t="s">
        <v>220</v>
      </c>
      <c r="G392" s="2" t="s">
        <v>219</v>
      </c>
      <c r="H392" s="2" t="s">
        <v>218</v>
      </c>
      <c r="I392" s="2" t="s">
        <v>147</v>
      </c>
      <c r="J392" s="2" t="s">
        <v>46</v>
      </c>
      <c r="K392" s="2" t="s">
        <v>48</v>
      </c>
      <c r="L392" s="2" t="s">
        <v>87</v>
      </c>
      <c r="M392" s="8">
        <v>1</v>
      </c>
      <c r="N392" s="9" t="str">
        <f t="shared" si="18"/>
        <v>RSSS-230-4903 - Fonds immo - MAI - Cap</v>
      </c>
      <c r="O392" s="9" t="str">
        <f t="shared" si="19"/>
        <v>Investissement</v>
      </c>
      <c r="P392" s="9" t="str">
        <f t="shared" si="20"/>
        <v>Fonds général</v>
      </c>
    </row>
    <row r="393" spans="1:16" ht="12.75" customHeight="1" x14ac:dyDescent="0.25">
      <c r="A393" s="2" t="s">
        <v>322</v>
      </c>
      <c r="B393" s="2" t="s">
        <v>322</v>
      </c>
      <c r="C393" s="2" t="s">
        <v>295</v>
      </c>
      <c r="D393" s="2" t="s">
        <v>50</v>
      </c>
      <c r="E393" s="2" t="s">
        <v>90</v>
      </c>
      <c r="F393" s="2" t="s">
        <v>220</v>
      </c>
      <c r="G393" s="2" t="s">
        <v>219</v>
      </c>
      <c r="H393" s="2" t="s">
        <v>218</v>
      </c>
      <c r="I393" s="2" t="s">
        <v>147</v>
      </c>
      <c r="J393" s="2" t="s">
        <v>46</v>
      </c>
      <c r="K393" s="2" t="s">
        <v>48</v>
      </c>
      <c r="L393" s="2" t="s">
        <v>87</v>
      </c>
      <c r="M393" s="8">
        <v>1</v>
      </c>
      <c r="N393" s="9" t="str">
        <f t="shared" si="18"/>
        <v>RSSS-230-4950 - Fonds immo - MAI - Cap</v>
      </c>
      <c r="O393" s="9" t="str">
        <f t="shared" si="19"/>
        <v>Investissement</v>
      </c>
      <c r="P393" s="9" t="str">
        <f t="shared" si="20"/>
        <v>Fonds général</v>
      </c>
    </row>
    <row r="394" spans="1:16" ht="12.75" customHeight="1" x14ac:dyDescent="0.25">
      <c r="A394" s="2" t="s">
        <v>284</v>
      </c>
      <c r="B394" s="2" t="s">
        <v>284</v>
      </c>
      <c r="C394" s="2" t="s">
        <v>262</v>
      </c>
      <c r="D394" s="2" t="s">
        <v>50</v>
      </c>
      <c r="E394" s="2" t="s">
        <v>90</v>
      </c>
      <c r="F394" s="2" t="s">
        <v>220</v>
      </c>
      <c r="G394" s="2" t="s">
        <v>219</v>
      </c>
      <c r="H394" s="2" t="s">
        <v>218</v>
      </c>
      <c r="I394" s="2" t="s">
        <v>147</v>
      </c>
      <c r="J394" s="2" t="s">
        <v>46</v>
      </c>
      <c r="K394" s="2" t="s">
        <v>48</v>
      </c>
      <c r="L394" s="2" t="s">
        <v>87</v>
      </c>
      <c r="M394" s="8">
        <v>1</v>
      </c>
      <c r="N394" s="9" t="str">
        <f t="shared" si="18"/>
        <v>RSSS-230-4951 - Fonds immo - MAI - Cap</v>
      </c>
      <c r="O394" s="9" t="str">
        <f t="shared" si="19"/>
        <v>Investissement</v>
      </c>
      <c r="P394" s="9" t="str">
        <f t="shared" si="20"/>
        <v>Fonds général</v>
      </c>
    </row>
    <row r="395" spans="1:16" ht="12.75" customHeight="1" x14ac:dyDescent="0.25">
      <c r="A395" s="2" t="s">
        <v>221</v>
      </c>
      <c r="B395" s="2" t="s">
        <v>221</v>
      </c>
      <c r="C395" s="2" t="s">
        <v>149</v>
      </c>
      <c r="D395" s="2" t="s">
        <v>50</v>
      </c>
      <c r="E395" s="2" t="s">
        <v>90</v>
      </c>
      <c r="F395" s="2" t="s">
        <v>220</v>
      </c>
      <c r="G395" s="2" t="s">
        <v>219</v>
      </c>
      <c r="H395" s="2" t="s">
        <v>218</v>
      </c>
      <c r="I395" s="2" t="s">
        <v>147</v>
      </c>
      <c r="J395" s="2" t="s">
        <v>46</v>
      </c>
      <c r="K395" s="2" t="s">
        <v>48</v>
      </c>
      <c r="L395" s="2" t="s">
        <v>87</v>
      </c>
      <c r="M395" s="8">
        <v>1</v>
      </c>
      <c r="N395" s="9" t="str">
        <f t="shared" si="18"/>
        <v>RSSS-230-4952 - Fonds immo - MAI - Cap</v>
      </c>
      <c r="O395" s="9" t="str">
        <f t="shared" si="19"/>
        <v>Investissement</v>
      </c>
      <c r="P395" s="9" t="str">
        <f t="shared" si="20"/>
        <v>Fonds général</v>
      </c>
    </row>
    <row r="396" spans="1:16" ht="12.75" customHeight="1" x14ac:dyDescent="0.25">
      <c r="A396" s="2" t="s">
        <v>1368</v>
      </c>
      <c r="B396" s="2" t="s">
        <v>1368</v>
      </c>
      <c r="C396" s="2" t="s">
        <v>1347</v>
      </c>
      <c r="D396" s="2" t="s">
        <v>50</v>
      </c>
      <c r="E396" s="2" t="s">
        <v>90</v>
      </c>
      <c r="F396" s="2" t="s">
        <v>216</v>
      </c>
      <c r="G396" s="2" t="s">
        <v>215</v>
      </c>
      <c r="H396" s="2" t="s">
        <v>214</v>
      </c>
      <c r="I396" s="2" t="s">
        <v>147</v>
      </c>
      <c r="J396" s="2" t="s">
        <v>46</v>
      </c>
      <c r="K396" s="2" t="s">
        <v>48</v>
      </c>
      <c r="L396" s="2" t="s">
        <v>87</v>
      </c>
      <c r="M396" s="8">
        <v>1</v>
      </c>
      <c r="N396" s="9" t="str">
        <f t="shared" si="18"/>
        <v>RSSS-240-4017 - Fonds immo - AC - Cap</v>
      </c>
      <c r="O396" s="9" t="str">
        <f t="shared" si="19"/>
        <v>Investissement</v>
      </c>
      <c r="P396" s="9" t="str">
        <f t="shared" si="20"/>
        <v>Fonds général</v>
      </c>
    </row>
    <row r="397" spans="1:16" ht="12.75" customHeight="1" x14ac:dyDescent="0.25">
      <c r="A397" s="2" t="s">
        <v>1335</v>
      </c>
      <c r="B397" s="2" t="s">
        <v>1335</v>
      </c>
      <c r="C397" s="2" t="s">
        <v>1314</v>
      </c>
      <c r="D397" s="2" t="s">
        <v>50</v>
      </c>
      <c r="E397" s="2" t="s">
        <v>90</v>
      </c>
      <c r="F397" s="2" t="s">
        <v>216</v>
      </c>
      <c r="G397" s="2" t="s">
        <v>215</v>
      </c>
      <c r="H397" s="2" t="s">
        <v>214</v>
      </c>
      <c r="I397" s="2" t="s">
        <v>147</v>
      </c>
      <c r="J397" s="2" t="s">
        <v>46</v>
      </c>
      <c r="K397" s="2" t="s">
        <v>48</v>
      </c>
      <c r="L397" s="2" t="s">
        <v>87</v>
      </c>
      <c r="M397" s="8">
        <v>1</v>
      </c>
      <c r="N397" s="9" t="str">
        <f t="shared" si="18"/>
        <v>RSSS-240-4051 - Fonds immo - AC - Cap</v>
      </c>
      <c r="O397" s="9" t="str">
        <f t="shared" si="19"/>
        <v>Investissement</v>
      </c>
      <c r="P397" s="9" t="str">
        <f t="shared" si="20"/>
        <v>Fonds général</v>
      </c>
    </row>
    <row r="398" spans="1:16" ht="12.75" customHeight="1" x14ac:dyDescent="0.25">
      <c r="A398" s="2" t="s">
        <v>1302</v>
      </c>
      <c r="B398" s="2" t="s">
        <v>1302</v>
      </c>
      <c r="C398" s="2" t="s">
        <v>1281</v>
      </c>
      <c r="D398" s="2" t="s">
        <v>50</v>
      </c>
      <c r="E398" s="2" t="s">
        <v>90</v>
      </c>
      <c r="F398" s="2" t="s">
        <v>216</v>
      </c>
      <c r="G398" s="2" t="s">
        <v>215</v>
      </c>
      <c r="H398" s="2" t="s">
        <v>214</v>
      </c>
      <c r="I398" s="2" t="s">
        <v>147</v>
      </c>
      <c r="J398" s="2" t="s">
        <v>46</v>
      </c>
      <c r="K398" s="2" t="s">
        <v>48</v>
      </c>
      <c r="L398" s="2" t="s">
        <v>87</v>
      </c>
      <c r="M398" s="8">
        <v>1</v>
      </c>
      <c r="N398" s="9" t="str">
        <f t="shared" si="18"/>
        <v>RSSS-240-4100 - Fonds immo - AC - Cap</v>
      </c>
      <c r="O398" s="9" t="str">
        <f t="shared" si="19"/>
        <v>Investissement</v>
      </c>
      <c r="P398" s="9" t="str">
        <f t="shared" si="20"/>
        <v>Fonds général</v>
      </c>
    </row>
    <row r="399" spans="1:16" ht="12.75" customHeight="1" x14ac:dyDescent="0.25">
      <c r="A399" s="2" t="s">
        <v>1269</v>
      </c>
      <c r="B399" s="2" t="s">
        <v>1269</v>
      </c>
      <c r="C399" s="2" t="s">
        <v>1248</v>
      </c>
      <c r="D399" s="2" t="s">
        <v>50</v>
      </c>
      <c r="E399" s="2" t="s">
        <v>90</v>
      </c>
      <c r="F399" s="2" t="s">
        <v>216</v>
      </c>
      <c r="G399" s="2" t="s">
        <v>215</v>
      </c>
      <c r="H399" s="2" t="s">
        <v>214</v>
      </c>
      <c r="I399" s="2" t="s">
        <v>147</v>
      </c>
      <c r="J399" s="2" t="s">
        <v>46</v>
      </c>
      <c r="K399" s="2" t="s">
        <v>48</v>
      </c>
      <c r="L399" s="2" t="s">
        <v>87</v>
      </c>
      <c r="M399" s="8">
        <v>1</v>
      </c>
      <c r="N399" s="9" t="str">
        <f t="shared" si="18"/>
        <v>RSSS-240-4150 - Fonds immo - AC - Cap</v>
      </c>
      <c r="O399" s="9" t="str">
        <f t="shared" si="19"/>
        <v>Investissement</v>
      </c>
      <c r="P399" s="9" t="str">
        <f t="shared" si="20"/>
        <v>Fonds général</v>
      </c>
    </row>
    <row r="400" spans="1:16" ht="12.75" customHeight="1" x14ac:dyDescent="0.25">
      <c r="A400" s="2" t="s">
        <v>1236</v>
      </c>
      <c r="B400" s="2" t="s">
        <v>1236</v>
      </c>
      <c r="C400" s="2" t="s">
        <v>1215</v>
      </c>
      <c r="D400" s="2" t="s">
        <v>50</v>
      </c>
      <c r="E400" s="2" t="s">
        <v>90</v>
      </c>
      <c r="F400" s="2" t="s">
        <v>216</v>
      </c>
      <c r="G400" s="2" t="s">
        <v>215</v>
      </c>
      <c r="H400" s="2" t="s">
        <v>214</v>
      </c>
      <c r="I400" s="2" t="s">
        <v>147</v>
      </c>
      <c r="J400" s="2" t="s">
        <v>46</v>
      </c>
      <c r="K400" s="2" t="s">
        <v>48</v>
      </c>
      <c r="L400" s="2" t="s">
        <v>87</v>
      </c>
      <c r="M400" s="8">
        <v>1</v>
      </c>
      <c r="N400" s="9" t="str">
        <f t="shared" si="18"/>
        <v>RSSS-240-4155 - Fonds immo - AC - Cap</v>
      </c>
      <c r="O400" s="9" t="str">
        <f t="shared" si="19"/>
        <v>Investissement</v>
      </c>
      <c r="P400" s="9" t="str">
        <f t="shared" si="20"/>
        <v>Fonds général</v>
      </c>
    </row>
    <row r="401" spans="1:16" ht="12.75" customHeight="1" x14ac:dyDescent="0.25">
      <c r="A401" s="2" t="s">
        <v>1203</v>
      </c>
      <c r="B401" s="2" t="s">
        <v>1203</v>
      </c>
      <c r="C401" s="2" t="s">
        <v>1182</v>
      </c>
      <c r="D401" s="2" t="s">
        <v>50</v>
      </c>
      <c r="E401" s="2" t="s">
        <v>90</v>
      </c>
      <c r="F401" s="2" t="s">
        <v>216</v>
      </c>
      <c r="G401" s="2" t="s">
        <v>215</v>
      </c>
      <c r="H401" s="2" t="s">
        <v>214</v>
      </c>
      <c r="I401" s="2" t="s">
        <v>147</v>
      </c>
      <c r="J401" s="2" t="s">
        <v>46</v>
      </c>
      <c r="K401" s="2" t="s">
        <v>48</v>
      </c>
      <c r="L401" s="2" t="s">
        <v>87</v>
      </c>
      <c r="M401" s="8">
        <v>1</v>
      </c>
      <c r="N401" s="9" t="str">
        <f t="shared" si="18"/>
        <v>RSSS-240-4200 - Fonds immo - AC - Cap</v>
      </c>
      <c r="O401" s="9" t="str">
        <f t="shared" si="19"/>
        <v>Investissement</v>
      </c>
      <c r="P401" s="9" t="str">
        <f t="shared" si="20"/>
        <v>Fonds général</v>
      </c>
    </row>
    <row r="402" spans="1:16" ht="12.75" customHeight="1" x14ac:dyDescent="0.25">
      <c r="A402" s="2" t="s">
        <v>1170</v>
      </c>
      <c r="B402" s="2" t="s">
        <v>1170</v>
      </c>
      <c r="C402" s="2" t="s">
        <v>1149</v>
      </c>
      <c r="D402" s="2" t="s">
        <v>50</v>
      </c>
      <c r="E402" s="2" t="s">
        <v>90</v>
      </c>
      <c r="F402" s="2" t="s">
        <v>216</v>
      </c>
      <c r="G402" s="2" t="s">
        <v>215</v>
      </c>
      <c r="H402" s="2" t="s">
        <v>214</v>
      </c>
      <c r="I402" s="2" t="s">
        <v>147</v>
      </c>
      <c r="J402" s="2" t="s">
        <v>46</v>
      </c>
      <c r="K402" s="2" t="s">
        <v>48</v>
      </c>
      <c r="L402" s="2" t="s">
        <v>87</v>
      </c>
      <c r="M402" s="8">
        <v>1</v>
      </c>
      <c r="N402" s="9" t="str">
        <f t="shared" si="18"/>
        <v>RSSS-240-4250 - Fonds immo - AC - Cap</v>
      </c>
      <c r="O402" s="9" t="str">
        <f t="shared" si="19"/>
        <v>Investissement</v>
      </c>
      <c r="P402" s="9" t="str">
        <f t="shared" si="20"/>
        <v>Fonds général</v>
      </c>
    </row>
    <row r="403" spans="1:16" ht="12.75" customHeight="1" x14ac:dyDescent="0.25">
      <c r="A403" s="2" t="s">
        <v>1137</v>
      </c>
      <c r="B403" s="2" t="s">
        <v>1137</v>
      </c>
      <c r="C403" s="2" t="s">
        <v>1116</v>
      </c>
      <c r="D403" s="2" t="s">
        <v>50</v>
      </c>
      <c r="E403" s="2" t="s">
        <v>90</v>
      </c>
      <c r="F403" s="2" t="s">
        <v>216</v>
      </c>
      <c r="G403" s="2" t="s">
        <v>215</v>
      </c>
      <c r="H403" s="2" t="s">
        <v>214</v>
      </c>
      <c r="I403" s="2" t="s">
        <v>147</v>
      </c>
      <c r="J403" s="2" t="s">
        <v>46</v>
      </c>
      <c r="K403" s="2" t="s">
        <v>48</v>
      </c>
      <c r="L403" s="2" t="s">
        <v>87</v>
      </c>
      <c r="M403" s="8">
        <v>1</v>
      </c>
      <c r="N403" s="9" t="str">
        <f t="shared" si="18"/>
        <v>RSSS-240-4300 - Fonds immo - AC - Cap</v>
      </c>
      <c r="O403" s="9" t="str">
        <f t="shared" si="19"/>
        <v>Investissement</v>
      </c>
      <c r="P403" s="9" t="str">
        <f t="shared" si="20"/>
        <v>Fonds général</v>
      </c>
    </row>
    <row r="404" spans="1:16" ht="12.75" customHeight="1" x14ac:dyDescent="0.25">
      <c r="A404" s="2" t="s">
        <v>1104</v>
      </c>
      <c r="B404" s="2" t="s">
        <v>1104</v>
      </c>
      <c r="C404" s="2" t="s">
        <v>1083</v>
      </c>
      <c r="D404" s="2" t="s">
        <v>50</v>
      </c>
      <c r="E404" s="2" t="s">
        <v>90</v>
      </c>
      <c r="F404" s="2" t="s">
        <v>216</v>
      </c>
      <c r="G404" s="2" t="s">
        <v>215</v>
      </c>
      <c r="H404" s="2" t="s">
        <v>214</v>
      </c>
      <c r="I404" s="2" t="s">
        <v>147</v>
      </c>
      <c r="J404" s="2" t="s">
        <v>46</v>
      </c>
      <c r="K404" s="2" t="s">
        <v>48</v>
      </c>
      <c r="L404" s="2" t="s">
        <v>87</v>
      </c>
      <c r="M404" s="8">
        <v>1</v>
      </c>
      <c r="N404" s="9" t="str">
        <f t="shared" si="18"/>
        <v>RSSS-240-4326 - Fonds immo - AC - Cap</v>
      </c>
      <c r="O404" s="9" t="str">
        <f t="shared" si="19"/>
        <v>Investissement</v>
      </c>
      <c r="P404" s="9" t="str">
        <f t="shared" si="20"/>
        <v>Fonds général</v>
      </c>
    </row>
    <row r="405" spans="1:16" ht="12.75" customHeight="1" x14ac:dyDescent="0.25">
      <c r="A405" s="2" t="s">
        <v>1071</v>
      </c>
      <c r="B405" s="2" t="s">
        <v>1071</v>
      </c>
      <c r="C405" s="2" t="s">
        <v>1050</v>
      </c>
      <c r="D405" s="2" t="s">
        <v>50</v>
      </c>
      <c r="E405" s="2" t="s">
        <v>90</v>
      </c>
      <c r="F405" s="2" t="s">
        <v>216</v>
      </c>
      <c r="G405" s="2" t="s">
        <v>215</v>
      </c>
      <c r="H405" s="2" t="s">
        <v>214</v>
      </c>
      <c r="I405" s="2" t="s">
        <v>147</v>
      </c>
      <c r="J405" s="2" t="s">
        <v>46</v>
      </c>
      <c r="K405" s="2" t="s">
        <v>48</v>
      </c>
      <c r="L405" s="2" t="s">
        <v>87</v>
      </c>
      <c r="M405" s="8">
        <v>1</v>
      </c>
      <c r="N405" s="9" t="str">
        <f t="shared" si="18"/>
        <v>RSSS-240-4327 - Fonds immo - AC - Cap</v>
      </c>
      <c r="O405" s="9" t="str">
        <f t="shared" si="19"/>
        <v>Investissement</v>
      </c>
      <c r="P405" s="9" t="str">
        <f t="shared" si="20"/>
        <v>Fonds général</v>
      </c>
    </row>
    <row r="406" spans="1:16" ht="12.75" customHeight="1" x14ac:dyDescent="0.25">
      <c r="A406" s="2" t="s">
        <v>1038</v>
      </c>
      <c r="B406" s="2" t="s">
        <v>1038</v>
      </c>
      <c r="C406" s="2" t="s">
        <v>1017</v>
      </c>
      <c r="D406" s="2" t="s">
        <v>50</v>
      </c>
      <c r="E406" s="2" t="s">
        <v>90</v>
      </c>
      <c r="F406" s="2" t="s">
        <v>216</v>
      </c>
      <c r="G406" s="2" t="s">
        <v>215</v>
      </c>
      <c r="H406" s="2" t="s">
        <v>214</v>
      </c>
      <c r="I406" s="2" t="s">
        <v>147</v>
      </c>
      <c r="J406" s="2" t="s">
        <v>46</v>
      </c>
      <c r="K406" s="2" t="s">
        <v>48</v>
      </c>
      <c r="L406" s="2" t="s">
        <v>87</v>
      </c>
      <c r="M406" s="8">
        <v>1</v>
      </c>
      <c r="N406" s="9" t="str">
        <f t="shared" si="18"/>
        <v>RSSS-240-4350 - Fonds immo - AC - Cap</v>
      </c>
      <c r="O406" s="9" t="str">
        <f t="shared" si="19"/>
        <v>Investissement</v>
      </c>
      <c r="P406" s="9" t="str">
        <f t="shared" si="20"/>
        <v>Fonds général</v>
      </c>
    </row>
    <row r="407" spans="1:16" ht="12.75" customHeight="1" x14ac:dyDescent="0.25">
      <c r="A407" s="2" t="s">
        <v>1005</v>
      </c>
      <c r="B407" s="2" t="s">
        <v>1005</v>
      </c>
      <c r="C407" s="2" t="s">
        <v>984</v>
      </c>
      <c r="D407" s="2" t="s">
        <v>50</v>
      </c>
      <c r="E407" s="2" t="s">
        <v>90</v>
      </c>
      <c r="F407" s="2" t="s">
        <v>216</v>
      </c>
      <c r="G407" s="2" t="s">
        <v>215</v>
      </c>
      <c r="H407" s="2" t="s">
        <v>214</v>
      </c>
      <c r="I407" s="2" t="s">
        <v>147</v>
      </c>
      <c r="J407" s="2" t="s">
        <v>46</v>
      </c>
      <c r="K407" s="2" t="s">
        <v>48</v>
      </c>
      <c r="L407" s="2" t="s">
        <v>87</v>
      </c>
      <c r="M407" s="8">
        <v>1</v>
      </c>
      <c r="N407" s="9" t="str">
        <f t="shared" si="18"/>
        <v>RSSS-240-4400 - Fonds immo - AC - Cap</v>
      </c>
      <c r="O407" s="9" t="str">
        <f t="shared" si="19"/>
        <v>Investissement</v>
      </c>
      <c r="P407" s="9" t="str">
        <f t="shared" si="20"/>
        <v>Fonds général</v>
      </c>
    </row>
    <row r="408" spans="1:16" ht="12.75" customHeight="1" x14ac:dyDescent="0.25">
      <c r="A408" s="2" t="s">
        <v>972</v>
      </c>
      <c r="B408" s="2" t="s">
        <v>972</v>
      </c>
      <c r="C408" s="2" t="s">
        <v>951</v>
      </c>
      <c r="D408" s="2" t="s">
        <v>50</v>
      </c>
      <c r="E408" s="2" t="s">
        <v>90</v>
      </c>
      <c r="F408" s="2" t="s">
        <v>216</v>
      </c>
      <c r="G408" s="2" t="s">
        <v>215</v>
      </c>
      <c r="H408" s="2" t="s">
        <v>214</v>
      </c>
      <c r="I408" s="2" t="s">
        <v>147</v>
      </c>
      <c r="J408" s="2" t="s">
        <v>46</v>
      </c>
      <c r="K408" s="2" t="s">
        <v>48</v>
      </c>
      <c r="L408" s="2" t="s">
        <v>87</v>
      </c>
      <c r="M408" s="8">
        <v>1</v>
      </c>
      <c r="N408" s="9" t="str">
        <f t="shared" si="18"/>
        <v>RSSS-240-4450 - Fonds immo - AC - Cap</v>
      </c>
      <c r="O408" s="9" t="str">
        <f t="shared" si="19"/>
        <v>Investissement</v>
      </c>
      <c r="P408" s="9" t="str">
        <f t="shared" si="20"/>
        <v>Fonds général</v>
      </c>
    </row>
    <row r="409" spans="1:16" ht="12.75" customHeight="1" x14ac:dyDescent="0.25">
      <c r="A409" s="2" t="s">
        <v>939</v>
      </c>
      <c r="B409" s="2" t="s">
        <v>939</v>
      </c>
      <c r="C409" s="2" t="s">
        <v>918</v>
      </c>
      <c r="D409" s="2" t="s">
        <v>50</v>
      </c>
      <c r="E409" s="2" t="s">
        <v>90</v>
      </c>
      <c r="F409" s="2" t="s">
        <v>216</v>
      </c>
      <c r="G409" s="2" t="s">
        <v>215</v>
      </c>
      <c r="H409" s="2" t="s">
        <v>214</v>
      </c>
      <c r="I409" s="2" t="s">
        <v>147</v>
      </c>
      <c r="J409" s="2" t="s">
        <v>46</v>
      </c>
      <c r="K409" s="2" t="s">
        <v>48</v>
      </c>
      <c r="L409" s="2" t="s">
        <v>87</v>
      </c>
      <c r="M409" s="8">
        <v>1</v>
      </c>
      <c r="N409" s="9" t="str">
        <f t="shared" si="18"/>
        <v>RSSS-240-4500 - Fonds immo - AC - Cap</v>
      </c>
      <c r="O409" s="9" t="str">
        <f t="shared" si="19"/>
        <v>Investissement</v>
      </c>
      <c r="P409" s="9" t="str">
        <f t="shared" si="20"/>
        <v>Fonds général</v>
      </c>
    </row>
    <row r="410" spans="1:16" ht="12.75" customHeight="1" x14ac:dyDescent="0.25">
      <c r="A410" s="2" t="s">
        <v>906</v>
      </c>
      <c r="B410" s="2" t="s">
        <v>906</v>
      </c>
      <c r="C410" s="2" t="s">
        <v>885</v>
      </c>
      <c r="D410" s="2" t="s">
        <v>50</v>
      </c>
      <c r="E410" s="2" t="s">
        <v>90</v>
      </c>
      <c r="F410" s="2" t="s">
        <v>216</v>
      </c>
      <c r="G410" s="2" t="s">
        <v>215</v>
      </c>
      <c r="H410" s="2" t="s">
        <v>214</v>
      </c>
      <c r="I410" s="2" t="s">
        <v>147</v>
      </c>
      <c r="J410" s="2" t="s">
        <v>46</v>
      </c>
      <c r="K410" s="2" t="s">
        <v>48</v>
      </c>
      <c r="L410" s="2" t="s">
        <v>87</v>
      </c>
      <c r="M410" s="8">
        <v>1</v>
      </c>
      <c r="N410" s="9" t="str">
        <f t="shared" si="18"/>
        <v>RSSS-240-4550 - Fonds immo - AC - Cap</v>
      </c>
      <c r="O410" s="9" t="str">
        <f t="shared" si="19"/>
        <v>Investissement</v>
      </c>
      <c r="P410" s="9" t="str">
        <f t="shared" si="20"/>
        <v>Fonds général</v>
      </c>
    </row>
    <row r="411" spans="1:16" ht="12.75" customHeight="1" x14ac:dyDescent="0.25">
      <c r="A411" s="2" t="s">
        <v>873</v>
      </c>
      <c r="B411" s="2" t="s">
        <v>873</v>
      </c>
      <c r="C411" s="2" t="s">
        <v>852</v>
      </c>
      <c r="D411" s="2" t="s">
        <v>50</v>
      </c>
      <c r="E411" s="2" t="s">
        <v>90</v>
      </c>
      <c r="F411" s="2" t="s">
        <v>216</v>
      </c>
      <c r="G411" s="2" t="s">
        <v>215</v>
      </c>
      <c r="H411" s="2" t="s">
        <v>214</v>
      </c>
      <c r="I411" s="2" t="s">
        <v>147</v>
      </c>
      <c r="J411" s="2" t="s">
        <v>46</v>
      </c>
      <c r="K411" s="2" t="s">
        <v>48</v>
      </c>
      <c r="L411" s="2" t="s">
        <v>87</v>
      </c>
      <c r="M411" s="8">
        <v>1</v>
      </c>
      <c r="N411" s="9" t="str">
        <f t="shared" si="18"/>
        <v>RSSS-240-4600 - Fonds immo - AC - Cap</v>
      </c>
      <c r="O411" s="9" t="str">
        <f t="shared" si="19"/>
        <v>Investissement</v>
      </c>
      <c r="P411" s="9" t="str">
        <f t="shared" si="20"/>
        <v>Fonds général</v>
      </c>
    </row>
    <row r="412" spans="1:16" ht="12.75" customHeight="1" x14ac:dyDescent="0.25">
      <c r="A412" s="2" t="s">
        <v>840</v>
      </c>
      <c r="B412" s="2" t="s">
        <v>840</v>
      </c>
      <c r="C412" s="2" t="s">
        <v>819</v>
      </c>
      <c r="D412" s="2" t="s">
        <v>50</v>
      </c>
      <c r="E412" s="2" t="s">
        <v>90</v>
      </c>
      <c r="F412" s="2" t="s">
        <v>216</v>
      </c>
      <c r="G412" s="2" t="s">
        <v>215</v>
      </c>
      <c r="H412" s="2" t="s">
        <v>214</v>
      </c>
      <c r="I412" s="2" t="s">
        <v>147</v>
      </c>
      <c r="J412" s="2" t="s">
        <v>46</v>
      </c>
      <c r="K412" s="2" t="s">
        <v>48</v>
      </c>
      <c r="L412" s="2" t="s">
        <v>87</v>
      </c>
      <c r="M412" s="8">
        <v>1</v>
      </c>
      <c r="N412" s="9" t="str">
        <f t="shared" si="18"/>
        <v>RSSS-240-4601 - Fonds immo - AC - Cap</v>
      </c>
      <c r="O412" s="9" t="str">
        <f t="shared" si="19"/>
        <v>Investissement</v>
      </c>
      <c r="P412" s="9" t="str">
        <f t="shared" si="20"/>
        <v>Fonds général</v>
      </c>
    </row>
    <row r="413" spans="1:16" ht="12.75" customHeight="1" x14ac:dyDescent="0.25">
      <c r="A413" s="2" t="s">
        <v>807</v>
      </c>
      <c r="B413" s="2" t="s">
        <v>807</v>
      </c>
      <c r="C413" s="2" t="s">
        <v>786</v>
      </c>
      <c r="D413" s="2" t="s">
        <v>50</v>
      </c>
      <c r="E413" s="2" t="s">
        <v>90</v>
      </c>
      <c r="F413" s="2" t="s">
        <v>216</v>
      </c>
      <c r="G413" s="2" t="s">
        <v>215</v>
      </c>
      <c r="H413" s="2" t="s">
        <v>214</v>
      </c>
      <c r="I413" s="2" t="s">
        <v>147</v>
      </c>
      <c r="J413" s="2" t="s">
        <v>46</v>
      </c>
      <c r="K413" s="2" t="s">
        <v>48</v>
      </c>
      <c r="L413" s="2" t="s">
        <v>87</v>
      </c>
      <c r="M413" s="8">
        <v>1</v>
      </c>
      <c r="N413" s="9" t="str">
        <f t="shared" si="18"/>
        <v>RSSS-240-4602 - Fonds immo - AC - Cap</v>
      </c>
      <c r="O413" s="9" t="str">
        <f t="shared" si="19"/>
        <v>Investissement</v>
      </c>
      <c r="P413" s="9" t="str">
        <f t="shared" si="20"/>
        <v>Fonds général</v>
      </c>
    </row>
    <row r="414" spans="1:16" ht="12.75" customHeight="1" x14ac:dyDescent="0.25">
      <c r="A414" s="2" t="s">
        <v>774</v>
      </c>
      <c r="B414" s="2" t="s">
        <v>774</v>
      </c>
      <c r="C414" s="2" t="s">
        <v>753</v>
      </c>
      <c r="D414" s="2" t="s">
        <v>50</v>
      </c>
      <c r="E414" s="2" t="s">
        <v>90</v>
      </c>
      <c r="F414" s="2" t="s">
        <v>216</v>
      </c>
      <c r="G414" s="2" t="s">
        <v>215</v>
      </c>
      <c r="H414" s="2" t="s">
        <v>214</v>
      </c>
      <c r="I414" s="2" t="s">
        <v>147</v>
      </c>
      <c r="J414" s="2" t="s">
        <v>46</v>
      </c>
      <c r="K414" s="2" t="s">
        <v>48</v>
      </c>
      <c r="L414" s="2" t="s">
        <v>87</v>
      </c>
      <c r="M414" s="8">
        <v>1</v>
      </c>
      <c r="N414" s="9" t="str">
        <f t="shared" si="18"/>
        <v>RSSS-240-4603 - Fonds immo - AC - Cap</v>
      </c>
      <c r="O414" s="9" t="str">
        <f t="shared" si="19"/>
        <v>Investissement</v>
      </c>
      <c r="P414" s="9" t="str">
        <f t="shared" si="20"/>
        <v>Fonds général</v>
      </c>
    </row>
    <row r="415" spans="1:16" ht="12.75" customHeight="1" x14ac:dyDescent="0.25">
      <c r="A415" s="2" t="s">
        <v>741</v>
      </c>
      <c r="B415" s="2" t="s">
        <v>741</v>
      </c>
      <c r="C415" s="2" t="s">
        <v>720</v>
      </c>
      <c r="D415" s="2" t="s">
        <v>50</v>
      </c>
      <c r="E415" s="2" t="s">
        <v>90</v>
      </c>
      <c r="F415" s="2" t="s">
        <v>216</v>
      </c>
      <c r="G415" s="2" t="s">
        <v>215</v>
      </c>
      <c r="H415" s="2" t="s">
        <v>214</v>
      </c>
      <c r="I415" s="2" t="s">
        <v>147</v>
      </c>
      <c r="J415" s="2" t="s">
        <v>46</v>
      </c>
      <c r="K415" s="2" t="s">
        <v>48</v>
      </c>
      <c r="L415" s="2" t="s">
        <v>87</v>
      </c>
      <c r="M415" s="8">
        <v>1</v>
      </c>
      <c r="N415" s="9" t="str">
        <f t="shared" si="18"/>
        <v>RSSS-240-4604 - Fonds immo - AC - Cap</v>
      </c>
      <c r="O415" s="9" t="str">
        <f t="shared" si="19"/>
        <v>Investissement</v>
      </c>
      <c r="P415" s="9" t="str">
        <f t="shared" si="20"/>
        <v>Fonds général</v>
      </c>
    </row>
    <row r="416" spans="1:16" ht="12.75" customHeight="1" x14ac:dyDescent="0.25">
      <c r="A416" s="2" t="s">
        <v>708</v>
      </c>
      <c r="B416" s="2" t="s">
        <v>708</v>
      </c>
      <c r="C416" s="2" t="s">
        <v>687</v>
      </c>
      <c r="D416" s="2" t="s">
        <v>50</v>
      </c>
      <c r="E416" s="2" t="s">
        <v>90</v>
      </c>
      <c r="F416" s="2" t="s">
        <v>216</v>
      </c>
      <c r="G416" s="2" t="s">
        <v>215</v>
      </c>
      <c r="H416" s="2" t="s">
        <v>214</v>
      </c>
      <c r="I416" s="2" t="s">
        <v>147</v>
      </c>
      <c r="J416" s="2" t="s">
        <v>46</v>
      </c>
      <c r="K416" s="2" t="s">
        <v>48</v>
      </c>
      <c r="L416" s="2" t="s">
        <v>87</v>
      </c>
      <c r="M416" s="8">
        <v>1</v>
      </c>
      <c r="N416" s="9" t="str">
        <f t="shared" si="18"/>
        <v>RSSS-240-4618 - Fonds immo - AC - Cap</v>
      </c>
      <c r="O416" s="9" t="str">
        <f t="shared" si="19"/>
        <v>Investissement</v>
      </c>
      <c r="P416" s="9" t="str">
        <f t="shared" si="20"/>
        <v>Fonds général</v>
      </c>
    </row>
    <row r="417" spans="1:16" ht="12.75" customHeight="1" x14ac:dyDescent="0.25">
      <c r="A417" s="2" t="s">
        <v>675</v>
      </c>
      <c r="B417" s="2" t="s">
        <v>675</v>
      </c>
      <c r="C417" s="2" t="s">
        <v>654</v>
      </c>
      <c r="D417" s="2" t="s">
        <v>50</v>
      </c>
      <c r="E417" s="2" t="s">
        <v>90</v>
      </c>
      <c r="F417" s="2" t="s">
        <v>216</v>
      </c>
      <c r="G417" s="2" t="s">
        <v>215</v>
      </c>
      <c r="H417" s="2" t="s">
        <v>214</v>
      </c>
      <c r="I417" s="2" t="s">
        <v>147</v>
      </c>
      <c r="J417" s="2" t="s">
        <v>46</v>
      </c>
      <c r="K417" s="2" t="s">
        <v>48</v>
      </c>
      <c r="L417" s="2" t="s">
        <v>87</v>
      </c>
      <c r="M417" s="8">
        <v>1</v>
      </c>
      <c r="N417" s="9" t="str">
        <f t="shared" si="18"/>
        <v>RSSS-240-4620 - Fonds immo - AC - Cap</v>
      </c>
      <c r="O417" s="9" t="str">
        <f t="shared" si="19"/>
        <v>Investissement</v>
      </c>
      <c r="P417" s="9" t="str">
        <f t="shared" si="20"/>
        <v>Fonds général</v>
      </c>
    </row>
    <row r="418" spans="1:16" ht="12.75" customHeight="1" x14ac:dyDescent="0.25">
      <c r="A418" s="2" t="s">
        <v>642</v>
      </c>
      <c r="B418" s="2" t="s">
        <v>642</v>
      </c>
      <c r="C418" s="2" t="s">
        <v>621</v>
      </c>
      <c r="D418" s="2" t="s">
        <v>50</v>
      </c>
      <c r="E418" s="2" t="s">
        <v>90</v>
      </c>
      <c r="F418" s="2" t="s">
        <v>216</v>
      </c>
      <c r="G418" s="2" t="s">
        <v>215</v>
      </c>
      <c r="H418" s="2" t="s">
        <v>214</v>
      </c>
      <c r="I418" s="2" t="s">
        <v>147</v>
      </c>
      <c r="J418" s="2" t="s">
        <v>46</v>
      </c>
      <c r="K418" s="2" t="s">
        <v>48</v>
      </c>
      <c r="L418" s="2" t="s">
        <v>87</v>
      </c>
      <c r="M418" s="8">
        <v>1</v>
      </c>
      <c r="N418" s="9" t="str">
        <f t="shared" si="18"/>
        <v>RSSS-240-4624 - Fonds immo - AC - Cap</v>
      </c>
      <c r="O418" s="9" t="str">
        <f t="shared" si="19"/>
        <v>Investissement</v>
      </c>
      <c r="P418" s="9" t="str">
        <f t="shared" si="20"/>
        <v>Fonds général</v>
      </c>
    </row>
    <row r="419" spans="1:16" ht="12.75" customHeight="1" x14ac:dyDescent="0.25">
      <c r="A419" s="2" t="s">
        <v>609</v>
      </c>
      <c r="B419" s="2" t="s">
        <v>609</v>
      </c>
      <c r="C419" s="2" t="s">
        <v>588</v>
      </c>
      <c r="D419" s="2" t="s">
        <v>50</v>
      </c>
      <c r="E419" s="2" t="s">
        <v>90</v>
      </c>
      <c r="F419" s="2" t="s">
        <v>216</v>
      </c>
      <c r="G419" s="2" t="s">
        <v>215</v>
      </c>
      <c r="H419" s="2" t="s">
        <v>214</v>
      </c>
      <c r="I419" s="2" t="s">
        <v>147</v>
      </c>
      <c r="J419" s="2" t="s">
        <v>46</v>
      </c>
      <c r="K419" s="2" t="s">
        <v>48</v>
      </c>
      <c r="L419" s="2" t="s">
        <v>87</v>
      </c>
      <c r="M419" s="8">
        <v>1</v>
      </c>
      <c r="N419" s="9" t="str">
        <f t="shared" si="18"/>
        <v>RSSS-240-4664 - Fonds immo - AC - Cap</v>
      </c>
      <c r="O419" s="9" t="str">
        <f t="shared" si="19"/>
        <v>Investissement</v>
      </c>
      <c r="P419" s="9" t="str">
        <f t="shared" si="20"/>
        <v>Fonds général</v>
      </c>
    </row>
    <row r="420" spans="1:16" ht="12.75" customHeight="1" x14ac:dyDescent="0.25">
      <c r="A420" s="2" t="s">
        <v>576</v>
      </c>
      <c r="B420" s="2" t="s">
        <v>576</v>
      </c>
      <c r="C420" s="2" t="s">
        <v>555</v>
      </c>
      <c r="D420" s="2" t="s">
        <v>50</v>
      </c>
      <c r="E420" s="2" t="s">
        <v>90</v>
      </c>
      <c r="F420" s="2" t="s">
        <v>216</v>
      </c>
      <c r="G420" s="2" t="s">
        <v>215</v>
      </c>
      <c r="H420" s="2" t="s">
        <v>214</v>
      </c>
      <c r="I420" s="2" t="s">
        <v>147</v>
      </c>
      <c r="J420" s="2" t="s">
        <v>46</v>
      </c>
      <c r="K420" s="2" t="s">
        <v>48</v>
      </c>
      <c r="L420" s="2" t="s">
        <v>87</v>
      </c>
      <c r="M420" s="8">
        <v>1</v>
      </c>
      <c r="N420" s="9" t="str">
        <f t="shared" si="18"/>
        <v>RSSS-240-4665 - Fonds immo - AC - Cap</v>
      </c>
      <c r="O420" s="9" t="str">
        <f t="shared" si="19"/>
        <v>Investissement</v>
      </c>
      <c r="P420" s="9" t="str">
        <f t="shared" si="20"/>
        <v>Fonds général</v>
      </c>
    </row>
    <row r="421" spans="1:16" ht="12.75" customHeight="1" x14ac:dyDescent="0.25">
      <c r="A421" s="2" t="s">
        <v>543</v>
      </c>
      <c r="B421" s="2" t="s">
        <v>543</v>
      </c>
      <c r="C421" s="2" t="s">
        <v>522</v>
      </c>
      <c r="D421" s="2" t="s">
        <v>50</v>
      </c>
      <c r="E421" s="2" t="s">
        <v>90</v>
      </c>
      <c r="F421" s="2" t="s">
        <v>216</v>
      </c>
      <c r="G421" s="2" t="s">
        <v>215</v>
      </c>
      <c r="H421" s="2" t="s">
        <v>214</v>
      </c>
      <c r="I421" s="2" t="s">
        <v>147</v>
      </c>
      <c r="J421" s="2" t="s">
        <v>46</v>
      </c>
      <c r="K421" s="2" t="s">
        <v>48</v>
      </c>
      <c r="L421" s="2" t="s">
        <v>87</v>
      </c>
      <c r="M421" s="8">
        <v>1</v>
      </c>
      <c r="N421" s="9" t="str">
        <f t="shared" si="18"/>
        <v>RSSS-240-4700 - Fonds immo - AC - Cap</v>
      </c>
      <c r="O421" s="9" t="str">
        <f t="shared" si="19"/>
        <v>Investissement</v>
      </c>
      <c r="P421" s="9" t="str">
        <f t="shared" si="20"/>
        <v>Fonds général</v>
      </c>
    </row>
    <row r="422" spans="1:16" ht="12.75" customHeight="1" x14ac:dyDescent="0.25">
      <c r="A422" s="2" t="s">
        <v>510</v>
      </c>
      <c r="B422" s="2" t="s">
        <v>510</v>
      </c>
      <c r="C422" s="2" t="s">
        <v>493</v>
      </c>
      <c r="D422" s="2" t="s">
        <v>50</v>
      </c>
      <c r="E422" s="2" t="s">
        <v>90</v>
      </c>
      <c r="F422" s="2" t="s">
        <v>216</v>
      </c>
      <c r="G422" s="2" t="s">
        <v>215</v>
      </c>
      <c r="H422" s="2" t="s">
        <v>214</v>
      </c>
      <c r="I422" s="2" t="s">
        <v>147</v>
      </c>
      <c r="J422" s="2" t="s">
        <v>46</v>
      </c>
      <c r="K422" s="2" t="s">
        <v>48</v>
      </c>
      <c r="L422" s="2" t="s">
        <v>87</v>
      </c>
      <c r="M422" s="8">
        <v>1</v>
      </c>
      <c r="N422" s="9" t="str">
        <f t="shared" si="18"/>
        <v>RSSS-240-4751 - Fonds immo - AC - Cap</v>
      </c>
      <c r="O422" s="9" t="str">
        <f t="shared" si="19"/>
        <v>Investissement</v>
      </c>
      <c r="P422" s="9" t="str">
        <f t="shared" si="20"/>
        <v>Fonds général</v>
      </c>
    </row>
    <row r="423" spans="1:16" ht="12.75" customHeight="1" x14ac:dyDescent="0.25">
      <c r="A423" s="2" t="s">
        <v>481</v>
      </c>
      <c r="B423" s="2" t="s">
        <v>481</v>
      </c>
      <c r="C423" s="2" t="s">
        <v>464</v>
      </c>
      <c r="D423" s="2" t="s">
        <v>50</v>
      </c>
      <c r="E423" s="2" t="s">
        <v>90</v>
      </c>
      <c r="F423" s="2" t="s">
        <v>216</v>
      </c>
      <c r="G423" s="2" t="s">
        <v>215</v>
      </c>
      <c r="H423" s="2" t="s">
        <v>214</v>
      </c>
      <c r="I423" s="2" t="s">
        <v>147</v>
      </c>
      <c r="J423" s="2" t="s">
        <v>46</v>
      </c>
      <c r="K423" s="2" t="s">
        <v>48</v>
      </c>
      <c r="L423" s="2" t="s">
        <v>87</v>
      </c>
      <c r="M423" s="8">
        <v>1</v>
      </c>
      <c r="N423" s="9" t="str">
        <f t="shared" si="18"/>
        <v>RSSS-240-4752 - Fonds immo - AC - Cap</v>
      </c>
      <c r="O423" s="9" t="str">
        <f t="shared" si="19"/>
        <v>Investissement</v>
      </c>
      <c r="P423" s="9" t="str">
        <f t="shared" si="20"/>
        <v>Fonds général</v>
      </c>
    </row>
    <row r="424" spans="1:16" ht="12.75" customHeight="1" x14ac:dyDescent="0.25">
      <c r="A424" s="2" t="s">
        <v>452</v>
      </c>
      <c r="B424" s="2" t="s">
        <v>452</v>
      </c>
      <c r="C424" s="2" t="s">
        <v>431</v>
      </c>
      <c r="D424" s="2" t="s">
        <v>50</v>
      </c>
      <c r="E424" s="2" t="s">
        <v>90</v>
      </c>
      <c r="F424" s="2" t="s">
        <v>216</v>
      </c>
      <c r="G424" s="2" t="s">
        <v>215</v>
      </c>
      <c r="H424" s="2" t="s">
        <v>214</v>
      </c>
      <c r="I424" s="2" t="s">
        <v>147</v>
      </c>
      <c r="J424" s="2" t="s">
        <v>46</v>
      </c>
      <c r="K424" s="2" t="s">
        <v>48</v>
      </c>
      <c r="L424" s="2" t="s">
        <v>87</v>
      </c>
      <c r="M424" s="8">
        <v>1</v>
      </c>
      <c r="N424" s="9" t="str">
        <f t="shared" si="18"/>
        <v>RSSS-240-4800 - Fonds immo - AC - Cap</v>
      </c>
      <c r="O424" s="9" t="str">
        <f t="shared" si="19"/>
        <v>Investissement</v>
      </c>
      <c r="P424" s="9" t="str">
        <f t="shared" si="20"/>
        <v>Fonds général</v>
      </c>
    </row>
    <row r="425" spans="1:16" ht="12.75" customHeight="1" x14ac:dyDescent="0.25">
      <c r="A425" s="2" t="s">
        <v>419</v>
      </c>
      <c r="B425" s="2" t="s">
        <v>419</v>
      </c>
      <c r="C425" s="2" t="s">
        <v>399</v>
      </c>
      <c r="D425" s="2" t="s">
        <v>50</v>
      </c>
      <c r="E425" s="2" t="s">
        <v>90</v>
      </c>
      <c r="F425" s="2" t="s">
        <v>216</v>
      </c>
      <c r="G425" s="2" t="s">
        <v>215</v>
      </c>
      <c r="H425" s="2" t="s">
        <v>214</v>
      </c>
      <c r="I425" s="2" t="s">
        <v>147</v>
      </c>
      <c r="J425" s="2" t="s">
        <v>46</v>
      </c>
      <c r="K425" s="2" t="s">
        <v>48</v>
      </c>
      <c r="L425" s="2" t="s">
        <v>87</v>
      </c>
      <c r="M425" s="8">
        <v>1</v>
      </c>
      <c r="N425" s="9" t="str">
        <f t="shared" si="18"/>
        <v>RSSS-240-4851 - Fonds immo - AC - Cap</v>
      </c>
      <c r="O425" s="9" t="str">
        <f t="shared" si="19"/>
        <v>Investissement</v>
      </c>
      <c r="P425" s="9" t="str">
        <f t="shared" si="20"/>
        <v>Fonds général</v>
      </c>
    </row>
    <row r="426" spans="1:16" ht="12.75" customHeight="1" x14ac:dyDescent="0.25">
      <c r="A426" s="2" t="s">
        <v>387</v>
      </c>
      <c r="B426" s="2" t="s">
        <v>387</v>
      </c>
      <c r="C426" s="2" t="s">
        <v>366</v>
      </c>
      <c r="D426" s="2" t="s">
        <v>50</v>
      </c>
      <c r="E426" s="2" t="s">
        <v>90</v>
      </c>
      <c r="F426" s="2" t="s">
        <v>216</v>
      </c>
      <c r="G426" s="2" t="s">
        <v>215</v>
      </c>
      <c r="H426" s="2" t="s">
        <v>214</v>
      </c>
      <c r="I426" s="2" t="s">
        <v>147</v>
      </c>
      <c r="J426" s="2" t="s">
        <v>46</v>
      </c>
      <c r="K426" s="2" t="s">
        <v>48</v>
      </c>
      <c r="L426" s="2" t="s">
        <v>87</v>
      </c>
      <c r="M426" s="8">
        <v>1</v>
      </c>
      <c r="N426" s="9" t="str">
        <f t="shared" si="18"/>
        <v>RSSS-240-4900 - Fonds immo - AC - Cap</v>
      </c>
      <c r="O426" s="9" t="str">
        <f t="shared" si="19"/>
        <v>Investissement</v>
      </c>
      <c r="P426" s="9" t="str">
        <f t="shared" si="20"/>
        <v>Fonds général</v>
      </c>
    </row>
    <row r="427" spans="1:16" ht="12.75" customHeight="1" x14ac:dyDescent="0.25">
      <c r="A427" s="2" t="s">
        <v>354</v>
      </c>
      <c r="B427" s="2" t="s">
        <v>354</v>
      </c>
      <c r="C427" s="2" t="s">
        <v>333</v>
      </c>
      <c r="D427" s="2" t="s">
        <v>50</v>
      </c>
      <c r="E427" s="2" t="s">
        <v>90</v>
      </c>
      <c r="F427" s="2" t="s">
        <v>216</v>
      </c>
      <c r="G427" s="2" t="s">
        <v>215</v>
      </c>
      <c r="H427" s="2" t="s">
        <v>214</v>
      </c>
      <c r="I427" s="2" t="s">
        <v>147</v>
      </c>
      <c r="J427" s="2" t="s">
        <v>46</v>
      </c>
      <c r="K427" s="2" t="s">
        <v>48</v>
      </c>
      <c r="L427" s="2" t="s">
        <v>87</v>
      </c>
      <c r="M427" s="8">
        <v>1</v>
      </c>
      <c r="N427" s="9" t="str">
        <f t="shared" si="18"/>
        <v>RSSS-240-4903 - Fonds immo - AC - Cap</v>
      </c>
      <c r="O427" s="9" t="str">
        <f t="shared" si="19"/>
        <v>Investissement</v>
      </c>
      <c r="P427" s="9" t="str">
        <f t="shared" si="20"/>
        <v>Fonds général</v>
      </c>
    </row>
    <row r="428" spans="1:16" ht="12.75" customHeight="1" x14ac:dyDescent="0.25">
      <c r="A428" s="2" t="s">
        <v>321</v>
      </c>
      <c r="B428" s="2" t="s">
        <v>321</v>
      </c>
      <c r="C428" s="2" t="s">
        <v>295</v>
      </c>
      <c r="D428" s="2" t="s">
        <v>50</v>
      </c>
      <c r="E428" s="2" t="s">
        <v>90</v>
      </c>
      <c r="F428" s="2" t="s">
        <v>216</v>
      </c>
      <c r="G428" s="2" t="s">
        <v>215</v>
      </c>
      <c r="H428" s="2" t="s">
        <v>214</v>
      </c>
      <c r="I428" s="2" t="s">
        <v>147</v>
      </c>
      <c r="J428" s="2" t="s">
        <v>46</v>
      </c>
      <c r="K428" s="2" t="s">
        <v>48</v>
      </c>
      <c r="L428" s="2" t="s">
        <v>87</v>
      </c>
      <c r="M428" s="8">
        <v>1</v>
      </c>
      <c r="N428" s="9" t="str">
        <f t="shared" si="18"/>
        <v>RSSS-240-4950 - Fonds immo - AC - Cap</v>
      </c>
      <c r="O428" s="9" t="str">
        <f t="shared" si="19"/>
        <v>Investissement</v>
      </c>
      <c r="P428" s="9" t="str">
        <f t="shared" si="20"/>
        <v>Fonds général</v>
      </c>
    </row>
    <row r="429" spans="1:16" ht="12.75" customHeight="1" x14ac:dyDescent="0.25">
      <c r="A429" s="2" t="s">
        <v>283</v>
      </c>
      <c r="B429" s="2" t="s">
        <v>283</v>
      </c>
      <c r="C429" s="2" t="s">
        <v>262</v>
      </c>
      <c r="D429" s="2" t="s">
        <v>50</v>
      </c>
      <c r="E429" s="2" t="s">
        <v>90</v>
      </c>
      <c r="F429" s="2" t="s">
        <v>216</v>
      </c>
      <c r="G429" s="2" t="s">
        <v>215</v>
      </c>
      <c r="H429" s="2" t="s">
        <v>214</v>
      </c>
      <c r="I429" s="2" t="s">
        <v>147</v>
      </c>
      <c r="J429" s="2" t="s">
        <v>46</v>
      </c>
      <c r="K429" s="2" t="s">
        <v>48</v>
      </c>
      <c r="L429" s="2" t="s">
        <v>87</v>
      </c>
      <c r="M429" s="8">
        <v>1</v>
      </c>
      <c r="N429" s="9" t="str">
        <f t="shared" si="18"/>
        <v>RSSS-240-4951 - Fonds immo - AC - Cap</v>
      </c>
      <c r="O429" s="9" t="str">
        <f t="shared" si="19"/>
        <v>Investissement</v>
      </c>
      <c r="P429" s="9" t="str">
        <f t="shared" si="20"/>
        <v>Fonds général</v>
      </c>
    </row>
    <row r="430" spans="1:16" ht="12.75" customHeight="1" x14ac:dyDescent="0.25">
      <c r="A430" s="2" t="s">
        <v>217</v>
      </c>
      <c r="B430" s="2" t="s">
        <v>217</v>
      </c>
      <c r="C430" s="2" t="s">
        <v>149</v>
      </c>
      <c r="D430" s="2" t="s">
        <v>50</v>
      </c>
      <c r="E430" s="2" t="s">
        <v>90</v>
      </c>
      <c r="F430" s="2" t="s">
        <v>216</v>
      </c>
      <c r="G430" s="2" t="s">
        <v>215</v>
      </c>
      <c r="H430" s="2" t="s">
        <v>214</v>
      </c>
      <c r="I430" s="2" t="s">
        <v>147</v>
      </c>
      <c r="J430" s="2" t="s">
        <v>46</v>
      </c>
      <c r="K430" s="2" t="s">
        <v>48</v>
      </c>
      <c r="L430" s="2" t="s">
        <v>87</v>
      </c>
      <c r="M430" s="8">
        <v>1</v>
      </c>
      <c r="N430" s="9" t="str">
        <f t="shared" si="18"/>
        <v>RSSS-240-4952 - Fonds immo - AC - Cap</v>
      </c>
      <c r="O430" s="9" t="str">
        <f t="shared" si="19"/>
        <v>Investissement</v>
      </c>
      <c r="P430" s="9" t="str">
        <f t="shared" si="20"/>
        <v>Fonds général</v>
      </c>
    </row>
    <row r="431" spans="1:16" ht="12.75" customHeight="1" x14ac:dyDescent="0.25">
      <c r="A431" s="2" t="s">
        <v>1367</v>
      </c>
      <c r="B431" s="2" t="s">
        <v>1367</v>
      </c>
      <c r="C431" s="2" t="s">
        <v>1347</v>
      </c>
      <c r="D431" s="2" t="s">
        <v>50</v>
      </c>
      <c r="E431" s="2" t="s">
        <v>90</v>
      </c>
      <c r="F431" s="2" t="s">
        <v>212</v>
      </c>
      <c r="G431" s="2" t="s">
        <v>211</v>
      </c>
      <c r="H431" s="2" t="s">
        <v>210</v>
      </c>
      <c r="I431" s="2" t="s">
        <v>147</v>
      </c>
      <c r="J431" s="2" t="s">
        <v>46</v>
      </c>
      <c r="K431" s="2" t="s">
        <v>48</v>
      </c>
      <c r="L431" s="2" t="s">
        <v>87</v>
      </c>
      <c r="M431" s="8">
        <v>1</v>
      </c>
      <c r="N431" s="9" t="str">
        <f t="shared" si="18"/>
        <v>RSSS-250-4017 - Fonds immo - PCEM - Cap</v>
      </c>
      <c r="O431" s="9" t="str">
        <f t="shared" si="19"/>
        <v>Investissement</v>
      </c>
      <c r="P431" s="9" t="str">
        <f t="shared" si="20"/>
        <v>Fonds général</v>
      </c>
    </row>
    <row r="432" spans="1:16" ht="12.75" customHeight="1" x14ac:dyDescent="0.25">
      <c r="A432" s="2" t="s">
        <v>1334</v>
      </c>
      <c r="B432" s="2" t="s">
        <v>1334</v>
      </c>
      <c r="C432" s="2" t="s">
        <v>1314</v>
      </c>
      <c r="D432" s="2" t="s">
        <v>50</v>
      </c>
      <c r="E432" s="2" t="s">
        <v>90</v>
      </c>
      <c r="F432" s="2" t="s">
        <v>212</v>
      </c>
      <c r="G432" s="2" t="s">
        <v>211</v>
      </c>
      <c r="H432" s="2" t="s">
        <v>210</v>
      </c>
      <c r="I432" s="2" t="s">
        <v>147</v>
      </c>
      <c r="J432" s="2" t="s">
        <v>46</v>
      </c>
      <c r="K432" s="2" t="s">
        <v>48</v>
      </c>
      <c r="L432" s="2" t="s">
        <v>87</v>
      </c>
      <c r="M432" s="8">
        <v>1</v>
      </c>
      <c r="N432" s="9" t="str">
        <f t="shared" si="18"/>
        <v>RSSS-250-4051 - Fonds immo - PCEM - Cap</v>
      </c>
      <c r="O432" s="9" t="str">
        <f t="shared" si="19"/>
        <v>Investissement</v>
      </c>
      <c r="P432" s="9" t="str">
        <f t="shared" si="20"/>
        <v>Fonds général</v>
      </c>
    </row>
    <row r="433" spans="1:16" ht="12.75" customHeight="1" x14ac:dyDescent="0.25">
      <c r="A433" s="2" t="s">
        <v>1301</v>
      </c>
      <c r="B433" s="2" t="s">
        <v>1301</v>
      </c>
      <c r="C433" s="2" t="s">
        <v>1281</v>
      </c>
      <c r="D433" s="2" t="s">
        <v>50</v>
      </c>
      <c r="E433" s="2" t="s">
        <v>90</v>
      </c>
      <c r="F433" s="2" t="s">
        <v>212</v>
      </c>
      <c r="G433" s="2" t="s">
        <v>211</v>
      </c>
      <c r="H433" s="2" t="s">
        <v>210</v>
      </c>
      <c r="I433" s="2" t="s">
        <v>147</v>
      </c>
      <c r="J433" s="2" t="s">
        <v>46</v>
      </c>
      <c r="K433" s="2" t="s">
        <v>48</v>
      </c>
      <c r="L433" s="2" t="s">
        <v>87</v>
      </c>
      <c r="M433" s="8">
        <v>1</v>
      </c>
      <c r="N433" s="9" t="str">
        <f t="shared" si="18"/>
        <v>RSSS-250-4100 - Fonds immo - PCEM - Cap</v>
      </c>
      <c r="O433" s="9" t="str">
        <f t="shared" si="19"/>
        <v>Investissement</v>
      </c>
      <c r="P433" s="9" t="str">
        <f t="shared" si="20"/>
        <v>Fonds général</v>
      </c>
    </row>
    <row r="434" spans="1:16" ht="12.75" customHeight="1" x14ac:dyDescent="0.25">
      <c r="A434" s="2" t="s">
        <v>1268</v>
      </c>
      <c r="B434" s="2" t="s">
        <v>1268</v>
      </c>
      <c r="C434" s="2" t="s">
        <v>1248</v>
      </c>
      <c r="D434" s="2" t="s">
        <v>50</v>
      </c>
      <c r="E434" s="2" t="s">
        <v>90</v>
      </c>
      <c r="F434" s="2" t="s">
        <v>212</v>
      </c>
      <c r="G434" s="2" t="s">
        <v>211</v>
      </c>
      <c r="H434" s="2" t="s">
        <v>210</v>
      </c>
      <c r="I434" s="2" t="s">
        <v>147</v>
      </c>
      <c r="J434" s="2" t="s">
        <v>46</v>
      </c>
      <c r="K434" s="2" t="s">
        <v>48</v>
      </c>
      <c r="L434" s="2" t="s">
        <v>87</v>
      </c>
      <c r="M434" s="8">
        <v>1</v>
      </c>
      <c r="N434" s="9" t="str">
        <f t="shared" si="18"/>
        <v>RSSS-250-4150 - Fonds immo - PCEM - Cap</v>
      </c>
      <c r="O434" s="9" t="str">
        <f t="shared" si="19"/>
        <v>Investissement</v>
      </c>
      <c r="P434" s="9" t="str">
        <f t="shared" si="20"/>
        <v>Fonds général</v>
      </c>
    </row>
    <row r="435" spans="1:16" ht="12.75" customHeight="1" x14ac:dyDescent="0.25">
      <c r="A435" s="2" t="s">
        <v>1235</v>
      </c>
      <c r="B435" s="2" t="s">
        <v>1235</v>
      </c>
      <c r="C435" s="2" t="s">
        <v>1215</v>
      </c>
      <c r="D435" s="2" t="s">
        <v>50</v>
      </c>
      <c r="E435" s="2" t="s">
        <v>90</v>
      </c>
      <c r="F435" s="2" t="s">
        <v>212</v>
      </c>
      <c r="G435" s="2" t="s">
        <v>211</v>
      </c>
      <c r="H435" s="2" t="s">
        <v>210</v>
      </c>
      <c r="I435" s="2" t="s">
        <v>147</v>
      </c>
      <c r="J435" s="2" t="s">
        <v>46</v>
      </c>
      <c r="K435" s="2" t="s">
        <v>48</v>
      </c>
      <c r="L435" s="2" t="s">
        <v>87</v>
      </c>
      <c r="M435" s="8">
        <v>1</v>
      </c>
      <c r="N435" s="9" t="str">
        <f t="shared" si="18"/>
        <v>RSSS-250-4155 - Fonds immo - PCEM - Cap</v>
      </c>
      <c r="O435" s="9" t="str">
        <f t="shared" si="19"/>
        <v>Investissement</v>
      </c>
      <c r="P435" s="9" t="str">
        <f t="shared" si="20"/>
        <v>Fonds général</v>
      </c>
    </row>
    <row r="436" spans="1:16" ht="12.75" customHeight="1" x14ac:dyDescent="0.25">
      <c r="A436" s="2" t="s">
        <v>1202</v>
      </c>
      <c r="B436" s="2" t="s">
        <v>1202</v>
      </c>
      <c r="C436" s="2" t="s">
        <v>1182</v>
      </c>
      <c r="D436" s="2" t="s">
        <v>50</v>
      </c>
      <c r="E436" s="2" t="s">
        <v>90</v>
      </c>
      <c r="F436" s="2" t="s">
        <v>212</v>
      </c>
      <c r="G436" s="2" t="s">
        <v>211</v>
      </c>
      <c r="H436" s="2" t="s">
        <v>210</v>
      </c>
      <c r="I436" s="2" t="s">
        <v>147</v>
      </c>
      <c r="J436" s="2" t="s">
        <v>46</v>
      </c>
      <c r="K436" s="2" t="s">
        <v>48</v>
      </c>
      <c r="L436" s="2" t="s">
        <v>87</v>
      </c>
      <c r="M436" s="8">
        <v>1</v>
      </c>
      <c r="N436" s="9" t="str">
        <f t="shared" si="18"/>
        <v>RSSS-250-4200 - Fonds immo - PCEM - Cap</v>
      </c>
      <c r="O436" s="9" t="str">
        <f t="shared" si="19"/>
        <v>Investissement</v>
      </c>
      <c r="P436" s="9" t="str">
        <f t="shared" si="20"/>
        <v>Fonds général</v>
      </c>
    </row>
    <row r="437" spans="1:16" ht="12.75" customHeight="1" x14ac:dyDescent="0.25">
      <c r="A437" s="2" t="s">
        <v>1169</v>
      </c>
      <c r="B437" s="2" t="s">
        <v>1169</v>
      </c>
      <c r="C437" s="2" t="s">
        <v>1149</v>
      </c>
      <c r="D437" s="2" t="s">
        <v>50</v>
      </c>
      <c r="E437" s="2" t="s">
        <v>90</v>
      </c>
      <c r="F437" s="2" t="s">
        <v>212</v>
      </c>
      <c r="G437" s="2" t="s">
        <v>211</v>
      </c>
      <c r="H437" s="2" t="s">
        <v>210</v>
      </c>
      <c r="I437" s="2" t="s">
        <v>147</v>
      </c>
      <c r="J437" s="2" t="s">
        <v>46</v>
      </c>
      <c r="K437" s="2" t="s">
        <v>48</v>
      </c>
      <c r="L437" s="2" t="s">
        <v>87</v>
      </c>
      <c r="M437" s="8">
        <v>1</v>
      </c>
      <c r="N437" s="9" t="str">
        <f t="shared" si="18"/>
        <v>RSSS-250-4250 - Fonds immo - PCEM - Cap</v>
      </c>
      <c r="O437" s="9" t="str">
        <f t="shared" si="19"/>
        <v>Investissement</v>
      </c>
      <c r="P437" s="9" t="str">
        <f t="shared" si="20"/>
        <v>Fonds général</v>
      </c>
    </row>
    <row r="438" spans="1:16" ht="12.75" customHeight="1" x14ac:dyDescent="0.25">
      <c r="A438" s="2" t="s">
        <v>1136</v>
      </c>
      <c r="B438" s="2" t="s">
        <v>1136</v>
      </c>
      <c r="C438" s="2" t="s">
        <v>1116</v>
      </c>
      <c r="D438" s="2" t="s">
        <v>50</v>
      </c>
      <c r="E438" s="2" t="s">
        <v>90</v>
      </c>
      <c r="F438" s="2" t="s">
        <v>212</v>
      </c>
      <c r="G438" s="2" t="s">
        <v>211</v>
      </c>
      <c r="H438" s="2" t="s">
        <v>210</v>
      </c>
      <c r="I438" s="2" t="s">
        <v>147</v>
      </c>
      <c r="J438" s="2" t="s">
        <v>46</v>
      </c>
      <c r="K438" s="2" t="s">
        <v>48</v>
      </c>
      <c r="L438" s="2" t="s">
        <v>87</v>
      </c>
      <c r="M438" s="8">
        <v>1</v>
      </c>
      <c r="N438" s="9" t="str">
        <f t="shared" si="18"/>
        <v>RSSS-250-4300 - Fonds immo - PCEM - Cap</v>
      </c>
      <c r="O438" s="9" t="str">
        <f t="shared" si="19"/>
        <v>Investissement</v>
      </c>
      <c r="P438" s="9" t="str">
        <f t="shared" si="20"/>
        <v>Fonds général</v>
      </c>
    </row>
    <row r="439" spans="1:16" ht="12.75" customHeight="1" x14ac:dyDescent="0.25">
      <c r="A439" s="2" t="s">
        <v>1103</v>
      </c>
      <c r="B439" s="2" t="s">
        <v>1103</v>
      </c>
      <c r="C439" s="2" t="s">
        <v>1083</v>
      </c>
      <c r="D439" s="2" t="s">
        <v>50</v>
      </c>
      <c r="E439" s="2" t="s">
        <v>90</v>
      </c>
      <c r="F439" s="2" t="s">
        <v>212</v>
      </c>
      <c r="G439" s="2" t="s">
        <v>211</v>
      </c>
      <c r="H439" s="2" t="s">
        <v>210</v>
      </c>
      <c r="I439" s="2" t="s">
        <v>147</v>
      </c>
      <c r="J439" s="2" t="s">
        <v>46</v>
      </c>
      <c r="K439" s="2" t="s">
        <v>48</v>
      </c>
      <c r="L439" s="2" t="s">
        <v>87</v>
      </c>
      <c r="M439" s="8">
        <v>1</v>
      </c>
      <c r="N439" s="9" t="str">
        <f t="shared" si="18"/>
        <v>RSSS-250-4326 - Fonds immo - PCEM - Cap</v>
      </c>
      <c r="O439" s="9" t="str">
        <f t="shared" si="19"/>
        <v>Investissement</v>
      </c>
      <c r="P439" s="9" t="str">
        <f t="shared" si="20"/>
        <v>Fonds général</v>
      </c>
    </row>
    <row r="440" spans="1:16" ht="12.75" customHeight="1" x14ac:dyDescent="0.25">
      <c r="A440" s="2" t="s">
        <v>1070</v>
      </c>
      <c r="B440" s="2" t="s">
        <v>1070</v>
      </c>
      <c r="C440" s="2" t="s">
        <v>1050</v>
      </c>
      <c r="D440" s="2" t="s">
        <v>50</v>
      </c>
      <c r="E440" s="2" t="s">
        <v>90</v>
      </c>
      <c r="F440" s="2" t="s">
        <v>212</v>
      </c>
      <c r="G440" s="2" t="s">
        <v>211</v>
      </c>
      <c r="H440" s="2" t="s">
        <v>210</v>
      </c>
      <c r="I440" s="2" t="s">
        <v>147</v>
      </c>
      <c r="J440" s="2" t="s">
        <v>46</v>
      </c>
      <c r="K440" s="2" t="s">
        <v>48</v>
      </c>
      <c r="L440" s="2" t="s">
        <v>87</v>
      </c>
      <c r="M440" s="8">
        <v>1</v>
      </c>
      <c r="N440" s="9" t="str">
        <f t="shared" si="18"/>
        <v>RSSS-250-4327 - Fonds immo - PCEM - Cap</v>
      </c>
      <c r="O440" s="9" t="str">
        <f t="shared" si="19"/>
        <v>Investissement</v>
      </c>
      <c r="P440" s="9" t="str">
        <f t="shared" si="20"/>
        <v>Fonds général</v>
      </c>
    </row>
    <row r="441" spans="1:16" ht="12.75" customHeight="1" x14ac:dyDescent="0.25">
      <c r="A441" s="2" t="s">
        <v>1037</v>
      </c>
      <c r="B441" s="2" t="s">
        <v>1037</v>
      </c>
      <c r="C441" s="2" t="s">
        <v>1017</v>
      </c>
      <c r="D441" s="2" t="s">
        <v>50</v>
      </c>
      <c r="E441" s="2" t="s">
        <v>90</v>
      </c>
      <c r="F441" s="2" t="s">
        <v>212</v>
      </c>
      <c r="G441" s="2" t="s">
        <v>211</v>
      </c>
      <c r="H441" s="2" t="s">
        <v>210</v>
      </c>
      <c r="I441" s="2" t="s">
        <v>147</v>
      </c>
      <c r="J441" s="2" t="s">
        <v>46</v>
      </c>
      <c r="K441" s="2" t="s">
        <v>48</v>
      </c>
      <c r="L441" s="2" t="s">
        <v>87</v>
      </c>
      <c r="M441" s="8">
        <v>1</v>
      </c>
      <c r="N441" s="9" t="str">
        <f t="shared" si="18"/>
        <v>RSSS-250-4350 - Fonds immo - PCEM - Cap</v>
      </c>
      <c r="O441" s="9" t="str">
        <f t="shared" si="19"/>
        <v>Investissement</v>
      </c>
      <c r="P441" s="9" t="str">
        <f t="shared" si="20"/>
        <v>Fonds général</v>
      </c>
    </row>
    <row r="442" spans="1:16" ht="12.75" customHeight="1" x14ac:dyDescent="0.25">
      <c r="A442" s="2" t="s">
        <v>1004</v>
      </c>
      <c r="B442" s="2" t="s">
        <v>1004</v>
      </c>
      <c r="C442" s="2" t="s">
        <v>984</v>
      </c>
      <c r="D442" s="2" t="s">
        <v>50</v>
      </c>
      <c r="E442" s="2" t="s">
        <v>90</v>
      </c>
      <c r="F442" s="2" t="s">
        <v>212</v>
      </c>
      <c r="G442" s="2" t="s">
        <v>211</v>
      </c>
      <c r="H442" s="2" t="s">
        <v>210</v>
      </c>
      <c r="I442" s="2" t="s">
        <v>147</v>
      </c>
      <c r="J442" s="2" t="s">
        <v>46</v>
      </c>
      <c r="K442" s="2" t="s">
        <v>48</v>
      </c>
      <c r="L442" s="2" t="s">
        <v>87</v>
      </c>
      <c r="M442" s="8">
        <v>1</v>
      </c>
      <c r="N442" s="9" t="str">
        <f t="shared" si="18"/>
        <v>RSSS-250-4400 - Fonds immo - PCEM - Cap</v>
      </c>
      <c r="O442" s="9" t="str">
        <f t="shared" si="19"/>
        <v>Investissement</v>
      </c>
      <c r="P442" s="9" t="str">
        <f t="shared" si="20"/>
        <v>Fonds général</v>
      </c>
    </row>
    <row r="443" spans="1:16" ht="12.75" customHeight="1" x14ac:dyDescent="0.25">
      <c r="A443" s="2" t="s">
        <v>971</v>
      </c>
      <c r="B443" s="2" t="s">
        <v>971</v>
      </c>
      <c r="C443" s="2" t="s">
        <v>951</v>
      </c>
      <c r="D443" s="2" t="s">
        <v>50</v>
      </c>
      <c r="E443" s="2" t="s">
        <v>90</v>
      </c>
      <c r="F443" s="2" t="s">
        <v>212</v>
      </c>
      <c r="G443" s="2" t="s">
        <v>211</v>
      </c>
      <c r="H443" s="2" t="s">
        <v>210</v>
      </c>
      <c r="I443" s="2" t="s">
        <v>147</v>
      </c>
      <c r="J443" s="2" t="s">
        <v>46</v>
      </c>
      <c r="K443" s="2" t="s">
        <v>48</v>
      </c>
      <c r="L443" s="2" t="s">
        <v>87</v>
      </c>
      <c r="M443" s="8">
        <v>1</v>
      </c>
      <c r="N443" s="9" t="str">
        <f t="shared" si="18"/>
        <v>RSSS-250-4450 - Fonds immo - PCEM - Cap</v>
      </c>
      <c r="O443" s="9" t="str">
        <f t="shared" si="19"/>
        <v>Investissement</v>
      </c>
      <c r="P443" s="9" t="str">
        <f t="shared" si="20"/>
        <v>Fonds général</v>
      </c>
    </row>
    <row r="444" spans="1:16" ht="12.75" customHeight="1" x14ac:dyDescent="0.25">
      <c r="A444" s="2" t="s">
        <v>938</v>
      </c>
      <c r="B444" s="2" t="s">
        <v>938</v>
      </c>
      <c r="C444" s="2" t="s">
        <v>918</v>
      </c>
      <c r="D444" s="2" t="s">
        <v>50</v>
      </c>
      <c r="E444" s="2" t="s">
        <v>90</v>
      </c>
      <c r="F444" s="2" t="s">
        <v>212</v>
      </c>
      <c r="G444" s="2" t="s">
        <v>211</v>
      </c>
      <c r="H444" s="2" t="s">
        <v>210</v>
      </c>
      <c r="I444" s="2" t="s">
        <v>147</v>
      </c>
      <c r="J444" s="2" t="s">
        <v>46</v>
      </c>
      <c r="K444" s="2" t="s">
        <v>48</v>
      </c>
      <c r="L444" s="2" t="s">
        <v>87</v>
      </c>
      <c r="M444" s="8">
        <v>1</v>
      </c>
      <c r="N444" s="9" t="str">
        <f t="shared" si="18"/>
        <v>RSSS-250-4500 - Fonds immo - PCEM - Cap</v>
      </c>
      <c r="O444" s="9" t="str">
        <f t="shared" si="19"/>
        <v>Investissement</v>
      </c>
      <c r="P444" s="9" t="str">
        <f t="shared" si="20"/>
        <v>Fonds général</v>
      </c>
    </row>
    <row r="445" spans="1:16" ht="12.75" customHeight="1" x14ac:dyDescent="0.25">
      <c r="A445" s="2" t="s">
        <v>905</v>
      </c>
      <c r="B445" s="2" t="s">
        <v>905</v>
      </c>
      <c r="C445" s="2" t="s">
        <v>885</v>
      </c>
      <c r="D445" s="2" t="s">
        <v>50</v>
      </c>
      <c r="E445" s="2" t="s">
        <v>90</v>
      </c>
      <c r="F445" s="2" t="s">
        <v>212</v>
      </c>
      <c r="G445" s="2" t="s">
        <v>211</v>
      </c>
      <c r="H445" s="2" t="s">
        <v>210</v>
      </c>
      <c r="I445" s="2" t="s">
        <v>147</v>
      </c>
      <c r="J445" s="2" t="s">
        <v>46</v>
      </c>
      <c r="K445" s="2" t="s">
        <v>48</v>
      </c>
      <c r="L445" s="2" t="s">
        <v>87</v>
      </c>
      <c r="M445" s="8">
        <v>1</v>
      </c>
      <c r="N445" s="9" t="str">
        <f t="shared" si="18"/>
        <v>RSSS-250-4550 - Fonds immo - PCEM - Cap</v>
      </c>
      <c r="O445" s="9" t="str">
        <f t="shared" si="19"/>
        <v>Investissement</v>
      </c>
      <c r="P445" s="9" t="str">
        <f t="shared" si="20"/>
        <v>Fonds général</v>
      </c>
    </row>
    <row r="446" spans="1:16" ht="12.75" customHeight="1" x14ac:dyDescent="0.25">
      <c r="A446" s="2" t="s">
        <v>872</v>
      </c>
      <c r="B446" s="2" t="s">
        <v>872</v>
      </c>
      <c r="C446" s="2" t="s">
        <v>852</v>
      </c>
      <c r="D446" s="2" t="s">
        <v>50</v>
      </c>
      <c r="E446" s="2" t="s">
        <v>90</v>
      </c>
      <c r="F446" s="2" t="s">
        <v>212</v>
      </c>
      <c r="G446" s="2" t="s">
        <v>211</v>
      </c>
      <c r="H446" s="2" t="s">
        <v>210</v>
      </c>
      <c r="I446" s="2" t="s">
        <v>147</v>
      </c>
      <c r="J446" s="2" t="s">
        <v>46</v>
      </c>
      <c r="K446" s="2" t="s">
        <v>48</v>
      </c>
      <c r="L446" s="2" t="s">
        <v>87</v>
      </c>
      <c r="M446" s="8">
        <v>1</v>
      </c>
      <c r="N446" s="9" t="str">
        <f t="shared" si="18"/>
        <v>RSSS-250-4600 - Fonds immo - PCEM - Cap</v>
      </c>
      <c r="O446" s="9" t="str">
        <f t="shared" si="19"/>
        <v>Investissement</v>
      </c>
      <c r="P446" s="9" t="str">
        <f t="shared" si="20"/>
        <v>Fonds général</v>
      </c>
    </row>
    <row r="447" spans="1:16" ht="12.75" customHeight="1" x14ac:dyDescent="0.25">
      <c r="A447" s="2" t="s">
        <v>839</v>
      </c>
      <c r="B447" s="2" t="s">
        <v>839</v>
      </c>
      <c r="C447" s="2" t="s">
        <v>819</v>
      </c>
      <c r="D447" s="2" t="s">
        <v>50</v>
      </c>
      <c r="E447" s="2" t="s">
        <v>90</v>
      </c>
      <c r="F447" s="2" t="s">
        <v>212</v>
      </c>
      <c r="G447" s="2" t="s">
        <v>211</v>
      </c>
      <c r="H447" s="2" t="s">
        <v>210</v>
      </c>
      <c r="I447" s="2" t="s">
        <v>147</v>
      </c>
      <c r="J447" s="2" t="s">
        <v>46</v>
      </c>
      <c r="K447" s="2" t="s">
        <v>48</v>
      </c>
      <c r="L447" s="2" t="s">
        <v>87</v>
      </c>
      <c r="M447" s="8">
        <v>1</v>
      </c>
      <c r="N447" s="9" t="str">
        <f t="shared" si="18"/>
        <v>RSSS-250-4601 - Fonds immo - PCEM - Cap</v>
      </c>
      <c r="O447" s="9" t="str">
        <f t="shared" si="19"/>
        <v>Investissement</v>
      </c>
      <c r="P447" s="9" t="str">
        <f t="shared" si="20"/>
        <v>Fonds général</v>
      </c>
    </row>
    <row r="448" spans="1:16" ht="12.75" customHeight="1" x14ac:dyDescent="0.25">
      <c r="A448" s="2" t="s">
        <v>806</v>
      </c>
      <c r="B448" s="2" t="s">
        <v>806</v>
      </c>
      <c r="C448" s="2" t="s">
        <v>786</v>
      </c>
      <c r="D448" s="2" t="s">
        <v>50</v>
      </c>
      <c r="E448" s="2" t="s">
        <v>90</v>
      </c>
      <c r="F448" s="2" t="s">
        <v>212</v>
      </c>
      <c r="G448" s="2" t="s">
        <v>211</v>
      </c>
      <c r="H448" s="2" t="s">
        <v>210</v>
      </c>
      <c r="I448" s="2" t="s">
        <v>147</v>
      </c>
      <c r="J448" s="2" t="s">
        <v>46</v>
      </c>
      <c r="K448" s="2" t="s">
        <v>48</v>
      </c>
      <c r="L448" s="2" t="s">
        <v>87</v>
      </c>
      <c r="M448" s="8">
        <v>1</v>
      </c>
      <c r="N448" s="9" t="str">
        <f t="shared" si="18"/>
        <v>RSSS-250-4602 - Fonds immo - PCEM - Cap</v>
      </c>
      <c r="O448" s="9" t="str">
        <f t="shared" si="19"/>
        <v>Investissement</v>
      </c>
      <c r="P448" s="9" t="str">
        <f t="shared" si="20"/>
        <v>Fonds général</v>
      </c>
    </row>
    <row r="449" spans="1:16" ht="12.75" customHeight="1" x14ac:dyDescent="0.25">
      <c r="A449" s="2" t="s">
        <v>773</v>
      </c>
      <c r="B449" s="2" t="s">
        <v>773</v>
      </c>
      <c r="C449" s="2" t="s">
        <v>753</v>
      </c>
      <c r="D449" s="2" t="s">
        <v>50</v>
      </c>
      <c r="E449" s="2" t="s">
        <v>90</v>
      </c>
      <c r="F449" s="2" t="s">
        <v>212</v>
      </c>
      <c r="G449" s="2" t="s">
        <v>211</v>
      </c>
      <c r="H449" s="2" t="s">
        <v>210</v>
      </c>
      <c r="I449" s="2" t="s">
        <v>147</v>
      </c>
      <c r="J449" s="2" t="s">
        <v>46</v>
      </c>
      <c r="K449" s="2" t="s">
        <v>48</v>
      </c>
      <c r="L449" s="2" t="s">
        <v>87</v>
      </c>
      <c r="M449" s="8">
        <v>1</v>
      </c>
      <c r="N449" s="9" t="str">
        <f t="shared" si="18"/>
        <v>RSSS-250-4603 - Fonds immo - PCEM - Cap</v>
      </c>
      <c r="O449" s="9" t="str">
        <f t="shared" si="19"/>
        <v>Investissement</v>
      </c>
      <c r="P449" s="9" t="str">
        <f t="shared" si="20"/>
        <v>Fonds général</v>
      </c>
    </row>
    <row r="450" spans="1:16" ht="12.75" customHeight="1" x14ac:dyDescent="0.25">
      <c r="A450" s="2" t="s">
        <v>740</v>
      </c>
      <c r="B450" s="2" t="s">
        <v>740</v>
      </c>
      <c r="C450" s="2" t="s">
        <v>720</v>
      </c>
      <c r="D450" s="2" t="s">
        <v>50</v>
      </c>
      <c r="E450" s="2" t="s">
        <v>90</v>
      </c>
      <c r="F450" s="2" t="s">
        <v>212</v>
      </c>
      <c r="G450" s="2" t="s">
        <v>211</v>
      </c>
      <c r="H450" s="2" t="s">
        <v>210</v>
      </c>
      <c r="I450" s="2" t="s">
        <v>147</v>
      </c>
      <c r="J450" s="2" t="s">
        <v>46</v>
      </c>
      <c r="K450" s="2" t="s">
        <v>48</v>
      </c>
      <c r="L450" s="2" t="s">
        <v>87</v>
      </c>
      <c r="M450" s="8">
        <v>1</v>
      </c>
      <c r="N450" s="9" t="str">
        <f t="shared" si="18"/>
        <v>RSSS-250-4604 - Fonds immo - PCEM - Cap</v>
      </c>
      <c r="O450" s="9" t="str">
        <f t="shared" si="19"/>
        <v>Investissement</v>
      </c>
      <c r="P450" s="9" t="str">
        <f t="shared" si="20"/>
        <v>Fonds général</v>
      </c>
    </row>
    <row r="451" spans="1:16" ht="12.75" customHeight="1" x14ac:dyDescent="0.25">
      <c r="A451" s="2" t="s">
        <v>707</v>
      </c>
      <c r="B451" s="2" t="s">
        <v>707</v>
      </c>
      <c r="C451" s="2" t="s">
        <v>687</v>
      </c>
      <c r="D451" s="2" t="s">
        <v>50</v>
      </c>
      <c r="E451" s="2" t="s">
        <v>90</v>
      </c>
      <c r="F451" s="2" t="s">
        <v>212</v>
      </c>
      <c r="G451" s="2" t="s">
        <v>211</v>
      </c>
      <c r="H451" s="2" t="s">
        <v>210</v>
      </c>
      <c r="I451" s="2" t="s">
        <v>147</v>
      </c>
      <c r="J451" s="2" t="s">
        <v>46</v>
      </c>
      <c r="K451" s="2" t="s">
        <v>48</v>
      </c>
      <c r="L451" s="2" t="s">
        <v>87</v>
      </c>
      <c r="M451" s="8">
        <v>1</v>
      </c>
      <c r="N451" s="9" t="str">
        <f t="shared" ref="N451:N514" si="21">_xlfn.CONCAT(B451," - ",G451)</f>
        <v>RSSS-250-4618 - Fonds immo - PCEM - Cap</v>
      </c>
      <c r="O451" s="9" t="str">
        <f t="shared" ref="O451:O514" si="22">J451</f>
        <v>Investissement</v>
      </c>
      <c r="P451" s="9" t="str">
        <f t="shared" ref="P451:P514" si="23">D451</f>
        <v>Fonds général</v>
      </c>
    </row>
    <row r="452" spans="1:16" ht="12.75" customHeight="1" x14ac:dyDescent="0.25">
      <c r="A452" s="2" t="s">
        <v>674</v>
      </c>
      <c r="B452" s="2" t="s">
        <v>674</v>
      </c>
      <c r="C452" s="2" t="s">
        <v>654</v>
      </c>
      <c r="D452" s="2" t="s">
        <v>50</v>
      </c>
      <c r="E452" s="2" t="s">
        <v>90</v>
      </c>
      <c r="F452" s="2" t="s">
        <v>212</v>
      </c>
      <c r="G452" s="2" t="s">
        <v>211</v>
      </c>
      <c r="H452" s="2" t="s">
        <v>210</v>
      </c>
      <c r="I452" s="2" t="s">
        <v>147</v>
      </c>
      <c r="J452" s="2" t="s">
        <v>46</v>
      </c>
      <c r="K452" s="2" t="s">
        <v>48</v>
      </c>
      <c r="L452" s="2" t="s">
        <v>87</v>
      </c>
      <c r="M452" s="8">
        <v>1</v>
      </c>
      <c r="N452" s="9" t="str">
        <f t="shared" si="21"/>
        <v>RSSS-250-4620 - Fonds immo - PCEM - Cap</v>
      </c>
      <c r="O452" s="9" t="str">
        <f t="shared" si="22"/>
        <v>Investissement</v>
      </c>
      <c r="P452" s="9" t="str">
        <f t="shared" si="23"/>
        <v>Fonds général</v>
      </c>
    </row>
    <row r="453" spans="1:16" ht="12.75" customHeight="1" x14ac:dyDescent="0.25">
      <c r="A453" s="2" t="s">
        <v>641</v>
      </c>
      <c r="B453" s="2" t="s">
        <v>641</v>
      </c>
      <c r="C453" s="2" t="s">
        <v>621</v>
      </c>
      <c r="D453" s="2" t="s">
        <v>50</v>
      </c>
      <c r="E453" s="2" t="s">
        <v>90</v>
      </c>
      <c r="F453" s="2" t="s">
        <v>212</v>
      </c>
      <c r="G453" s="2" t="s">
        <v>211</v>
      </c>
      <c r="H453" s="2" t="s">
        <v>210</v>
      </c>
      <c r="I453" s="2" t="s">
        <v>147</v>
      </c>
      <c r="J453" s="2" t="s">
        <v>46</v>
      </c>
      <c r="K453" s="2" t="s">
        <v>48</v>
      </c>
      <c r="L453" s="2" t="s">
        <v>87</v>
      </c>
      <c r="M453" s="8">
        <v>1</v>
      </c>
      <c r="N453" s="9" t="str">
        <f t="shared" si="21"/>
        <v>RSSS-250-4624 - Fonds immo - PCEM - Cap</v>
      </c>
      <c r="O453" s="9" t="str">
        <f t="shared" si="22"/>
        <v>Investissement</v>
      </c>
      <c r="P453" s="9" t="str">
        <f t="shared" si="23"/>
        <v>Fonds général</v>
      </c>
    </row>
    <row r="454" spans="1:16" ht="12.75" customHeight="1" x14ac:dyDescent="0.25">
      <c r="A454" s="2" t="s">
        <v>608</v>
      </c>
      <c r="B454" s="2" t="s">
        <v>608</v>
      </c>
      <c r="C454" s="2" t="s">
        <v>588</v>
      </c>
      <c r="D454" s="2" t="s">
        <v>50</v>
      </c>
      <c r="E454" s="2" t="s">
        <v>90</v>
      </c>
      <c r="F454" s="2" t="s">
        <v>212</v>
      </c>
      <c r="G454" s="2" t="s">
        <v>211</v>
      </c>
      <c r="H454" s="2" t="s">
        <v>210</v>
      </c>
      <c r="I454" s="2" t="s">
        <v>147</v>
      </c>
      <c r="J454" s="2" t="s">
        <v>46</v>
      </c>
      <c r="K454" s="2" t="s">
        <v>48</v>
      </c>
      <c r="L454" s="2" t="s">
        <v>87</v>
      </c>
      <c r="M454" s="8">
        <v>1</v>
      </c>
      <c r="N454" s="9" t="str">
        <f t="shared" si="21"/>
        <v>RSSS-250-4664 - Fonds immo - PCEM - Cap</v>
      </c>
      <c r="O454" s="9" t="str">
        <f t="shared" si="22"/>
        <v>Investissement</v>
      </c>
      <c r="P454" s="9" t="str">
        <f t="shared" si="23"/>
        <v>Fonds général</v>
      </c>
    </row>
    <row r="455" spans="1:16" ht="12.75" customHeight="1" x14ac:dyDescent="0.25">
      <c r="A455" s="2" t="s">
        <v>575</v>
      </c>
      <c r="B455" s="2" t="s">
        <v>575</v>
      </c>
      <c r="C455" s="2" t="s">
        <v>555</v>
      </c>
      <c r="D455" s="2" t="s">
        <v>50</v>
      </c>
      <c r="E455" s="2" t="s">
        <v>90</v>
      </c>
      <c r="F455" s="2" t="s">
        <v>212</v>
      </c>
      <c r="G455" s="2" t="s">
        <v>211</v>
      </c>
      <c r="H455" s="2" t="s">
        <v>210</v>
      </c>
      <c r="I455" s="2" t="s">
        <v>147</v>
      </c>
      <c r="J455" s="2" t="s">
        <v>46</v>
      </c>
      <c r="K455" s="2" t="s">
        <v>48</v>
      </c>
      <c r="L455" s="2" t="s">
        <v>87</v>
      </c>
      <c r="M455" s="8">
        <v>1</v>
      </c>
      <c r="N455" s="9" t="str">
        <f t="shared" si="21"/>
        <v>RSSS-250-4665 - Fonds immo - PCEM - Cap</v>
      </c>
      <c r="O455" s="9" t="str">
        <f t="shared" si="22"/>
        <v>Investissement</v>
      </c>
      <c r="P455" s="9" t="str">
        <f t="shared" si="23"/>
        <v>Fonds général</v>
      </c>
    </row>
    <row r="456" spans="1:16" ht="12.75" customHeight="1" x14ac:dyDescent="0.25">
      <c r="A456" s="2" t="s">
        <v>542</v>
      </c>
      <c r="B456" s="2" t="s">
        <v>542</v>
      </c>
      <c r="C456" s="2" t="s">
        <v>522</v>
      </c>
      <c r="D456" s="2" t="s">
        <v>50</v>
      </c>
      <c r="E456" s="2" t="s">
        <v>90</v>
      </c>
      <c r="F456" s="2" t="s">
        <v>212</v>
      </c>
      <c r="G456" s="2" t="s">
        <v>211</v>
      </c>
      <c r="H456" s="2" t="s">
        <v>210</v>
      </c>
      <c r="I456" s="2" t="s">
        <v>147</v>
      </c>
      <c r="J456" s="2" t="s">
        <v>46</v>
      </c>
      <c r="K456" s="2" t="s">
        <v>48</v>
      </c>
      <c r="L456" s="2" t="s">
        <v>87</v>
      </c>
      <c r="M456" s="8">
        <v>1</v>
      </c>
      <c r="N456" s="9" t="str">
        <f t="shared" si="21"/>
        <v>RSSS-250-4700 - Fonds immo - PCEM - Cap</v>
      </c>
      <c r="O456" s="9" t="str">
        <f t="shared" si="22"/>
        <v>Investissement</v>
      </c>
      <c r="P456" s="9" t="str">
        <f t="shared" si="23"/>
        <v>Fonds général</v>
      </c>
    </row>
    <row r="457" spans="1:16" ht="12.75" customHeight="1" x14ac:dyDescent="0.25">
      <c r="A457" s="2" t="s">
        <v>509</v>
      </c>
      <c r="B457" s="2" t="s">
        <v>509</v>
      </c>
      <c r="C457" s="2" t="s">
        <v>493</v>
      </c>
      <c r="D457" s="2" t="s">
        <v>50</v>
      </c>
      <c r="E457" s="2" t="s">
        <v>90</v>
      </c>
      <c r="F457" s="2" t="s">
        <v>212</v>
      </c>
      <c r="G457" s="2" t="s">
        <v>211</v>
      </c>
      <c r="H457" s="2" t="s">
        <v>210</v>
      </c>
      <c r="I457" s="2" t="s">
        <v>147</v>
      </c>
      <c r="J457" s="2" t="s">
        <v>46</v>
      </c>
      <c r="K457" s="2" t="s">
        <v>48</v>
      </c>
      <c r="L457" s="2" t="s">
        <v>87</v>
      </c>
      <c r="M457" s="8">
        <v>1</v>
      </c>
      <c r="N457" s="9" t="str">
        <f t="shared" si="21"/>
        <v>RSSS-250-4751 - Fonds immo - PCEM - Cap</v>
      </c>
      <c r="O457" s="9" t="str">
        <f t="shared" si="22"/>
        <v>Investissement</v>
      </c>
      <c r="P457" s="9" t="str">
        <f t="shared" si="23"/>
        <v>Fonds général</v>
      </c>
    </row>
    <row r="458" spans="1:16" ht="12.75" customHeight="1" x14ac:dyDescent="0.25">
      <c r="A458" s="2" t="s">
        <v>480</v>
      </c>
      <c r="B458" s="2" t="s">
        <v>480</v>
      </c>
      <c r="C458" s="2" t="s">
        <v>464</v>
      </c>
      <c r="D458" s="2" t="s">
        <v>50</v>
      </c>
      <c r="E458" s="2" t="s">
        <v>90</v>
      </c>
      <c r="F458" s="2" t="s">
        <v>212</v>
      </c>
      <c r="G458" s="2" t="s">
        <v>211</v>
      </c>
      <c r="H458" s="2" t="s">
        <v>210</v>
      </c>
      <c r="I458" s="2" t="s">
        <v>147</v>
      </c>
      <c r="J458" s="2" t="s">
        <v>46</v>
      </c>
      <c r="K458" s="2" t="s">
        <v>48</v>
      </c>
      <c r="L458" s="2" t="s">
        <v>87</v>
      </c>
      <c r="M458" s="8">
        <v>1</v>
      </c>
      <c r="N458" s="9" t="str">
        <f t="shared" si="21"/>
        <v>RSSS-250-4752 - Fonds immo - PCEM - Cap</v>
      </c>
      <c r="O458" s="9" t="str">
        <f t="shared" si="22"/>
        <v>Investissement</v>
      </c>
      <c r="P458" s="9" t="str">
        <f t="shared" si="23"/>
        <v>Fonds général</v>
      </c>
    </row>
    <row r="459" spans="1:16" ht="12.75" customHeight="1" x14ac:dyDescent="0.25">
      <c r="A459" s="2" t="s">
        <v>451</v>
      </c>
      <c r="B459" s="2" t="s">
        <v>451</v>
      </c>
      <c r="C459" s="2" t="s">
        <v>431</v>
      </c>
      <c r="D459" s="2" t="s">
        <v>50</v>
      </c>
      <c r="E459" s="2" t="s">
        <v>90</v>
      </c>
      <c r="F459" s="2" t="s">
        <v>212</v>
      </c>
      <c r="G459" s="2" t="s">
        <v>211</v>
      </c>
      <c r="H459" s="2" t="s">
        <v>210</v>
      </c>
      <c r="I459" s="2" t="s">
        <v>147</v>
      </c>
      <c r="J459" s="2" t="s">
        <v>46</v>
      </c>
      <c r="K459" s="2" t="s">
        <v>48</v>
      </c>
      <c r="L459" s="2" t="s">
        <v>87</v>
      </c>
      <c r="M459" s="8">
        <v>1</v>
      </c>
      <c r="N459" s="9" t="str">
        <f t="shared" si="21"/>
        <v>RSSS-250-4800 - Fonds immo - PCEM - Cap</v>
      </c>
      <c r="O459" s="9" t="str">
        <f t="shared" si="22"/>
        <v>Investissement</v>
      </c>
      <c r="P459" s="9" t="str">
        <f t="shared" si="23"/>
        <v>Fonds général</v>
      </c>
    </row>
    <row r="460" spans="1:16" ht="12.75" customHeight="1" x14ac:dyDescent="0.25">
      <c r="A460" s="2" t="s">
        <v>418</v>
      </c>
      <c r="B460" s="2" t="s">
        <v>418</v>
      </c>
      <c r="C460" s="2" t="s">
        <v>399</v>
      </c>
      <c r="D460" s="2" t="s">
        <v>50</v>
      </c>
      <c r="E460" s="2" t="s">
        <v>90</v>
      </c>
      <c r="F460" s="2" t="s">
        <v>212</v>
      </c>
      <c r="G460" s="2" t="s">
        <v>211</v>
      </c>
      <c r="H460" s="2" t="s">
        <v>210</v>
      </c>
      <c r="I460" s="2" t="s">
        <v>147</v>
      </c>
      <c r="J460" s="2" t="s">
        <v>46</v>
      </c>
      <c r="K460" s="2" t="s">
        <v>48</v>
      </c>
      <c r="L460" s="2" t="s">
        <v>87</v>
      </c>
      <c r="M460" s="8">
        <v>1</v>
      </c>
      <c r="N460" s="9" t="str">
        <f t="shared" si="21"/>
        <v>RSSS-250-4851 - Fonds immo - PCEM - Cap</v>
      </c>
      <c r="O460" s="9" t="str">
        <f t="shared" si="22"/>
        <v>Investissement</v>
      </c>
      <c r="P460" s="9" t="str">
        <f t="shared" si="23"/>
        <v>Fonds général</v>
      </c>
    </row>
    <row r="461" spans="1:16" ht="12.75" customHeight="1" x14ac:dyDescent="0.25">
      <c r="A461" s="2" t="s">
        <v>386</v>
      </c>
      <c r="B461" s="2" t="s">
        <v>386</v>
      </c>
      <c r="C461" s="2" t="s">
        <v>366</v>
      </c>
      <c r="D461" s="2" t="s">
        <v>50</v>
      </c>
      <c r="E461" s="2" t="s">
        <v>90</v>
      </c>
      <c r="F461" s="2" t="s">
        <v>212</v>
      </c>
      <c r="G461" s="2" t="s">
        <v>211</v>
      </c>
      <c r="H461" s="2" t="s">
        <v>210</v>
      </c>
      <c r="I461" s="2" t="s">
        <v>147</v>
      </c>
      <c r="J461" s="2" t="s">
        <v>46</v>
      </c>
      <c r="K461" s="2" t="s">
        <v>48</v>
      </c>
      <c r="L461" s="2" t="s">
        <v>87</v>
      </c>
      <c r="M461" s="8">
        <v>1</v>
      </c>
      <c r="N461" s="9" t="str">
        <f t="shared" si="21"/>
        <v>RSSS-250-4900 - Fonds immo - PCEM - Cap</v>
      </c>
      <c r="O461" s="9" t="str">
        <f t="shared" si="22"/>
        <v>Investissement</v>
      </c>
      <c r="P461" s="9" t="str">
        <f t="shared" si="23"/>
        <v>Fonds général</v>
      </c>
    </row>
    <row r="462" spans="1:16" ht="12.75" customHeight="1" x14ac:dyDescent="0.25">
      <c r="A462" s="2" t="s">
        <v>353</v>
      </c>
      <c r="B462" s="2" t="s">
        <v>353</v>
      </c>
      <c r="C462" s="2" t="s">
        <v>333</v>
      </c>
      <c r="D462" s="2" t="s">
        <v>50</v>
      </c>
      <c r="E462" s="2" t="s">
        <v>90</v>
      </c>
      <c r="F462" s="2" t="s">
        <v>212</v>
      </c>
      <c r="G462" s="2" t="s">
        <v>211</v>
      </c>
      <c r="H462" s="2" t="s">
        <v>210</v>
      </c>
      <c r="I462" s="2" t="s">
        <v>147</v>
      </c>
      <c r="J462" s="2" t="s">
        <v>46</v>
      </c>
      <c r="K462" s="2" t="s">
        <v>48</v>
      </c>
      <c r="L462" s="2" t="s">
        <v>87</v>
      </c>
      <c r="M462" s="8">
        <v>1</v>
      </c>
      <c r="N462" s="9" t="str">
        <f t="shared" si="21"/>
        <v>RSSS-250-4903 - Fonds immo - PCEM - Cap</v>
      </c>
      <c r="O462" s="9" t="str">
        <f t="shared" si="22"/>
        <v>Investissement</v>
      </c>
      <c r="P462" s="9" t="str">
        <f t="shared" si="23"/>
        <v>Fonds général</v>
      </c>
    </row>
    <row r="463" spans="1:16" ht="12.75" customHeight="1" x14ac:dyDescent="0.25">
      <c r="A463" s="2" t="s">
        <v>320</v>
      </c>
      <c r="B463" s="2" t="s">
        <v>320</v>
      </c>
      <c r="C463" s="2" t="s">
        <v>295</v>
      </c>
      <c r="D463" s="2" t="s">
        <v>50</v>
      </c>
      <c r="E463" s="2" t="s">
        <v>90</v>
      </c>
      <c r="F463" s="2" t="s">
        <v>212</v>
      </c>
      <c r="G463" s="2" t="s">
        <v>211</v>
      </c>
      <c r="H463" s="2" t="s">
        <v>210</v>
      </c>
      <c r="I463" s="2" t="s">
        <v>147</v>
      </c>
      <c r="J463" s="2" t="s">
        <v>46</v>
      </c>
      <c r="K463" s="2" t="s">
        <v>48</v>
      </c>
      <c r="L463" s="2" t="s">
        <v>87</v>
      </c>
      <c r="M463" s="8">
        <v>1</v>
      </c>
      <c r="N463" s="9" t="str">
        <f t="shared" si="21"/>
        <v>RSSS-250-4950 - Fonds immo - PCEM - Cap</v>
      </c>
      <c r="O463" s="9" t="str">
        <f t="shared" si="22"/>
        <v>Investissement</v>
      </c>
      <c r="P463" s="9" t="str">
        <f t="shared" si="23"/>
        <v>Fonds général</v>
      </c>
    </row>
    <row r="464" spans="1:16" ht="12.75" customHeight="1" x14ac:dyDescent="0.25">
      <c r="A464" s="2" t="s">
        <v>282</v>
      </c>
      <c r="B464" s="2" t="s">
        <v>282</v>
      </c>
      <c r="C464" s="2" t="s">
        <v>262</v>
      </c>
      <c r="D464" s="2" t="s">
        <v>50</v>
      </c>
      <c r="E464" s="2" t="s">
        <v>90</v>
      </c>
      <c r="F464" s="2" t="s">
        <v>212</v>
      </c>
      <c r="G464" s="2" t="s">
        <v>211</v>
      </c>
      <c r="H464" s="2" t="s">
        <v>210</v>
      </c>
      <c r="I464" s="2" t="s">
        <v>147</v>
      </c>
      <c r="J464" s="2" t="s">
        <v>46</v>
      </c>
      <c r="K464" s="2" t="s">
        <v>48</v>
      </c>
      <c r="L464" s="2" t="s">
        <v>87</v>
      </c>
      <c r="M464" s="8">
        <v>1</v>
      </c>
      <c r="N464" s="9" t="str">
        <f t="shared" si="21"/>
        <v>RSSS-250-4951 - Fonds immo - PCEM - Cap</v>
      </c>
      <c r="O464" s="9" t="str">
        <f t="shared" si="22"/>
        <v>Investissement</v>
      </c>
      <c r="P464" s="9" t="str">
        <f t="shared" si="23"/>
        <v>Fonds général</v>
      </c>
    </row>
    <row r="465" spans="1:16" ht="12.75" customHeight="1" x14ac:dyDescent="0.25">
      <c r="A465" s="2" t="s">
        <v>213</v>
      </c>
      <c r="B465" s="2" t="s">
        <v>213</v>
      </c>
      <c r="C465" s="2" t="s">
        <v>149</v>
      </c>
      <c r="D465" s="2" t="s">
        <v>50</v>
      </c>
      <c r="E465" s="2" t="s">
        <v>90</v>
      </c>
      <c r="F465" s="2" t="s">
        <v>212</v>
      </c>
      <c r="G465" s="2" t="s">
        <v>211</v>
      </c>
      <c r="H465" s="2" t="s">
        <v>210</v>
      </c>
      <c r="I465" s="2" t="s">
        <v>147</v>
      </c>
      <c r="J465" s="2" t="s">
        <v>46</v>
      </c>
      <c r="K465" s="2" t="s">
        <v>48</v>
      </c>
      <c r="L465" s="2" t="s">
        <v>87</v>
      </c>
      <c r="M465" s="8">
        <v>1</v>
      </c>
      <c r="N465" s="9" t="str">
        <f t="shared" si="21"/>
        <v>RSSS-250-4952 - Fonds immo - PCEM - Cap</v>
      </c>
      <c r="O465" s="9" t="str">
        <f t="shared" si="22"/>
        <v>Investissement</v>
      </c>
      <c r="P465" s="9" t="str">
        <f t="shared" si="23"/>
        <v>Fonds général</v>
      </c>
    </row>
    <row r="466" spans="1:16" ht="12.75" customHeight="1" x14ac:dyDescent="0.25">
      <c r="A466" s="2" t="s">
        <v>1366</v>
      </c>
      <c r="B466" s="2" t="s">
        <v>1366</v>
      </c>
      <c r="C466" s="2" t="s">
        <v>1347</v>
      </c>
      <c r="D466" s="2" t="s">
        <v>50</v>
      </c>
      <c r="E466" s="2" t="s">
        <v>90</v>
      </c>
      <c r="F466" s="2" t="s">
        <v>208</v>
      </c>
      <c r="G466" s="2" t="s">
        <v>207</v>
      </c>
      <c r="H466" s="2" t="s">
        <v>206</v>
      </c>
      <c r="I466" s="2" t="s">
        <v>147</v>
      </c>
      <c r="J466" s="2" t="s">
        <v>46</v>
      </c>
      <c r="K466" s="2" t="s">
        <v>48</v>
      </c>
      <c r="L466" s="2" t="s">
        <v>87</v>
      </c>
      <c r="M466" s="8">
        <v>1</v>
      </c>
      <c r="N466" s="9" t="str">
        <f t="shared" si="21"/>
        <v>RSSS-260-4017 - Fonds immo - PCFI - Cap</v>
      </c>
      <c r="O466" s="9" t="str">
        <f t="shared" si="22"/>
        <v>Investissement</v>
      </c>
      <c r="P466" s="9" t="str">
        <f t="shared" si="23"/>
        <v>Fonds général</v>
      </c>
    </row>
    <row r="467" spans="1:16" ht="12.75" customHeight="1" x14ac:dyDescent="0.25">
      <c r="A467" s="2" t="s">
        <v>1333</v>
      </c>
      <c r="B467" s="2" t="s">
        <v>1333</v>
      </c>
      <c r="C467" s="2" t="s">
        <v>1314</v>
      </c>
      <c r="D467" s="2" t="s">
        <v>50</v>
      </c>
      <c r="E467" s="2" t="s">
        <v>90</v>
      </c>
      <c r="F467" s="2" t="s">
        <v>208</v>
      </c>
      <c r="G467" s="2" t="s">
        <v>207</v>
      </c>
      <c r="H467" s="2" t="s">
        <v>206</v>
      </c>
      <c r="I467" s="2" t="s">
        <v>147</v>
      </c>
      <c r="J467" s="2" t="s">
        <v>46</v>
      </c>
      <c r="K467" s="2" t="s">
        <v>48</v>
      </c>
      <c r="L467" s="2" t="s">
        <v>87</v>
      </c>
      <c r="M467" s="8">
        <v>1</v>
      </c>
      <c r="N467" s="9" t="str">
        <f t="shared" si="21"/>
        <v>RSSS-260-4051 - Fonds immo - PCFI - Cap</v>
      </c>
      <c r="O467" s="9" t="str">
        <f t="shared" si="22"/>
        <v>Investissement</v>
      </c>
      <c r="P467" s="9" t="str">
        <f t="shared" si="23"/>
        <v>Fonds général</v>
      </c>
    </row>
    <row r="468" spans="1:16" ht="12.75" customHeight="1" x14ac:dyDescent="0.25">
      <c r="A468" s="2" t="s">
        <v>1300</v>
      </c>
      <c r="B468" s="2" t="s">
        <v>1300</v>
      </c>
      <c r="C468" s="2" t="s">
        <v>1281</v>
      </c>
      <c r="D468" s="2" t="s">
        <v>50</v>
      </c>
      <c r="E468" s="2" t="s">
        <v>90</v>
      </c>
      <c r="F468" s="2" t="s">
        <v>208</v>
      </c>
      <c r="G468" s="2" t="s">
        <v>207</v>
      </c>
      <c r="H468" s="2" t="s">
        <v>206</v>
      </c>
      <c r="I468" s="2" t="s">
        <v>147</v>
      </c>
      <c r="J468" s="2" t="s">
        <v>46</v>
      </c>
      <c r="K468" s="2" t="s">
        <v>48</v>
      </c>
      <c r="L468" s="2" t="s">
        <v>87</v>
      </c>
      <c r="M468" s="8">
        <v>1</v>
      </c>
      <c r="N468" s="9" t="str">
        <f t="shared" si="21"/>
        <v>RSSS-260-4100 - Fonds immo - PCFI - Cap</v>
      </c>
      <c r="O468" s="9" t="str">
        <f t="shared" si="22"/>
        <v>Investissement</v>
      </c>
      <c r="P468" s="9" t="str">
        <f t="shared" si="23"/>
        <v>Fonds général</v>
      </c>
    </row>
    <row r="469" spans="1:16" ht="12.75" customHeight="1" x14ac:dyDescent="0.25">
      <c r="A469" s="2" t="s">
        <v>1267</v>
      </c>
      <c r="B469" s="2" t="s">
        <v>1267</v>
      </c>
      <c r="C469" s="2" t="s">
        <v>1248</v>
      </c>
      <c r="D469" s="2" t="s">
        <v>50</v>
      </c>
      <c r="E469" s="2" t="s">
        <v>90</v>
      </c>
      <c r="F469" s="2" t="s">
        <v>208</v>
      </c>
      <c r="G469" s="2" t="s">
        <v>207</v>
      </c>
      <c r="H469" s="2" t="s">
        <v>206</v>
      </c>
      <c r="I469" s="2" t="s">
        <v>147</v>
      </c>
      <c r="J469" s="2" t="s">
        <v>46</v>
      </c>
      <c r="K469" s="2" t="s">
        <v>48</v>
      </c>
      <c r="L469" s="2" t="s">
        <v>87</v>
      </c>
      <c r="M469" s="8">
        <v>1</v>
      </c>
      <c r="N469" s="9" t="str">
        <f t="shared" si="21"/>
        <v>RSSS-260-4150 - Fonds immo - PCFI - Cap</v>
      </c>
      <c r="O469" s="9" t="str">
        <f t="shared" si="22"/>
        <v>Investissement</v>
      </c>
      <c r="P469" s="9" t="str">
        <f t="shared" si="23"/>
        <v>Fonds général</v>
      </c>
    </row>
    <row r="470" spans="1:16" ht="12.75" customHeight="1" x14ac:dyDescent="0.25">
      <c r="A470" s="2" t="s">
        <v>1234</v>
      </c>
      <c r="B470" s="2" t="s">
        <v>1234</v>
      </c>
      <c r="C470" s="2" t="s">
        <v>1215</v>
      </c>
      <c r="D470" s="2" t="s">
        <v>50</v>
      </c>
      <c r="E470" s="2" t="s">
        <v>90</v>
      </c>
      <c r="F470" s="2" t="s">
        <v>208</v>
      </c>
      <c r="G470" s="2" t="s">
        <v>207</v>
      </c>
      <c r="H470" s="2" t="s">
        <v>206</v>
      </c>
      <c r="I470" s="2" t="s">
        <v>147</v>
      </c>
      <c r="J470" s="2" t="s">
        <v>46</v>
      </c>
      <c r="K470" s="2" t="s">
        <v>48</v>
      </c>
      <c r="L470" s="2" t="s">
        <v>87</v>
      </c>
      <c r="M470" s="8">
        <v>1</v>
      </c>
      <c r="N470" s="9" t="str">
        <f t="shared" si="21"/>
        <v>RSSS-260-4155 - Fonds immo - PCFI - Cap</v>
      </c>
      <c r="O470" s="9" t="str">
        <f t="shared" si="22"/>
        <v>Investissement</v>
      </c>
      <c r="P470" s="9" t="str">
        <f t="shared" si="23"/>
        <v>Fonds général</v>
      </c>
    </row>
    <row r="471" spans="1:16" ht="12.75" customHeight="1" x14ac:dyDescent="0.25">
      <c r="A471" s="2" t="s">
        <v>1201</v>
      </c>
      <c r="B471" s="2" t="s">
        <v>1201</v>
      </c>
      <c r="C471" s="2" t="s">
        <v>1182</v>
      </c>
      <c r="D471" s="2" t="s">
        <v>50</v>
      </c>
      <c r="E471" s="2" t="s">
        <v>90</v>
      </c>
      <c r="F471" s="2" t="s">
        <v>208</v>
      </c>
      <c r="G471" s="2" t="s">
        <v>207</v>
      </c>
      <c r="H471" s="2" t="s">
        <v>206</v>
      </c>
      <c r="I471" s="2" t="s">
        <v>147</v>
      </c>
      <c r="J471" s="2" t="s">
        <v>46</v>
      </c>
      <c r="K471" s="2" t="s">
        <v>48</v>
      </c>
      <c r="L471" s="2" t="s">
        <v>87</v>
      </c>
      <c r="M471" s="8">
        <v>1</v>
      </c>
      <c r="N471" s="9" t="str">
        <f t="shared" si="21"/>
        <v>RSSS-260-4200 - Fonds immo - PCFI - Cap</v>
      </c>
      <c r="O471" s="9" t="str">
        <f t="shared" si="22"/>
        <v>Investissement</v>
      </c>
      <c r="P471" s="9" t="str">
        <f t="shared" si="23"/>
        <v>Fonds général</v>
      </c>
    </row>
    <row r="472" spans="1:16" ht="12.75" customHeight="1" x14ac:dyDescent="0.25">
      <c r="A472" s="2" t="s">
        <v>1168</v>
      </c>
      <c r="B472" s="2" t="s">
        <v>1168</v>
      </c>
      <c r="C472" s="2" t="s">
        <v>1149</v>
      </c>
      <c r="D472" s="2" t="s">
        <v>50</v>
      </c>
      <c r="E472" s="2" t="s">
        <v>90</v>
      </c>
      <c r="F472" s="2" t="s">
        <v>208</v>
      </c>
      <c r="G472" s="2" t="s">
        <v>207</v>
      </c>
      <c r="H472" s="2" t="s">
        <v>206</v>
      </c>
      <c r="I472" s="2" t="s">
        <v>147</v>
      </c>
      <c r="J472" s="2" t="s">
        <v>46</v>
      </c>
      <c r="K472" s="2" t="s">
        <v>48</v>
      </c>
      <c r="L472" s="2" t="s">
        <v>87</v>
      </c>
      <c r="M472" s="8">
        <v>1</v>
      </c>
      <c r="N472" s="9" t="str">
        <f t="shared" si="21"/>
        <v>RSSS-260-4250 - Fonds immo - PCFI - Cap</v>
      </c>
      <c r="O472" s="9" t="str">
        <f t="shared" si="22"/>
        <v>Investissement</v>
      </c>
      <c r="P472" s="9" t="str">
        <f t="shared" si="23"/>
        <v>Fonds général</v>
      </c>
    </row>
    <row r="473" spans="1:16" ht="12.75" customHeight="1" x14ac:dyDescent="0.25">
      <c r="A473" s="2" t="s">
        <v>1135</v>
      </c>
      <c r="B473" s="2" t="s">
        <v>1135</v>
      </c>
      <c r="C473" s="2" t="s">
        <v>1116</v>
      </c>
      <c r="D473" s="2" t="s">
        <v>50</v>
      </c>
      <c r="E473" s="2" t="s">
        <v>90</v>
      </c>
      <c r="F473" s="2" t="s">
        <v>208</v>
      </c>
      <c r="G473" s="2" t="s">
        <v>207</v>
      </c>
      <c r="H473" s="2" t="s">
        <v>206</v>
      </c>
      <c r="I473" s="2" t="s">
        <v>147</v>
      </c>
      <c r="J473" s="2" t="s">
        <v>46</v>
      </c>
      <c r="K473" s="2" t="s">
        <v>48</v>
      </c>
      <c r="L473" s="2" t="s">
        <v>87</v>
      </c>
      <c r="M473" s="8">
        <v>1</v>
      </c>
      <c r="N473" s="9" t="str">
        <f t="shared" si="21"/>
        <v>RSSS-260-4300 - Fonds immo - PCFI - Cap</v>
      </c>
      <c r="O473" s="9" t="str">
        <f t="shared" si="22"/>
        <v>Investissement</v>
      </c>
      <c r="P473" s="9" t="str">
        <f t="shared" si="23"/>
        <v>Fonds général</v>
      </c>
    </row>
    <row r="474" spans="1:16" ht="12.75" customHeight="1" x14ac:dyDescent="0.25">
      <c r="A474" s="2" t="s">
        <v>1102</v>
      </c>
      <c r="B474" s="2" t="s">
        <v>1102</v>
      </c>
      <c r="C474" s="2" t="s">
        <v>1083</v>
      </c>
      <c r="D474" s="2" t="s">
        <v>50</v>
      </c>
      <c r="E474" s="2" t="s">
        <v>90</v>
      </c>
      <c r="F474" s="2" t="s">
        <v>208</v>
      </c>
      <c r="G474" s="2" t="s">
        <v>207</v>
      </c>
      <c r="H474" s="2" t="s">
        <v>206</v>
      </c>
      <c r="I474" s="2" t="s">
        <v>147</v>
      </c>
      <c r="J474" s="2" t="s">
        <v>46</v>
      </c>
      <c r="K474" s="2" t="s">
        <v>48</v>
      </c>
      <c r="L474" s="2" t="s">
        <v>87</v>
      </c>
      <c r="M474" s="8">
        <v>1</v>
      </c>
      <c r="N474" s="9" t="str">
        <f t="shared" si="21"/>
        <v>RSSS-260-4326 - Fonds immo - PCFI - Cap</v>
      </c>
      <c r="O474" s="9" t="str">
        <f t="shared" si="22"/>
        <v>Investissement</v>
      </c>
      <c r="P474" s="9" t="str">
        <f t="shared" si="23"/>
        <v>Fonds général</v>
      </c>
    </row>
    <row r="475" spans="1:16" ht="12.75" customHeight="1" x14ac:dyDescent="0.25">
      <c r="A475" s="2" t="s">
        <v>1069</v>
      </c>
      <c r="B475" s="2" t="s">
        <v>1069</v>
      </c>
      <c r="C475" s="2" t="s">
        <v>1050</v>
      </c>
      <c r="D475" s="2" t="s">
        <v>50</v>
      </c>
      <c r="E475" s="2" t="s">
        <v>90</v>
      </c>
      <c r="F475" s="2" t="s">
        <v>208</v>
      </c>
      <c r="G475" s="2" t="s">
        <v>207</v>
      </c>
      <c r="H475" s="2" t="s">
        <v>206</v>
      </c>
      <c r="I475" s="2" t="s">
        <v>147</v>
      </c>
      <c r="J475" s="2" t="s">
        <v>46</v>
      </c>
      <c r="K475" s="2" t="s">
        <v>48</v>
      </c>
      <c r="L475" s="2" t="s">
        <v>87</v>
      </c>
      <c r="M475" s="8">
        <v>1</v>
      </c>
      <c r="N475" s="9" t="str">
        <f t="shared" si="21"/>
        <v>RSSS-260-4327 - Fonds immo - PCFI - Cap</v>
      </c>
      <c r="O475" s="9" t="str">
        <f t="shared" si="22"/>
        <v>Investissement</v>
      </c>
      <c r="P475" s="9" t="str">
        <f t="shared" si="23"/>
        <v>Fonds général</v>
      </c>
    </row>
    <row r="476" spans="1:16" ht="12.75" customHeight="1" x14ac:dyDescent="0.25">
      <c r="A476" s="2" t="s">
        <v>1036</v>
      </c>
      <c r="B476" s="2" t="s">
        <v>1036</v>
      </c>
      <c r="C476" s="2" t="s">
        <v>1017</v>
      </c>
      <c r="D476" s="2" t="s">
        <v>50</v>
      </c>
      <c r="E476" s="2" t="s">
        <v>90</v>
      </c>
      <c r="F476" s="2" t="s">
        <v>208</v>
      </c>
      <c r="G476" s="2" t="s">
        <v>207</v>
      </c>
      <c r="H476" s="2" t="s">
        <v>206</v>
      </c>
      <c r="I476" s="2" t="s">
        <v>147</v>
      </c>
      <c r="J476" s="2" t="s">
        <v>46</v>
      </c>
      <c r="K476" s="2" t="s">
        <v>48</v>
      </c>
      <c r="L476" s="2" t="s">
        <v>87</v>
      </c>
      <c r="M476" s="8">
        <v>1</v>
      </c>
      <c r="N476" s="9" t="str">
        <f t="shared" si="21"/>
        <v>RSSS-260-4350 - Fonds immo - PCFI - Cap</v>
      </c>
      <c r="O476" s="9" t="str">
        <f t="shared" si="22"/>
        <v>Investissement</v>
      </c>
      <c r="P476" s="9" t="str">
        <f t="shared" si="23"/>
        <v>Fonds général</v>
      </c>
    </row>
    <row r="477" spans="1:16" ht="12.75" customHeight="1" x14ac:dyDescent="0.25">
      <c r="A477" s="2" t="s">
        <v>1003</v>
      </c>
      <c r="B477" s="2" t="s">
        <v>1003</v>
      </c>
      <c r="C477" s="2" t="s">
        <v>984</v>
      </c>
      <c r="D477" s="2" t="s">
        <v>50</v>
      </c>
      <c r="E477" s="2" t="s">
        <v>90</v>
      </c>
      <c r="F477" s="2" t="s">
        <v>208</v>
      </c>
      <c r="G477" s="2" t="s">
        <v>207</v>
      </c>
      <c r="H477" s="2" t="s">
        <v>206</v>
      </c>
      <c r="I477" s="2" t="s">
        <v>147</v>
      </c>
      <c r="J477" s="2" t="s">
        <v>46</v>
      </c>
      <c r="K477" s="2" t="s">
        <v>48</v>
      </c>
      <c r="L477" s="2" t="s">
        <v>87</v>
      </c>
      <c r="M477" s="8">
        <v>1</v>
      </c>
      <c r="N477" s="9" t="str">
        <f t="shared" si="21"/>
        <v>RSSS-260-4400 - Fonds immo - PCFI - Cap</v>
      </c>
      <c r="O477" s="9" t="str">
        <f t="shared" si="22"/>
        <v>Investissement</v>
      </c>
      <c r="P477" s="9" t="str">
        <f t="shared" si="23"/>
        <v>Fonds général</v>
      </c>
    </row>
    <row r="478" spans="1:16" ht="12.75" customHeight="1" x14ac:dyDescent="0.25">
      <c r="A478" s="2" t="s">
        <v>970</v>
      </c>
      <c r="B478" s="2" t="s">
        <v>970</v>
      </c>
      <c r="C478" s="2" t="s">
        <v>951</v>
      </c>
      <c r="D478" s="2" t="s">
        <v>50</v>
      </c>
      <c r="E478" s="2" t="s">
        <v>90</v>
      </c>
      <c r="F478" s="2" t="s">
        <v>208</v>
      </c>
      <c r="G478" s="2" t="s">
        <v>207</v>
      </c>
      <c r="H478" s="2" t="s">
        <v>206</v>
      </c>
      <c r="I478" s="2" t="s">
        <v>147</v>
      </c>
      <c r="J478" s="2" t="s">
        <v>46</v>
      </c>
      <c r="K478" s="2" t="s">
        <v>48</v>
      </c>
      <c r="L478" s="2" t="s">
        <v>87</v>
      </c>
      <c r="M478" s="8">
        <v>1</v>
      </c>
      <c r="N478" s="9" t="str">
        <f t="shared" si="21"/>
        <v>RSSS-260-4450 - Fonds immo - PCFI - Cap</v>
      </c>
      <c r="O478" s="9" t="str">
        <f t="shared" si="22"/>
        <v>Investissement</v>
      </c>
      <c r="P478" s="9" t="str">
        <f t="shared" si="23"/>
        <v>Fonds général</v>
      </c>
    </row>
    <row r="479" spans="1:16" ht="12.75" customHeight="1" x14ac:dyDescent="0.25">
      <c r="A479" s="2" t="s">
        <v>937</v>
      </c>
      <c r="B479" s="2" t="s">
        <v>937</v>
      </c>
      <c r="C479" s="2" t="s">
        <v>918</v>
      </c>
      <c r="D479" s="2" t="s">
        <v>50</v>
      </c>
      <c r="E479" s="2" t="s">
        <v>90</v>
      </c>
      <c r="F479" s="2" t="s">
        <v>208</v>
      </c>
      <c r="G479" s="2" t="s">
        <v>207</v>
      </c>
      <c r="H479" s="2" t="s">
        <v>206</v>
      </c>
      <c r="I479" s="2" t="s">
        <v>147</v>
      </c>
      <c r="J479" s="2" t="s">
        <v>46</v>
      </c>
      <c r="K479" s="2" t="s">
        <v>48</v>
      </c>
      <c r="L479" s="2" t="s">
        <v>87</v>
      </c>
      <c r="M479" s="8">
        <v>1</v>
      </c>
      <c r="N479" s="9" t="str">
        <f t="shared" si="21"/>
        <v>RSSS-260-4500 - Fonds immo - PCFI - Cap</v>
      </c>
      <c r="O479" s="9" t="str">
        <f t="shared" si="22"/>
        <v>Investissement</v>
      </c>
      <c r="P479" s="9" t="str">
        <f t="shared" si="23"/>
        <v>Fonds général</v>
      </c>
    </row>
    <row r="480" spans="1:16" ht="12.75" customHeight="1" x14ac:dyDescent="0.25">
      <c r="A480" s="2" t="s">
        <v>904</v>
      </c>
      <c r="B480" s="2" t="s">
        <v>904</v>
      </c>
      <c r="C480" s="2" t="s">
        <v>885</v>
      </c>
      <c r="D480" s="2" t="s">
        <v>50</v>
      </c>
      <c r="E480" s="2" t="s">
        <v>90</v>
      </c>
      <c r="F480" s="2" t="s">
        <v>208</v>
      </c>
      <c r="G480" s="2" t="s">
        <v>207</v>
      </c>
      <c r="H480" s="2" t="s">
        <v>206</v>
      </c>
      <c r="I480" s="2" t="s">
        <v>147</v>
      </c>
      <c r="J480" s="2" t="s">
        <v>46</v>
      </c>
      <c r="K480" s="2" t="s">
        <v>48</v>
      </c>
      <c r="L480" s="2" t="s">
        <v>87</v>
      </c>
      <c r="M480" s="8">
        <v>1</v>
      </c>
      <c r="N480" s="9" t="str">
        <f t="shared" si="21"/>
        <v>RSSS-260-4550 - Fonds immo - PCFI - Cap</v>
      </c>
      <c r="O480" s="9" t="str">
        <f t="shared" si="22"/>
        <v>Investissement</v>
      </c>
      <c r="P480" s="9" t="str">
        <f t="shared" si="23"/>
        <v>Fonds général</v>
      </c>
    </row>
    <row r="481" spans="1:16" ht="12.75" customHeight="1" x14ac:dyDescent="0.25">
      <c r="A481" s="2" t="s">
        <v>871</v>
      </c>
      <c r="B481" s="2" t="s">
        <v>871</v>
      </c>
      <c r="C481" s="2" t="s">
        <v>852</v>
      </c>
      <c r="D481" s="2" t="s">
        <v>50</v>
      </c>
      <c r="E481" s="2" t="s">
        <v>90</v>
      </c>
      <c r="F481" s="2" t="s">
        <v>208</v>
      </c>
      <c r="G481" s="2" t="s">
        <v>207</v>
      </c>
      <c r="H481" s="2" t="s">
        <v>206</v>
      </c>
      <c r="I481" s="2" t="s">
        <v>147</v>
      </c>
      <c r="J481" s="2" t="s">
        <v>46</v>
      </c>
      <c r="K481" s="2" t="s">
        <v>48</v>
      </c>
      <c r="L481" s="2" t="s">
        <v>87</v>
      </c>
      <c r="M481" s="8">
        <v>1</v>
      </c>
      <c r="N481" s="9" t="str">
        <f t="shared" si="21"/>
        <v>RSSS-260-4600 - Fonds immo - PCFI - Cap</v>
      </c>
      <c r="O481" s="9" t="str">
        <f t="shared" si="22"/>
        <v>Investissement</v>
      </c>
      <c r="P481" s="9" t="str">
        <f t="shared" si="23"/>
        <v>Fonds général</v>
      </c>
    </row>
    <row r="482" spans="1:16" ht="12.75" customHeight="1" x14ac:dyDescent="0.25">
      <c r="A482" s="2" t="s">
        <v>838</v>
      </c>
      <c r="B482" s="2" t="s">
        <v>838</v>
      </c>
      <c r="C482" s="2" t="s">
        <v>819</v>
      </c>
      <c r="D482" s="2" t="s">
        <v>50</v>
      </c>
      <c r="E482" s="2" t="s">
        <v>90</v>
      </c>
      <c r="F482" s="2" t="s">
        <v>208</v>
      </c>
      <c r="G482" s="2" t="s">
        <v>207</v>
      </c>
      <c r="H482" s="2" t="s">
        <v>206</v>
      </c>
      <c r="I482" s="2" t="s">
        <v>147</v>
      </c>
      <c r="J482" s="2" t="s">
        <v>46</v>
      </c>
      <c r="K482" s="2" t="s">
        <v>48</v>
      </c>
      <c r="L482" s="2" t="s">
        <v>87</v>
      </c>
      <c r="M482" s="8">
        <v>1</v>
      </c>
      <c r="N482" s="9" t="str">
        <f t="shared" si="21"/>
        <v>RSSS-260-4601 - Fonds immo - PCFI - Cap</v>
      </c>
      <c r="O482" s="9" t="str">
        <f t="shared" si="22"/>
        <v>Investissement</v>
      </c>
      <c r="P482" s="9" t="str">
        <f t="shared" si="23"/>
        <v>Fonds général</v>
      </c>
    </row>
    <row r="483" spans="1:16" ht="12.75" customHeight="1" x14ac:dyDescent="0.25">
      <c r="A483" s="2" t="s">
        <v>805</v>
      </c>
      <c r="B483" s="2" t="s">
        <v>805</v>
      </c>
      <c r="C483" s="2" t="s">
        <v>786</v>
      </c>
      <c r="D483" s="2" t="s">
        <v>50</v>
      </c>
      <c r="E483" s="2" t="s">
        <v>90</v>
      </c>
      <c r="F483" s="2" t="s">
        <v>208</v>
      </c>
      <c r="G483" s="2" t="s">
        <v>207</v>
      </c>
      <c r="H483" s="2" t="s">
        <v>206</v>
      </c>
      <c r="I483" s="2" t="s">
        <v>147</v>
      </c>
      <c r="J483" s="2" t="s">
        <v>46</v>
      </c>
      <c r="K483" s="2" t="s">
        <v>48</v>
      </c>
      <c r="L483" s="2" t="s">
        <v>87</v>
      </c>
      <c r="M483" s="8">
        <v>1</v>
      </c>
      <c r="N483" s="9" t="str">
        <f t="shared" si="21"/>
        <v>RSSS-260-4602 - Fonds immo - PCFI - Cap</v>
      </c>
      <c r="O483" s="9" t="str">
        <f t="shared" si="22"/>
        <v>Investissement</v>
      </c>
      <c r="P483" s="9" t="str">
        <f t="shared" si="23"/>
        <v>Fonds général</v>
      </c>
    </row>
    <row r="484" spans="1:16" ht="12.75" customHeight="1" x14ac:dyDescent="0.25">
      <c r="A484" s="2" t="s">
        <v>772</v>
      </c>
      <c r="B484" s="2" t="s">
        <v>772</v>
      </c>
      <c r="C484" s="2" t="s">
        <v>753</v>
      </c>
      <c r="D484" s="2" t="s">
        <v>50</v>
      </c>
      <c r="E484" s="2" t="s">
        <v>90</v>
      </c>
      <c r="F484" s="2" t="s">
        <v>208</v>
      </c>
      <c r="G484" s="2" t="s">
        <v>207</v>
      </c>
      <c r="H484" s="2" t="s">
        <v>206</v>
      </c>
      <c r="I484" s="2" t="s">
        <v>147</v>
      </c>
      <c r="J484" s="2" t="s">
        <v>46</v>
      </c>
      <c r="K484" s="2" t="s">
        <v>48</v>
      </c>
      <c r="L484" s="2" t="s">
        <v>87</v>
      </c>
      <c r="M484" s="8">
        <v>1</v>
      </c>
      <c r="N484" s="9" t="str">
        <f t="shared" si="21"/>
        <v>RSSS-260-4603 - Fonds immo - PCFI - Cap</v>
      </c>
      <c r="O484" s="9" t="str">
        <f t="shared" si="22"/>
        <v>Investissement</v>
      </c>
      <c r="P484" s="9" t="str">
        <f t="shared" si="23"/>
        <v>Fonds général</v>
      </c>
    </row>
    <row r="485" spans="1:16" ht="12.75" customHeight="1" x14ac:dyDescent="0.25">
      <c r="A485" s="2" t="s">
        <v>739</v>
      </c>
      <c r="B485" s="2" t="s">
        <v>739</v>
      </c>
      <c r="C485" s="2" t="s">
        <v>720</v>
      </c>
      <c r="D485" s="2" t="s">
        <v>50</v>
      </c>
      <c r="E485" s="2" t="s">
        <v>90</v>
      </c>
      <c r="F485" s="2" t="s">
        <v>208</v>
      </c>
      <c r="G485" s="2" t="s">
        <v>207</v>
      </c>
      <c r="H485" s="2" t="s">
        <v>206</v>
      </c>
      <c r="I485" s="2" t="s">
        <v>147</v>
      </c>
      <c r="J485" s="2" t="s">
        <v>46</v>
      </c>
      <c r="K485" s="2" t="s">
        <v>48</v>
      </c>
      <c r="L485" s="2" t="s">
        <v>87</v>
      </c>
      <c r="M485" s="8">
        <v>1</v>
      </c>
      <c r="N485" s="9" t="str">
        <f t="shared" si="21"/>
        <v>RSSS-260-4604 - Fonds immo - PCFI - Cap</v>
      </c>
      <c r="O485" s="9" t="str">
        <f t="shared" si="22"/>
        <v>Investissement</v>
      </c>
      <c r="P485" s="9" t="str">
        <f t="shared" si="23"/>
        <v>Fonds général</v>
      </c>
    </row>
    <row r="486" spans="1:16" ht="12.75" customHeight="1" x14ac:dyDescent="0.25">
      <c r="A486" s="2" t="s">
        <v>706</v>
      </c>
      <c r="B486" s="2" t="s">
        <v>706</v>
      </c>
      <c r="C486" s="2" t="s">
        <v>687</v>
      </c>
      <c r="D486" s="2" t="s">
        <v>50</v>
      </c>
      <c r="E486" s="2" t="s">
        <v>90</v>
      </c>
      <c r="F486" s="2" t="s">
        <v>208</v>
      </c>
      <c r="G486" s="2" t="s">
        <v>207</v>
      </c>
      <c r="H486" s="2" t="s">
        <v>206</v>
      </c>
      <c r="I486" s="2" t="s">
        <v>147</v>
      </c>
      <c r="J486" s="2" t="s">
        <v>46</v>
      </c>
      <c r="K486" s="2" t="s">
        <v>48</v>
      </c>
      <c r="L486" s="2" t="s">
        <v>87</v>
      </c>
      <c r="M486" s="8">
        <v>1</v>
      </c>
      <c r="N486" s="9" t="str">
        <f t="shared" si="21"/>
        <v>RSSS-260-4618 - Fonds immo - PCFI - Cap</v>
      </c>
      <c r="O486" s="9" t="str">
        <f t="shared" si="22"/>
        <v>Investissement</v>
      </c>
      <c r="P486" s="9" t="str">
        <f t="shared" si="23"/>
        <v>Fonds général</v>
      </c>
    </row>
    <row r="487" spans="1:16" ht="12.75" customHeight="1" x14ac:dyDescent="0.25">
      <c r="A487" s="2" t="s">
        <v>673</v>
      </c>
      <c r="B487" s="2" t="s">
        <v>673</v>
      </c>
      <c r="C487" s="2" t="s">
        <v>654</v>
      </c>
      <c r="D487" s="2" t="s">
        <v>50</v>
      </c>
      <c r="E487" s="2" t="s">
        <v>90</v>
      </c>
      <c r="F487" s="2" t="s">
        <v>208</v>
      </c>
      <c r="G487" s="2" t="s">
        <v>207</v>
      </c>
      <c r="H487" s="2" t="s">
        <v>206</v>
      </c>
      <c r="I487" s="2" t="s">
        <v>147</v>
      </c>
      <c r="J487" s="2" t="s">
        <v>46</v>
      </c>
      <c r="K487" s="2" t="s">
        <v>48</v>
      </c>
      <c r="L487" s="2" t="s">
        <v>87</v>
      </c>
      <c r="M487" s="8">
        <v>1</v>
      </c>
      <c r="N487" s="9" t="str">
        <f t="shared" si="21"/>
        <v>RSSS-260-4620 - Fonds immo - PCFI - Cap</v>
      </c>
      <c r="O487" s="9" t="str">
        <f t="shared" si="22"/>
        <v>Investissement</v>
      </c>
      <c r="P487" s="9" t="str">
        <f t="shared" si="23"/>
        <v>Fonds général</v>
      </c>
    </row>
    <row r="488" spans="1:16" ht="12.75" customHeight="1" x14ac:dyDescent="0.25">
      <c r="A488" s="2" t="s">
        <v>640</v>
      </c>
      <c r="B488" s="2" t="s">
        <v>640</v>
      </c>
      <c r="C488" s="2" t="s">
        <v>621</v>
      </c>
      <c r="D488" s="2" t="s">
        <v>50</v>
      </c>
      <c r="E488" s="2" t="s">
        <v>90</v>
      </c>
      <c r="F488" s="2" t="s">
        <v>208</v>
      </c>
      <c r="G488" s="2" t="s">
        <v>207</v>
      </c>
      <c r="H488" s="2" t="s">
        <v>206</v>
      </c>
      <c r="I488" s="2" t="s">
        <v>147</v>
      </c>
      <c r="J488" s="2" t="s">
        <v>46</v>
      </c>
      <c r="K488" s="2" t="s">
        <v>48</v>
      </c>
      <c r="L488" s="2" t="s">
        <v>87</v>
      </c>
      <c r="M488" s="8">
        <v>1</v>
      </c>
      <c r="N488" s="9" t="str">
        <f t="shared" si="21"/>
        <v>RSSS-260-4624 - Fonds immo - PCFI - Cap</v>
      </c>
      <c r="O488" s="9" t="str">
        <f t="shared" si="22"/>
        <v>Investissement</v>
      </c>
      <c r="P488" s="9" t="str">
        <f t="shared" si="23"/>
        <v>Fonds général</v>
      </c>
    </row>
    <row r="489" spans="1:16" ht="12.75" customHeight="1" x14ac:dyDescent="0.25">
      <c r="A489" s="2" t="s">
        <v>607</v>
      </c>
      <c r="B489" s="2" t="s">
        <v>607</v>
      </c>
      <c r="C489" s="2" t="s">
        <v>588</v>
      </c>
      <c r="D489" s="2" t="s">
        <v>50</v>
      </c>
      <c r="E489" s="2" t="s">
        <v>90</v>
      </c>
      <c r="F489" s="2" t="s">
        <v>208</v>
      </c>
      <c r="G489" s="2" t="s">
        <v>207</v>
      </c>
      <c r="H489" s="2" t="s">
        <v>206</v>
      </c>
      <c r="I489" s="2" t="s">
        <v>147</v>
      </c>
      <c r="J489" s="2" t="s">
        <v>46</v>
      </c>
      <c r="K489" s="2" t="s">
        <v>48</v>
      </c>
      <c r="L489" s="2" t="s">
        <v>87</v>
      </c>
      <c r="M489" s="8">
        <v>1</v>
      </c>
      <c r="N489" s="9" t="str">
        <f t="shared" si="21"/>
        <v>RSSS-260-4664 - Fonds immo - PCFI - Cap</v>
      </c>
      <c r="O489" s="9" t="str">
        <f t="shared" si="22"/>
        <v>Investissement</v>
      </c>
      <c r="P489" s="9" t="str">
        <f t="shared" si="23"/>
        <v>Fonds général</v>
      </c>
    </row>
    <row r="490" spans="1:16" ht="12.75" customHeight="1" x14ac:dyDescent="0.25">
      <c r="A490" s="2" t="s">
        <v>574</v>
      </c>
      <c r="B490" s="2" t="s">
        <v>574</v>
      </c>
      <c r="C490" s="2" t="s">
        <v>555</v>
      </c>
      <c r="D490" s="2" t="s">
        <v>50</v>
      </c>
      <c r="E490" s="2" t="s">
        <v>90</v>
      </c>
      <c r="F490" s="2" t="s">
        <v>208</v>
      </c>
      <c r="G490" s="2" t="s">
        <v>207</v>
      </c>
      <c r="H490" s="2" t="s">
        <v>206</v>
      </c>
      <c r="I490" s="2" t="s">
        <v>147</v>
      </c>
      <c r="J490" s="2" t="s">
        <v>46</v>
      </c>
      <c r="K490" s="2" t="s">
        <v>48</v>
      </c>
      <c r="L490" s="2" t="s">
        <v>87</v>
      </c>
      <c r="M490" s="8">
        <v>1</v>
      </c>
      <c r="N490" s="9" t="str">
        <f t="shared" si="21"/>
        <v>RSSS-260-4665 - Fonds immo - PCFI - Cap</v>
      </c>
      <c r="O490" s="9" t="str">
        <f t="shared" si="22"/>
        <v>Investissement</v>
      </c>
      <c r="P490" s="9" t="str">
        <f t="shared" si="23"/>
        <v>Fonds général</v>
      </c>
    </row>
    <row r="491" spans="1:16" ht="12.75" customHeight="1" x14ac:dyDescent="0.25">
      <c r="A491" s="2" t="s">
        <v>541</v>
      </c>
      <c r="B491" s="2" t="s">
        <v>541</v>
      </c>
      <c r="C491" s="2" t="s">
        <v>522</v>
      </c>
      <c r="D491" s="2" t="s">
        <v>50</v>
      </c>
      <c r="E491" s="2" t="s">
        <v>90</v>
      </c>
      <c r="F491" s="2" t="s">
        <v>208</v>
      </c>
      <c r="G491" s="2" t="s">
        <v>207</v>
      </c>
      <c r="H491" s="2" t="s">
        <v>206</v>
      </c>
      <c r="I491" s="2" t="s">
        <v>147</v>
      </c>
      <c r="J491" s="2" t="s">
        <v>46</v>
      </c>
      <c r="K491" s="2" t="s">
        <v>48</v>
      </c>
      <c r="L491" s="2" t="s">
        <v>87</v>
      </c>
      <c r="M491" s="8">
        <v>1</v>
      </c>
      <c r="N491" s="9" t="str">
        <f t="shared" si="21"/>
        <v>RSSS-260-4700 - Fonds immo - PCFI - Cap</v>
      </c>
      <c r="O491" s="9" t="str">
        <f t="shared" si="22"/>
        <v>Investissement</v>
      </c>
      <c r="P491" s="9" t="str">
        <f t="shared" si="23"/>
        <v>Fonds général</v>
      </c>
    </row>
    <row r="492" spans="1:16" ht="12.75" customHeight="1" x14ac:dyDescent="0.25">
      <c r="A492" s="2" t="s">
        <v>508</v>
      </c>
      <c r="B492" s="2" t="s">
        <v>508</v>
      </c>
      <c r="C492" s="2" t="s">
        <v>493</v>
      </c>
      <c r="D492" s="2" t="s">
        <v>50</v>
      </c>
      <c r="E492" s="2" t="s">
        <v>90</v>
      </c>
      <c r="F492" s="2" t="s">
        <v>208</v>
      </c>
      <c r="G492" s="2" t="s">
        <v>207</v>
      </c>
      <c r="H492" s="2" t="s">
        <v>206</v>
      </c>
      <c r="I492" s="2" t="s">
        <v>147</v>
      </c>
      <c r="J492" s="2" t="s">
        <v>46</v>
      </c>
      <c r="K492" s="2" t="s">
        <v>48</v>
      </c>
      <c r="L492" s="2" t="s">
        <v>87</v>
      </c>
      <c r="M492" s="8">
        <v>1</v>
      </c>
      <c r="N492" s="9" t="str">
        <f t="shared" si="21"/>
        <v>RSSS-260-4751 - Fonds immo - PCFI - Cap</v>
      </c>
      <c r="O492" s="9" t="str">
        <f t="shared" si="22"/>
        <v>Investissement</v>
      </c>
      <c r="P492" s="9" t="str">
        <f t="shared" si="23"/>
        <v>Fonds général</v>
      </c>
    </row>
    <row r="493" spans="1:16" ht="12.75" customHeight="1" x14ac:dyDescent="0.25">
      <c r="A493" s="2" t="s">
        <v>479</v>
      </c>
      <c r="B493" s="2" t="s">
        <v>479</v>
      </c>
      <c r="C493" s="2" t="s">
        <v>464</v>
      </c>
      <c r="D493" s="2" t="s">
        <v>50</v>
      </c>
      <c r="E493" s="2" t="s">
        <v>90</v>
      </c>
      <c r="F493" s="2" t="s">
        <v>208</v>
      </c>
      <c r="G493" s="2" t="s">
        <v>207</v>
      </c>
      <c r="H493" s="2" t="s">
        <v>206</v>
      </c>
      <c r="I493" s="2" t="s">
        <v>147</v>
      </c>
      <c r="J493" s="2" t="s">
        <v>46</v>
      </c>
      <c r="K493" s="2" t="s">
        <v>48</v>
      </c>
      <c r="L493" s="2" t="s">
        <v>87</v>
      </c>
      <c r="M493" s="8">
        <v>1</v>
      </c>
      <c r="N493" s="9" t="str">
        <f t="shared" si="21"/>
        <v>RSSS-260-4752 - Fonds immo - PCFI - Cap</v>
      </c>
      <c r="O493" s="9" t="str">
        <f t="shared" si="22"/>
        <v>Investissement</v>
      </c>
      <c r="P493" s="9" t="str">
        <f t="shared" si="23"/>
        <v>Fonds général</v>
      </c>
    </row>
    <row r="494" spans="1:16" ht="12.75" customHeight="1" x14ac:dyDescent="0.25">
      <c r="A494" s="2" t="s">
        <v>450</v>
      </c>
      <c r="B494" s="2" t="s">
        <v>450</v>
      </c>
      <c r="C494" s="2" t="s">
        <v>431</v>
      </c>
      <c r="D494" s="2" t="s">
        <v>50</v>
      </c>
      <c r="E494" s="2" t="s">
        <v>90</v>
      </c>
      <c r="F494" s="2" t="s">
        <v>208</v>
      </c>
      <c r="G494" s="2" t="s">
        <v>207</v>
      </c>
      <c r="H494" s="2" t="s">
        <v>206</v>
      </c>
      <c r="I494" s="2" t="s">
        <v>147</v>
      </c>
      <c r="J494" s="2" t="s">
        <v>46</v>
      </c>
      <c r="K494" s="2" t="s">
        <v>48</v>
      </c>
      <c r="L494" s="2" t="s">
        <v>87</v>
      </c>
      <c r="M494" s="8">
        <v>1</v>
      </c>
      <c r="N494" s="9" t="str">
        <f t="shared" si="21"/>
        <v>RSSS-260-4800 - Fonds immo - PCFI - Cap</v>
      </c>
      <c r="O494" s="9" t="str">
        <f t="shared" si="22"/>
        <v>Investissement</v>
      </c>
      <c r="P494" s="9" t="str">
        <f t="shared" si="23"/>
        <v>Fonds général</v>
      </c>
    </row>
    <row r="495" spans="1:16" ht="12.75" customHeight="1" x14ac:dyDescent="0.25">
      <c r="A495" s="2" t="s">
        <v>417</v>
      </c>
      <c r="B495" s="2" t="s">
        <v>417</v>
      </c>
      <c r="C495" s="2" t="s">
        <v>399</v>
      </c>
      <c r="D495" s="2" t="s">
        <v>50</v>
      </c>
      <c r="E495" s="2" t="s">
        <v>90</v>
      </c>
      <c r="F495" s="2" t="s">
        <v>208</v>
      </c>
      <c r="G495" s="2" t="s">
        <v>207</v>
      </c>
      <c r="H495" s="2" t="s">
        <v>206</v>
      </c>
      <c r="I495" s="2" t="s">
        <v>147</v>
      </c>
      <c r="J495" s="2" t="s">
        <v>46</v>
      </c>
      <c r="K495" s="2" t="s">
        <v>48</v>
      </c>
      <c r="L495" s="2" t="s">
        <v>87</v>
      </c>
      <c r="M495" s="8">
        <v>1</v>
      </c>
      <c r="N495" s="9" t="str">
        <f t="shared" si="21"/>
        <v>RSSS-260-4851 - Fonds immo - PCFI - Cap</v>
      </c>
      <c r="O495" s="9" t="str">
        <f t="shared" si="22"/>
        <v>Investissement</v>
      </c>
      <c r="P495" s="9" t="str">
        <f t="shared" si="23"/>
        <v>Fonds général</v>
      </c>
    </row>
    <row r="496" spans="1:16" ht="12.75" customHeight="1" x14ac:dyDescent="0.25">
      <c r="A496" s="2" t="s">
        <v>385</v>
      </c>
      <c r="B496" s="2" t="s">
        <v>385</v>
      </c>
      <c r="C496" s="2" t="s">
        <v>366</v>
      </c>
      <c r="D496" s="2" t="s">
        <v>50</v>
      </c>
      <c r="E496" s="2" t="s">
        <v>90</v>
      </c>
      <c r="F496" s="2" t="s">
        <v>208</v>
      </c>
      <c r="G496" s="2" t="s">
        <v>207</v>
      </c>
      <c r="H496" s="2" t="s">
        <v>206</v>
      </c>
      <c r="I496" s="2" t="s">
        <v>147</v>
      </c>
      <c r="J496" s="2" t="s">
        <v>46</v>
      </c>
      <c r="K496" s="2" t="s">
        <v>48</v>
      </c>
      <c r="L496" s="2" t="s">
        <v>87</v>
      </c>
      <c r="M496" s="8">
        <v>1</v>
      </c>
      <c r="N496" s="9" t="str">
        <f t="shared" si="21"/>
        <v>RSSS-260-4900 - Fonds immo - PCFI - Cap</v>
      </c>
      <c r="O496" s="9" t="str">
        <f t="shared" si="22"/>
        <v>Investissement</v>
      </c>
      <c r="P496" s="9" t="str">
        <f t="shared" si="23"/>
        <v>Fonds général</v>
      </c>
    </row>
    <row r="497" spans="1:16" ht="12.75" customHeight="1" x14ac:dyDescent="0.25">
      <c r="A497" s="2" t="s">
        <v>352</v>
      </c>
      <c r="B497" s="2" t="s">
        <v>352</v>
      </c>
      <c r="C497" s="2" t="s">
        <v>333</v>
      </c>
      <c r="D497" s="2" t="s">
        <v>50</v>
      </c>
      <c r="E497" s="2" t="s">
        <v>90</v>
      </c>
      <c r="F497" s="2" t="s">
        <v>208</v>
      </c>
      <c r="G497" s="2" t="s">
        <v>207</v>
      </c>
      <c r="H497" s="2" t="s">
        <v>206</v>
      </c>
      <c r="I497" s="2" t="s">
        <v>147</v>
      </c>
      <c r="J497" s="2" t="s">
        <v>46</v>
      </c>
      <c r="K497" s="2" t="s">
        <v>48</v>
      </c>
      <c r="L497" s="2" t="s">
        <v>87</v>
      </c>
      <c r="M497" s="8">
        <v>1</v>
      </c>
      <c r="N497" s="9" t="str">
        <f t="shared" si="21"/>
        <v>RSSS-260-4903 - Fonds immo - PCFI - Cap</v>
      </c>
      <c r="O497" s="9" t="str">
        <f t="shared" si="22"/>
        <v>Investissement</v>
      </c>
      <c r="P497" s="9" t="str">
        <f t="shared" si="23"/>
        <v>Fonds général</v>
      </c>
    </row>
    <row r="498" spans="1:16" ht="12.75" customHeight="1" x14ac:dyDescent="0.25">
      <c r="A498" s="2" t="s">
        <v>319</v>
      </c>
      <c r="B498" s="2" t="s">
        <v>319</v>
      </c>
      <c r="C498" s="2" t="s">
        <v>295</v>
      </c>
      <c r="D498" s="2" t="s">
        <v>50</v>
      </c>
      <c r="E498" s="2" t="s">
        <v>90</v>
      </c>
      <c r="F498" s="2" t="s">
        <v>208</v>
      </c>
      <c r="G498" s="2" t="s">
        <v>207</v>
      </c>
      <c r="H498" s="2" t="s">
        <v>206</v>
      </c>
      <c r="I498" s="2" t="s">
        <v>147</v>
      </c>
      <c r="J498" s="2" t="s">
        <v>46</v>
      </c>
      <c r="K498" s="2" t="s">
        <v>48</v>
      </c>
      <c r="L498" s="2" t="s">
        <v>87</v>
      </c>
      <c r="M498" s="8">
        <v>1</v>
      </c>
      <c r="N498" s="9" t="str">
        <f t="shared" si="21"/>
        <v>RSSS-260-4950 - Fonds immo - PCFI - Cap</v>
      </c>
      <c r="O498" s="9" t="str">
        <f t="shared" si="22"/>
        <v>Investissement</v>
      </c>
      <c r="P498" s="9" t="str">
        <f t="shared" si="23"/>
        <v>Fonds général</v>
      </c>
    </row>
    <row r="499" spans="1:16" ht="12.75" customHeight="1" x14ac:dyDescent="0.25">
      <c r="A499" s="2" t="s">
        <v>281</v>
      </c>
      <c r="B499" s="2" t="s">
        <v>281</v>
      </c>
      <c r="C499" s="2" t="s">
        <v>262</v>
      </c>
      <c r="D499" s="2" t="s">
        <v>50</v>
      </c>
      <c r="E499" s="2" t="s">
        <v>90</v>
      </c>
      <c r="F499" s="2" t="s">
        <v>208</v>
      </c>
      <c r="G499" s="2" t="s">
        <v>207</v>
      </c>
      <c r="H499" s="2" t="s">
        <v>206</v>
      </c>
      <c r="I499" s="2" t="s">
        <v>147</v>
      </c>
      <c r="J499" s="2" t="s">
        <v>46</v>
      </c>
      <c r="K499" s="2" t="s">
        <v>48</v>
      </c>
      <c r="L499" s="2" t="s">
        <v>87</v>
      </c>
      <c r="M499" s="8">
        <v>1</v>
      </c>
      <c r="N499" s="9" t="str">
        <f t="shared" si="21"/>
        <v>RSSS-260-4951 - Fonds immo - PCFI - Cap</v>
      </c>
      <c r="O499" s="9" t="str">
        <f t="shared" si="22"/>
        <v>Investissement</v>
      </c>
      <c r="P499" s="9" t="str">
        <f t="shared" si="23"/>
        <v>Fonds général</v>
      </c>
    </row>
    <row r="500" spans="1:16" ht="12.75" customHeight="1" x14ac:dyDescent="0.25">
      <c r="A500" s="2" t="s">
        <v>209</v>
      </c>
      <c r="B500" s="2" t="s">
        <v>209</v>
      </c>
      <c r="C500" s="2" t="s">
        <v>149</v>
      </c>
      <c r="D500" s="2" t="s">
        <v>50</v>
      </c>
      <c r="E500" s="2" t="s">
        <v>90</v>
      </c>
      <c r="F500" s="2" t="s">
        <v>208</v>
      </c>
      <c r="G500" s="2" t="s">
        <v>207</v>
      </c>
      <c r="H500" s="2" t="s">
        <v>206</v>
      </c>
      <c r="I500" s="2" t="s">
        <v>147</v>
      </c>
      <c r="J500" s="2" t="s">
        <v>46</v>
      </c>
      <c r="K500" s="2" t="s">
        <v>48</v>
      </c>
      <c r="L500" s="2" t="s">
        <v>87</v>
      </c>
      <c r="M500" s="8">
        <v>1</v>
      </c>
      <c r="N500" s="9" t="str">
        <f t="shared" si="21"/>
        <v>RSSS-260-4952 - Fonds immo - PCFI - Cap</v>
      </c>
      <c r="O500" s="9" t="str">
        <f t="shared" si="22"/>
        <v>Investissement</v>
      </c>
      <c r="P500" s="9" t="str">
        <f t="shared" si="23"/>
        <v>Fonds général</v>
      </c>
    </row>
    <row r="501" spans="1:16" ht="12.75" customHeight="1" x14ac:dyDescent="0.25">
      <c r="A501" s="2" t="s">
        <v>1365</v>
      </c>
      <c r="B501" s="2" t="s">
        <v>1365</v>
      </c>
      <c r="C501" s="2" t="s">
        <v>1347</v>
      </c>
      <c r="D501" s="2" t="s">
        <v>1725</v>
      </c>
      <c r="E501" s="2" t="s">
        <v>90</v>
      </c>
      <c r="F501" s="2" t="s">
        <v>204</v>
      </c>
      <c r="G501" s="2" t="s">
        <v>203</v>
      </c>
      <c r="H501" s="2" t="s">
        <v>202</v>
      </c>
      <c r="I501" s="2" t="s">
        <v>88</v>
      </c>
      <c r="J501" s="2" t="s">
        <v>46</v>
      </c>
      <c r="K501" s="2" t="s">
        <v>51</v>
      </c>
      <c r="L501" s="2" t="s">
        <v>87</v>
      </c>
      <c r="M501" s="8">
        <v>1</v>
      </c>
      <c r="N501" s="9" t="str">
        <f t="shared" si="21"/>
        <v>RSSS-270-4017 - Fondation - fonds d'exploitation - Cap</v>
      </c>
      <c r="O501" s="9" t="str">
        <f t="shared" si="22"/>
        <v>Investissement</v>
      </c>
      <c r="P501" s="9" t="str">
        <f t="shared" si="23"/>
        <v>Partenaires externes</v>
      </c>
    </row>
    <row r="502" spans="1:16" ht="12.75" customHeight="1" x14ac:dyDescent="0.25">
      <c r="A502" s="2" t="s">
        <v>1332</v>
      </c>
      <c r="B502" s="2" t="s">
        <v>1332</v>
      </c>
      <c r="C502" s="2" t="s">
        <v>1314</v>
      </c>
      <c r="D502" s="2" t="s">
        <v>1725</v>
      </c>
      <c r="E502" s="2" t="s">
        <v>90</v>
      </c>
      <c r="F502" s="2" t="s">
        <v>204</v>
      </c>
      <c r="G502" s="2" t="s">
        <v>203</v>
      </c>
      <c r="H502" s="2" t="s">
        <v>202</v>
      </c>
      <c r="I502" s="2" t="s">
        <v>88</v>
      </c>
      <c r="J502" s="2" t="s">
        <v>46</v>
      </c>
      <c r="K502" s="2" t="s">
        <v>51</v>
      </c>
      <c r="L502" s="2" t="s">
        <v>87</v>
      </c>
      <c r="M502" s="8">
        <v>1</v>
      </c>
      <c r="N502" s="9" t="str">
        <f t="shared" si="21"/>
        <v>RSSS-270-4051 - Fondation - fonds d'exploitation - Cap</v>
      </c>
      <c r="O502" s="9" t="str">
        <f t="shared" si="22"/>
        <v>Investissement</v>
      </c>
      <c r="P502" s="9" t="str">
        <f t="shared" si="23"/>
        <v>Partenaires externes</v>
      </c>
    </row>
    <row r="503" spans="1:16" ht="12.75" customHeight="1" x14ac:dyDescent="0.25">
      <c r="A503" s="2" t="s">
        <v>1299</v>
      </c>
      <c r="B503" s="2" t="s">
        <v>1299</v>
      </c>
      <c r="C503" s="2" t="s">
        <v>1281</v>
      </c>
      <c r="D503" s="2" t="s">
        <v>1725</v>
      </c>
      <c r="E503" s="2" t="s">
        <v>90</v>
      </c>
      <c r="F503" s="2" t="s">
        <v>204</v>
      </c>
      <c r="G503" s="2" t="s">
        <v>203</v>
      </c>
      <c r="H503" s="2" t="s">
        <v>202</v>
      </c>
      <c r="I503" s="2" t="s">
        <v>88</v>
      </c>
      <c r="J503" s="2" t="s">
        <v>46</v>
      </c>
      <c r="K503" s="2" t="s">
        <v>51</v>
      </c>
      <c r="L503" s="2" t="s">
        <v>87</v>
      </c>
      <c r="M503" s="8">
        <v>1</v>
      </c>
      <c r="N503" s="9" t="str">
        <f t="shared" si="21"/>
        <v>RSSS-270-4100 - Fondation - fonds d'exploitation - Cap</v>
      </c>
      <c r="O503" s="9" t="str">
        <f t="shared" si="22"/>
        <v>Investissement</v>
      </c>
      <c r="P503" s="9" t="str">
        <f t="shared" si="23"/>
        <v>Partenaires externes</v>
      </c>
    </row>
    <row r="504" spans="1:16" ht="12.75" customHeight="1" x14ac:dyDescent="0.25">
      <c r="A504" s="2" t="s">
        <v>1266</v>
      </c>
      <c r="B504" s="2" t="s">
        <v>1266</v>
      </c>
      <c r="C504" s="2" t="s">
        <v>1248</v>
      </c>
      <c r="D504" s="2" t="s">
        <v>1725</v>
      </c>
      <c r="E504" s="2" t="s">
        <v>90</v>
      </c>
      <c r="F504" s="2" t="s">
        <v>204</v>
      </c>
      <c r="G504" s="2" t="s">
        <v>203</v>
      </c>
      <c r="H504" s="2" t="s">
        <v>202</v>
      </c>
      <c r="I504" s="2" t="s">
        <v>88</v>
      </c>
      <c r="J504" s="2" t="s">
        <v>46</v>
      </c>
      <c r="K504" s="2" t="s">
        <v>51</v>
      </c>
      <c r="L504" s="2" t="s">
        <v>87</v>
      </c>
      <c r="M504" s="8">
        <v>1</v>
      </c>
      <c r="N504" s="9" t="str">
        <f t="shared" si="21"/>
        <v>RSSS-270-4150 - Fondation - fonds d'exploitation - Cap</v>
      </c>
      <c r="O504" s="9" t="str">
        <f t="shared" si="22"/>
        <v>Investissement</v>
      </c>
      <c r="P504" s="9" t="str">
        <f t="shared" si="23"/>
        <v>Partenaires externes</v>
      </c>
    </row>
    <row r="505" spans="1:16" ht="12.75" customHeight="1" x14ac:dyDescent="0.25">
      <c r="A505" s="2" t="s">
        <v>1233</v>
      </c>
      <c r="B505" s="2" t="s">
        <v>1233</v>
      </c>
      <c r="C505" s="2" t="s">
        <v>1215</v>
      </c>
      <c r="D505" s="2" t="s">
        <v>1725</v>
      </c>
      <c r="E505" s="2" t="s">
        <v>90</v>
      </c>
      <c r="F505" s="2" t="s">
        <v>204</v>
      </c>
      <c r="G505" s="2" t="s">
        <v>203</v>
      </c>
      <c r="H505" s="2" t="s">
        <v>202</v>
      </c>
      <c r="I505" s="2" t="s">
        <v>88</v>
      </c>
      <c r="J505" s="2" t="s">
        <v>46</v>
      </c>
      <c r="K505" s="2" t="s">
        <v>51</v>
      </c>
      <c r="L505" s="2" t="s">
        <v>87</v>
      </c>
      <c r="M505" s="8">
        <v>1</v>
      </c>
      <c r="N505" s="9" t="str">
        <f t="shared" si="21"/>
        <v>RSSS-270-4155 - Fondation - fonds d'exploitation - Cap</v>
      </c>
      <c r="O505" s="9" t="str">
        <f t="shared" si="22"/>
        <v>Investissement</v>
      </c>
      <c r="P505" s="9" t="str">
        <f t="shared" si="23"/>
        <v>Partenaires externes</v>
      </c>
    </row>
    <row r="506" spans="1:16" ht="12.75" customHeight="1" x14ac:dyDescent="0.25">
      <c r="A506" s="2" t="s">
        <v>1200</v>
      </c>
      <c r="B506" s="2" t="s">
        <v>1200</v>
      </c>
      <c r="C506" s="2" t="s">
        <v>1182</v>
      </c>
      <c r="D506" s="2" t="s">
        <v>1725</v>
      </c>
      <c r="E506" s="2" t="s">
        <v>90</v>
      </c>
      <c r="F506" s="2" t="s">
        <v>204</v>
      </c>
      <c r="G506" s="2" t="s">
        <v>203</v>
      </c>
      <c r="H506" s="2" t="s">
        <v>202</v>
      </c>
      <c r="I506" s="2" t="s">
        <v>88</v>
      </c>
      <c r="J506" s="2" t="s">
        <v>46</v>
      </c>
      <c r="K506" s="2" t="s">
        <v>51</v>
      </c>
      <c r="L506" s="2" t="s">
        <v>87</v>
      </c>
      <c r="M506" s="8">
        <v>1</v>
      </c>
      <c r="N506" s="9" t="str">
        <f t="shared" si="21"/>
        <v>RSSS-270-4200 - Fondation - fonds d'exploitation - Cap</v>
      </c>
      <c r="O506" s="9" t="str">
        <f t="shared" si="22"/>
        <v>Investissement</v>
      </c>
      <c r="P506" s="9" t="str">
        <f t="shared" si="23"/>
        <v>Partenaires externes</v>
      </c>
    </row>
    <row r="507" spans="1:16" ht="12.75" customHeight="1" x14ac:dyDescent="0.25">
      <c r="A507" s="2" t="s">
        <v>1167</v>
      </c>
      <c r="B507" s="2" t="s">
        <v>1167</v>
      </c>
      <c r="C507" s="2" t="s">
        <v>1149</v>
      </c>
      <c r="D507" s="2" t="s">
        <v>1725</v>
      </c>
      <c r="E507" s="2" t="s">
        <v>90</v>
      </c>
      <c r="F507" s="2" t="s">
        <v>204</v>
      </c>
      <c r="G507" s="2" t="s">
        <v>203</v>
      </c>
      <c r="H507" s="2" t="s">
        <v>202</v>
      </c>
      <c r="I507" s="2" t="s">
        <v>88</v>
      </c>
      <c r="J507" s="2" t="s">
        <v>46</v>
      </c>
      <c r="K507" s="2" t="s">
        <v>51</v>
      </c>
      <c r="L507" s="2" t="s">
        <v>87</v>
      </c>
      <c r="M507" s="8">
        <v>1</v>
      </c>
      <c r="N507" s="9" t="str">
        <f t="shared" si="21"/>
        <v>RSSS-270-4250 - Fondation - fonds d'exploitation - Cap</v>
      </c>
      <c r="O507" s="9" t="str">
        <f t="shared" si="22"/>
        <v>Investissement</v>
      </c>
      <c r="P507" s="9" t="str">
        <f t="shared" si="23"/>
        <v>Partenaires externes</v>
      </c>
    </row>
    <row r="508" spans="1:16" ht="12.75" customHeight="1" x14ac:dyDescent="0.25">
      <c r="A508" s="2" t="s">
        <v>1134</v>
      </c>
      <c r="B508" s="2" t="s">
        <v>1134</v>
      </c>
      <c r="C508" s="2" t="s">
        <v>1116</v>
      </c>
      <c r="D508" s="2" t="s">
        <v>1725</v>
      </c>
      <c r="E508" s="2" t="s">
        <v>90</v>
      </c>
      <c r="F508" s="2" t="s">
        <v>204</v>
      </c>
      <c r="G508" s="2" t="s">
        <v>203</v>
      </c>
      <c r="H508" s="2" t="s">
        <v>202</v>
      </c>
      <c r="I508" s="2" t="s">
        <v>88</v>
      </c>
      <c r="J508" s="2" t="s">
        <v>46</v>
      </c>
      <c r="K508" s="2" t="s">
        <v>51</v>
      </c>
      <c r="L508" s="2" t="s">
        <v>87</v>
      </c>
      <c r="M508" s="8">
        <v>1</v>
      </c>
      <c r="N508" s="9" t="str">
        <f t="shared" si="21"/>
        <v>RSSS-270-4300 - Fondation - fonds d'exploitation - Cap</v>
      </c>
      <c r="O508" s="9" t="str">
        <f t="shared" si="22"/>
        <v>Investissement</v>
      </c>
      <c r="P508" s="9" t="str">
        <f t="shared" si="23"/>
        <v>Partenaires externes</v>
      </c>
    </row>
    <row r="509" spans="1:16" ht="12.75" customHeight="1" x14ac:dyDescent="0.25">
      <c r="A509" s="2" t="s">
        <v>1101</v>
      </c>
      <c r="B509" s="2" t="s">
        <v>1101</v>
      </c>
      <c r="C509" s="2" t="s">
        <v>1083</v>
      </c>
      <c r="D509" s="2" t="s">
        <v>1725</v>
      </c>
      <c r="E509" s="2" t="s">
        <v>90</v>
      </c>
      <c r="F509" s="2" t="s">
        <v>204</v>
      </c>
      <c r="G509" s="2" t="s">
        <v>203</v>
      </c>
      <c r="H509" s="2" t="s">
        <v>202</v>
      </c>
      <c r="I509" s="2" t="s">
        <v>88</v>
      </c>
      <c r="J509" s="2" t="s">
        <v>46</v>
      </c>
      <c r="K509" s="2" t="s">
        <v>51</v>
      </c>
      <c r="L509" s="2" t="s">
        <v>87</v>
      </c>
      <c r="M509" s="8">
        <v>1</v>
      </c>
      <c r="N509" s="9" t="str">
        <f t="shared" si="21"/>
        <v>RSSS-270-4326 - Fondation - fonds d'exploitation - Cap</v>
      </c>
      <c r="O509" s="9" t="str">
        <f t="shared" si="22"/>
        <v>Investissement</v>
      </c>
      <c r="P509" s="9" t="str">
        <f t="shared" si="23"/>
        <v>Partenaires externes</v>
      </c>
    </row>
    <row r="510" spans="1:16" ht="12.75" customHeight="1" x14ac:dyDescent="0.25">
      <c r="A510" s="2" t="s">
        <v>1068</v>
      </c>
      <c r="B510" s="2" t="s">
        <v>1068</v>
      </c>
      <c r="C510" s="2" t="s">
        <v>1050</v>
      </c>
      <c r="D510" s="2" t="s">
        <v>1725</v>
      </c>
      <c r="E510" s="2" t="s">
        <v>90</v>
      </c>
      <c r="F510" s="2" t="s">
        <v>204</v>
      </c>
      <c r="G510" s="2" t="s">
        <v>203</v>
      </c>
      <c r="H510" s="2" t="s">
        <v>202</v>
      </c>
      <c r="I510" s="2" t="s">
        <v>88</v>
      </c>
      <c r="J510" s="2" t="s">
        <v>46</v>
      </c>
      <c r="K510" s="2" t="s">
        <v>51</v>
      </c>
      <c r="L510" s="2" t="s">
        <v>87</v>
      </c>
      <c r="M510" s="8">
        <v>1</v>
      </c>
      <c r="N510" s="9" t="str">
        <f t="shared" si="21"/>
        <v>RSSS-270-4327 - Fondation - fonds d'exploitation - Cap</v>
      </c>
      <c r="O510" s="9" t="str">
        <f t="shared" si="22"/>
        <v>Investissement</v>
      </c>
      <c r="P510" s="9" t="str">
        <f t="shared" si="23"/>
        <v>Partenaires externes</v>
      </c>
    </row>
    <row r="511" spans="1:16" ht="12.75" customHeight="1" x14ac:dyDescent="0.25">
      <c r="A511" s="2" t="s">
        <v>1035</v>
      </c>
      <c r="B511" s="2" t="s">
        <v>1035</v>
      </c>
      <c r="C511" s="2" t="s">
        <v>1017</v>
      </c>
      <c r="D511" s="2" t="s">
        <v>1725</v>
      </c>
      <c r="E511" s="2" t="s">
        <v>90</v>
      </c>
      <c r="F511" s="2" t="s">
        <v>204</v>
      </c>
      <c r="G511" s="2" t="s">
        <v>203</v>
      </c>
      <c r="H511" s="2" t="s">
        <v>202</v>
      </c>
      <c r="I511" s="2" t="s">
        <v>88</v>
      </c>
      <c r="J511" s="2" t="s">
        <v>46</v>
      </c>
      <c r="K511" s="2" t="s">
        <v>51</v>
      </c>
      <c r="L511" s="2" t="s">
        <v>87</v>
      </c>
      <c r="M511" s="8">
        <v>1</v>
      </c>
      <c r="N511" s="9" t="str">
        <f t="shared" si="21"/>
        <v>RSSS-270-4350 - Fondation - fonds d'exploitation - Cap</v>
      </c>
      <c r="O511" s="9" t="str">
        <f t="shared" si="22"/>
        <v>Investissement</v>
      </c>
      <c r="P511" s="9" t="str">
        <f t="shared" si="23"/>
        <v>Partenaires externes</v>
      </c>
    </row>
    <row r="512" spans="1:16" ht="12.75" customHeight="1" x14ac:dyDescent="0.25">
      <c r="A512" s="2" t="s">
        <v>1002</v>
      </c>
      <c r="B512" s="2" t="s">
        <v>1002</v>
      </c>
      <c r="C512" s="2" t="s">
        <v>984</v>
      </c>
      <c r="D512" s="2" t="s">
        <v>1725</v>
      </c>
      <c r="E512" s="2" t="s">
        <v>90</v>
      </c>
      <c r="F512" s="2" t="s">
        <v>204</v>
      </c>
      <c r="G512" s="2" t="s">
        <v>203</v>
      </c>
      <c r="H512" s="2" t="s">
        <v>202</v>
      </c>
      <c r="I512" s="2" t="s">
        <v>88</v>
      </c>
      <c r="J512" s="2" t="s">
        <v>46</v>
      </c>
      <c r="K512" s="2" t="s">
        <v>51</v>
      </c>
      <c r="L512" s="2" t="s">
        <v>87</v>
      </c>
      <c r="M512" s="8">
        <v>1</v>
      </c>
      <c r="N512" s="9" t="str">
        <f t="shared" si="21"/>
        <v>RSSS-270-4400 - Fondation - fonds d'exploitation - Cap</v>
      </c>
      <c r="O512" s="9" t="str">
        <f t="shared" si="22"/>
        <v>Investissement</v>
      </c>
      <c r="P512" s="9" t="str">
        <f t="shared" si="23"/>
        <v>Partenaires externes</v>
      </c>
    </row>
    <row r="513" spans="1:16" ht="12.75" customHeight="1" x14ac:dyDescent="0.25">
      <c r="A513" s="2" t="s">
        <v>969</v>
      </c>
      <c r="B513" s="2" t="s">
        <v>969</v>
      </c>
      <c r="C513" s="2" t="s">
        <v>951</v>
      </c>
      <c r="D513" s="2" t="s">
        <v>1725</v>
      </c>
      <c r="E513" s="2" t="s">
        <v>90</v>
      </c>
      <c r="F513" s="2" t="s">
        <v>204</v>
      </c>
      <c r="G513" s="2" t="s">
        <v>203</v>
      </c>
      <c r="H513" s="2" t="s">
        <v>202</v>
      </c>
      <c r="I513" s="2" t="s">
        <v>88</v>
      </c>
      <c r="J513" s="2" t="s">
        <v>46</v>
      </c>
      <c r="K513" s="2" t="s">
        <v>51</v>
      </c>
      <c r="L513" s="2" t="s">
        <v>87</v>
      </c>
      <c r="M513" s="8">
        <v>1</v>
      </c>
      <c r="N513" s="9" t="str">
        <f t="shared" si="21"/>
        <v>RSSS-270-4450 - Fondation - fonds d'exploitation - Cap</v>
      </c>
      <c r="O513" s="9" t="str">
        <f t="shared" si="22"/>
        <v>Investissement</v>
      </c>
      <c r="P513" s="9" t="str">
        <f t="shared" si="23"/>
        <v>Partenaires externes</v>
      </c>
    </row>
    <row r="514" spans="1:16" ht="12.75" customHeight="1" x14ac:dyDescent="0.25">
      <c r="A514" s="2" t="s">
        <v>936</v>
      </c>
      <c r="B514" s="2" t="s">
        <v>936</v>
      </c>
      <c r="C514" s="2" t="s">
        <v>918</v>
      </c>
      <c r="D514" s="2" t="s">
        <v>1725</v>
      </c>
      <c r="E514" s="2" t="s">
        <v>90</v>
      </c>
      <c r="F514" s="2" t="s">
        <v>204</v>
      </c>
      <c r="G514" s="2" t="s">
        <v>203</v>
      </c>
      <c r="H514" s="2" t="s">
        <v>202</v>
      </c>
      <c r="I514" s="2" t="s">
        <v>88</v>
      </c>
      <c r="J514" s="2" t="s">
        <v>46</v>
      </c>
      <c r="K514" s="2" t="s">
        <v>51</v>
      </c>
      <c r="L514" s="2" t="s">
        <v>87</v>
      </c>
      <c r="M514" s="8">
        <v>1</v>
      </c>
      <c r="N514" s="9" t="str">
        <f t="shared" si="21"/>
        <v>RSSS-270-4500 - Fondation - fonds d'exploitation - Cap</v>
      </c>
      <c r="O514" s="9" t="str">
        <f t="shared" si="22"/>
        <v>Investissement</v>
      </c>
      <c r="P514" s="9" t="str">
        <f t="shared" si="23"/>
        <v>Partenaires externes</v>
      </c>
    </row>
    <row r="515" spans="1:16" ht="12.75" customHeight="1" x14ac:dyDescent="0.25">
      <c r="A515" s="2" t="s">
        <v>903</v>
      </c>
      <c r="B515" s="2" t="s">
        <v>903</v>
      </c>
      <c r="C515" s="2" t="s">
        <v>885</v>
      </c>
      <c r="D515" s="2" t="s">
        <v>1725</v>
      </c>
      <c r="E515" s="2" t="s">
        <v>90</v>
      </c>
      <c r="F515" s="2" t="s">
        <v>204</v>
      </c>
      <c r="G515" s="2" t="s">
        <v>203</v>
      </c>
      <c r="H515" s="2" t="s">
        <v>202</v>
      </c>
      <c r="I515" s="2" t="s">
        <v>88</v>
      </c>
      <c r="J515" s="2" t="s">
        <v>46</v>
      </c>
      <c r="K515" s="2" t="s">
        <v>51</v>
      </c>
      <c r="L515" s="2" t="s">
        <v>87</v>
      </c>
      <c r="M515" s="8">
        <v>1</v>
      </c>
      <c r="N515" s="9" t="str">
        <f t="shared" ref="N515:N578" si="24">_xlfn.CONCAT(B515," - ",G515)</f>
        <v>RSSS-270-4550 - Fondation - fonds d'exploitation - Cap</v>
      </c>
      <c r="O515" s="9" t="str">
        <f t="shared" ref="O515:O578" si="25">J515</f>
        <v>Investissement</v>
      </c>
      <c r="P515" s="9" t="str">
        <f t="shared" ref="P515:P578" si="26">D515</f>
        <v>Partenaires externes</v>
      </c>
    </row>
    <row r="516" spans="1:16" ht="12.75" customHeight="1" x14ac:dyDescent="0.25">
      <c r="A516" s="2" t="s">
        <v>870</v>
      </c>
      <c r="B516" s="2" t="s">
        <v>870</v>
      </c>
      <c r="C516" s="2" t="s">
        <v>852</v>
      </c>
      <c r="D516" s="2" t="s">
        <v>1725</v>
      </c>
      <c r="E516" s="2" t="s">
        <v>90</v>
      </c>
      <c r="F516" s="2" t="s">
        <v>204</v>
      </c>
      <c r="G516" s="2" t="s">
        <v>203</v>
      </c>
      <c r="H516" s="2" t="s">
        <v>202</v>
      </c>
      <c r="I516" s="2" t="s">
        <v>88</v>
      </c>
      <c r="J516" s="2" t="s">
        <v>46</v>
      </c>
      <c r="K516" s="2" t="s">
        <v>51</v>
      </c>
      <c r="L516" s="2" t="s">
        <v>87</v>
      </c>
      <c r="M516" s="8">
        <v>1</v>
      </c>
      <c r="N516" s="9" t="str">
        <f t="shared" si="24"/>
        <v>RSSS-270-4600 - Fondation - fonds d'exploitation - Cap</v>
      </c>
      <c r="O516" s="9" t="str">
        <f t="shared" si="25"/>
        <v>Investissement</v>
      </c>
      <c r="P516" s="9" t="str">
        <f t="shared" si="26"/>
        <v>Partenaires externes</v>
      </c>
    </row>
    <row r="517" spans="1:16" ht="12.75" customHeight="1" x14ac:dyDescent="0.25">
      <c r="A517" s="2" t="s">
        <v>837</v>
      </c>
      <c r="B517" s="2" t="s">
        <v>837</v>
      </c>
      <c r="C517" s="2" t="s">
        <v>819</v>
      </c>
      <c r="D517" s="2" t="s">
        <v>1725</v>
      </c>
      <c r="E517" s="2" t="s">
        <v>90</v>
      </c>
      <c r="F517" s="2" t="s">
        <v>204</v>
      </c>
      <c r="G517" s="2" t="s">
        <v>203</v>
      </c>
      <c r="H517" s="2" t="s">
        <v>202</v>
      </c>
      <c r="I517" s="2" t="s">
        <v>88</v>
      </c>
      <c r="J517" s="2" t="s">
        <v>46</v>
      </c>
      <c r="K517" s="2" t="s">
        <v>51</v>
      </c>
      <c r="L517" s="2" t="s">
        <v>87</v>
      </c>
      <c r="M517" s="8">
        <v>1</v>
      </c>
      <c r="N517" s="9" t="str">
        <f t="shared" si="24"/>
        <v>RSSS-270-4601 - Fondation - fonds d'exploitation - Cap</v>
      </c>
      <c r="O517" s="9" t="str">
        <f t="shared" si="25"/>
        <v>Investissement</v>
      </c>
      <c r="P517" s="9" t="str">
        <f t="shared" si="26"/>
        <v>Partenaires externes</v>
      </c>
    </row>
    <row r="518" spans="1:16" ht="12.75" customHeight="1" x14ac:dyDescent="0.25">
      <c r="A518" s="2" t="s">
        <v>804</v>
      </c>
      <c r="B518" s="2" t="s">
        <v>804</v>
      </c>
      <c r="C518" s="2" t="s">
        <v>786</v>
      </c>
      <c r="D518" s="2" t="s">
        <v>1725</v>
      </c>
      <c r="E518" s="2" t="s">
        <v>90</v>
      </c>
      <c r="F518" s="2" t="s">
        <v>204</v>
      </c>
      <c r="G518" s="2" t="s">
        <v>203</v>
      </c>
      <c r="H518" s="2" t="s">
        <v>202</v>
      </c>
      <c r="I518" s="2" t="s">
        <v>88</v>
      </c>
      <c r="J518" s="2" t="s">
        <v>46</v>
      </c>
      <c r="K518" s="2" t="s">
        <v>51</v>
      </c>
      <c r="L518" s="2" t="s">
        <v>87</v>
      </c>
      <c r="M518" s="8">
        <v>1</v>
      </c>
      <c r="N518" s="9" t="str">
        <f t="shared" si="24"/>
        <v>RSSS-270-4602 - Fondation - fonds d'exploitation - Cap</v>
      </c>
      <c r="O518" s="9" t="str">
        <f t="shared" si="25"/>
        <v>Investissement</v>
      </c>
      <c r="P518" s="9" t="str">
        <f t="shared" si="26"/>
        <v>Partenaires externes</v>
      </c>
    </row>
    <row r="519" spans="1:16" ht="12.75" customHeight="1" x14ac:dyDescent="0.25">
      <c r="A519" s="2" t="s">
        <v>771</v>
      </c>
      <c r="B519" s="2" t="s">
        <v>771</v>
      </c>
      <c r="C519" s="2" t="s">
        <v>753</v>
      </c>
      <c r="D519" s="2" t="s">
        <v>1725</v>
      </c>
      <c r="E519" s="2" t="s">
        <v>90</v>
      </c>
      <c r="F519" s="2" t="s">
        <v>204</v>
      </c>
      <c r="G519" s="2" t="s">
        <v>203</v>
      </c>
      <c r="H519" s="2" t="s">
        <v>202</v>
      </c>
      <c r="I519" s="2" t="s">
        <v>88</v>
      </c>
      <c r="J519" s="2" t="s">
        <v>46</v>
      </c>
      <c r="K519" s="2" t="s">
        <v>51</v>
      </c>
      <c r="L519" s="2" t="s">
        <v>87</v>
      </c>
      <c r="M519" s="8">
        <v>1</v>
      </c>
      <c r="N519" s="9" t="str">
        <f t="shared" si="24"/>
        <v>RSSS-270-4603 - Fondation - fonds d'exploitation - Cap</v>
      </c>
      <c r="O519" s="9" t="str">
        <f t="shared" si="25"/>
        <v>Investissement</v>
      </c>
      <c r="P519" s="9" t="str">
        <f t="shared" si="26"/>
        <v>Partenaires externes</v>
      </c>
    </row>
    <row r="520" spans="1:16" ht="12.75" customHeight="1" x14ac:dyDescent="0.25">
      <c r="A520" s="2" t="s">
        <v>738</v>
      </c>
      <c r="B520" s="2" t="s">
        <v>738</v>
      </c>
      <c r="C520" s="2" t="s">
        <v>720</v>
      </c>
      <c r="D520" s="2" t="s">
        <v>1725</v>
      </c>
      <c r="E520" s="2" t="s">
        <v>90</v>
      </c>
      <c r="F520" s="2" t="s">
        <v>204</v>
      </c>
      <c r="G520" s="2" t="s">
        <v>203</v>
      </c>
      <c r="H520" s="2" t="s">
        <v>202</v>
      </c>
      <c r="I520" s="2" t="s">
        <v>88</v>
      </c>
      <c r="J520" s="2" t="s">
        <v>46</v>
      </c>
      <c r="K520" s="2" t="s">
        <v>51</v>
      </c>
      <c r="L520" s="2" t="s">
        <v>87</v>
      </c>
      <c r="M520" s="8">
        <v>1</v>
      </c>
      <c r="N520" s="9" t="str">
        <f t="shared" si="24"/>
        <v>RSSS-270-4604 - Fondation - fonds d'exploitation - Cap</v>
      </c>
      <c r="O520" s="9" t="str">
        <f t="shared" si="25"/>
        <v>Investissement</v>
      </c>
      <c r="P520" s="9" t="str">
        <f t="shared" si="26"/>
        <v>Partenaires externes</v>
      </c>
    </row>
    <row r="521" spans="1:16" ht="12.75" customHeight="1" x14ac:dyDescent="0.25">
      <c r="A521" s="2" t="s">
        <v>705</v>
      </c>
      <c r="B521" s="2" t="s">
        <v>705</v>
      </c>
      <c r="C521" s="2" t="s">
        <v>687</v>
      </c>
      <c r="D521" s="2" t="s">
        <v>1725</v>
      </c>
      <c r="E521" s="2" t="s">
        <v>90</v>
      </c>
      <c r="F521" s="2" t="s">
        <v>204</v>
      </c>
      <c r="G521" s="2" t="s">
        <v>203</v>
      </c>
      <c r="H521" s="2" t="s">
        <v>202</v>
      </c>
      <c r="I521" s="2" t="s">
        <v>88</v>
      </c>
      <c r="J521" s="2" t="s">
        <v>46</v>
      </c>
      <c r="K521" s="2" t="s">
        <v>51</v>
      </c>
      <c r="L521" s="2" t="s">
        <v>87</v>
      </c>
      <c r="M521" s="8">
        <v>1</v>
      </c>
      <c r="N521" s="9" t="str">
        <f t="shared" si="24"/>
        <v>RSSS-270-4618 - Fondation - fonds d'exploitation - Cap</v>
      </c>
      <c r="O521" s="9" t="str">
        <f t="shared" si="25"/>
        <v>Investissement</v>
      </c>
      <c r="P521" s="9" t="str">
        <f t="shared" si="26"/>
        <v>Partenaires externes</v>
      </c>
    </row>
    <row r="522" spans="1:16" ht="12.75" customHeight="1" x14ac:dyDescent="0.25">
      <c r="A522" s="2" t="s">
        <v>672</v>
      </c>
      <c r="B522" s="2" t="s">
        <v>672</v>
      </c>
      <c r="C522" s="2" t="s">
        <v>654</v>
      </c>
      <c r="D522" s="2" t="s">
        <v>1725</v>
      </c>
      <c r="E522" s="2" t="s">
        <v>90</v>
      </c>
      <c r="F522" s="2" t="s">
        <v>204</v>
      </c>
      <c r="G522" s="2" t="s">
        <v>203</v>
      </c>
      <c r="H522" s="2" t="s">
        <v>202</v>
      </c>
      <c r="I522" s="2" t="s">
        <v>88</v>
      </c>
      <c r="J522" s="2" t="s">
        <v>46</v>
      </c>
      <c r="K522" s="2" t="s">
        <v>51</v>
      </c>
      <c r="L522" s="2" t="s">
        <v>87</v>
      </c>
      <c r="M522" s="8">
        <v>1</v>
      </c>
      <c r="N522" s="9" t="str">
        <f t="shared" si="24"/>
        <v>RSSS-270-4620 - Fondation - fonds d'exploitation - Cap</v>
      </c>
      <c r="O522" s="9" t="str">
        <f t="shared" si="25"/>
        <v>Investissement</v>
      </c>
      <c r="P522" s="9" t="str">
        <f t="shared" si="26"/>
        <v>Partenaires externes</v>
      </c>
    </row>
    <row r="523" spans="1:16" ht="12.75" customHeight="1" x14ac:dyDescent="0.25">
      <c r="A523" s="2" t="s">
        <v>639</v>
      </c>
      <c r="B523" s="2" t="s">
        <v>639</v>
      </c>
      <c r="C523" s="2" t="s">
        <v>621</v>
      </c>
      <c r="D523" s="2" t="s">
        <v>1725</v>
      </c>
      <c r="E523" s="2" t="s">
        <v>90</v>
      </c>
      <c r="F523" s="2" t="s">
        <v>204</v>
      </c>
      <c r="G523" s="2" t="s">
        <v>203</v>
      </c>
      <c r="H523" s="2" t="s">
        <v>202</v>
      </c>
      <c r="I523" s="2" t="s">
        <v>88</v>
      </c>
      <c r="J523" s="2" t="s">
        <v>46</v>
      </c>
      <c r="K523" s="2" t="s">
        <v>51</v>
      </c>
      <c r="L523" s="2" t="s">
        <v>87</v>
      </c>
      <c r="M523" s="8">
        <v>1</v>
      </c>
      <c r="N523" s="9" t="str">
        <f t="shared" si="24"/>
        <v>RSSS-270-4624 - Fondation - fonds d'exploitation - Cap</v>
      </c>
      <c r="O523" s="9" t="str">
        <f t="shared" si="25"/>
        <v>Investissement</v>
      </c>
      <c r="P523" s="9" t="str">
        <f t="shared" si="26"/>
        <v>Partenaires externes</v>
      </c>
    </row>
    <row r="524" spans="1:16" ht="12.75" customHeight="1" x14ac:dyDescent="0.25">
      <c r="A524" s="2" t="s">
        <v>606</v>
      </c>
      <c r="B524" s="2" t="s">
        <v>606</v>
      </c>
      <c r="C524" s="2" t="s">
        <v>588</v>
      </c>
      <c r="D524" s="2" t="s">
        <v>1725</v>
      </c>
      <c r="E524" s="2" t="s">
        <v>90</v>
      </c>
      <c r="F524" s="2" t="s">
        <v>204</v>
      </c>
      <c r="G524" s="2" t="s">
        <v>203</v>
      </c>
      <c r="H524" s="2" t="s">
        <v>202</v>
      </c>
      <c r="I524" s="2" t="s">
        <v>88</v>
      </c>
      <c r="J524" s="2" t="s">
        <v>46</v>
      </c>
      <c r="K524" s="2" t="s">
        <v>51</v>
      </c>
      <c r="L524" s="2" t="s">
        <v>87</v>
      </c>
      <c r="M524" s="8">
        <v>1</v>
      </c>
      <c r="N524" s="9" t="str">
        <f t="shared" si="24"/>
        <v>RSSS-270-4664 - Fondation - fonds d'exploitation - Cap</v>
      </c>
      <c r="O524" s="9" t="str">
        <f t="shared" si="25"/>
        <v>Investissement</v>
      </c>
      <c r="P524" s="9" t="str">
        <f t="shared" si="26"/>
        <v>Partenaires externes</v>
      </c>
    </row>
    <row r="525" spans="1:16" ht="12.75" customHeight="1" x14ac:dyDescent="0.25">
      <c r="A525" s="2" t="s">
        <v>573</v>
      </c>
      <c r="B525" s="2" t="s">
        <v>573</v>
      </c>
      <c r="C525" s="2" t="s">
        <v>555</v>
      </c>
      <c r="D525" s="2" t="s">
        <v>1725</v>
      </c>
      <c r="E525" s="2" t="s">
        <v>90</v>
      </c>
      <c r="F525" s="2" t="s">
        <v>204</v>
      </c>
      <c r="G525" s="2" t="s">
        <v>203</v>
      </c>
      <c r="H525" s="2" t="s">
        <v>202</v>
      </c>
      <c r="I525" s="2" t="s">
        <v>88</v>
      </c>
      <c r="J525" s="2" t="s">
        <v>46</v>
      </c>
      <c r="K525" s="2" t="s">
        <v>51</v>
      </c>
      <c r="L525" s="2" t="s">
        <v>87</v>
      </c>
      <c r="M525" s="8">
        <v>1</v>
      </c>
      <c r="N525" s="9" t="str">
        <f t="shared" si="24"/>
        <v>RSSS-270-4665 - Fondation - fonds d'exploitation - Cap</v>
      </c>
      <c r="O525" s="9" t="str">
        <f t="shared" si="25"/>
        <v>Investissement</v>
      </c>
      <c r="P525" s="9" t="str">
        <f t="shared" si="26"/>
        <v>Partenaires externes</v>
      </c>
    </row>
    <row r="526" spans="1:16" ht="12.75" customHeight="1" x14ac:dyDescent="0.25">
      <c r="A526" s="2" t="s">
        <v>540</v>
      </c>
      <c r="B526" s="2" t="s">
        <v>540</v>
      </c>
      <c r="C526" s="2" t="s">
        <v>522</v>
      </c>
      <c r="D526" s="2" t="s">
        <v>1725</v>
      </c>
      <c r="E526" s="2" t="s">
        <v>90</v>
      </c>
      <c r="F526" s="2" t="s">
        <v>204</v>
      </c>
      <c r="G526" s="2" t="s">
        <v>203</v>
      </c>
      <c r="H526" s="2" t="s">
        <v>202</v>
      </c>
      <c r="I526" s="2" t="s">
        <v>88</v>
      </c>
      <c r="J526" s="2" t="s">
        <v>46</v>
      </c>
      <c r="K526" s="2" t="s">
        <v>51</v>
      </c>
      <c r="L526" s="2" t="s">
        <v>87</v>
      </c>
      <c r="M526" s="8">
        <v>1</v>
      </c>
      <c r="N526" s="9" t="str">
        <f t="shared" si="24"/>
        <v>RSSS-270-4700 - Fondation - fonds d'exploitation - Cap</v>
      </c>
      <c r="O526" s="9" t="str">
        <f t="shared" si="25"/>
        <v>Investissement</v>
      </c>
      <c r="P526" s="9" t="str">
        <f t="shared" si="26"/>
        <v>Partenaires externes</v>
      </c>
    </row>
    <row r="527" spans="1:16" ht="12.75" customHeight="1" x14ac:dyDescent="0.25">
      <c r="A527" s="2" t="s">
        <v>507</v>
      </c>
      <c r="B527" s="2" t="s">
        <v>507</v>
      </c>
      <c r="C527" s="2" t="s">
        <v>493</v>
      </c>
      <c r="D527" s="2" t="s">
        <v>1725</v>
      </c>
      <c r="E527" s="2" t="s">
        <v>90</v>
      </c>
      <c r="F527" s="2" t="s">
        <v>204</v>
      </c>
      <c r="G527" s="2" t="s">
        <v>203</v>
      </c>
      <c r="H527" s="2" t="s">
        <v>202</v>
      </c>
      <c r="I527" s="2" t="s">
        <v>88</v>
      </c>
      <c r="J527" s="2" t="s">
        <v>46</v>
      </c>
      <c r="K527" s="2" t="s">
        <v>51</v>
      </c>
      <c r="L527" s="2" t="s">
        <v>87</v>
      </c>
      <c r="M527" s="8">
        <v>1</v>
      </c>
      <c r="N527" s="9" t="str">
        <f t="shared" si="24"/>
        <v>RSSS-270-4751 - Fondation - fonds d'exploitation - Cap</v>
      </c>
      <c r="O527" s="9" t="str">
        <f t="shared" si="25"/>
        <v>Investissement</v>
      </c>
      <c r="P527" s="9" t="str">
        <f t="shared" si="26"/>
        <v>Partenaires externes</v>
      </c>
    </row>
    <row r="528" spans="1:16" ht="12.75" customHeight="1" x14ac:dyDescent="0.25">
      <c r="A528" s="2" t="s">
        <v>478</v>
      </c>
      <c r="B528" s="2" t="s">
        <v>478</v>
      </c>
      <c r="C528" s="2" t="s">
        <v>464</v>
      </c>
      <c r="D528" s="2" t="s">
        <v>1725</v>
      </c>
      <c r="E528" s="2" t="s">
        <v>90</v>
      </c>
      <c r="F528" s="2" t="s">
        <v>204</v>
      </c>
      <c r="G528" s="2" t="s">
        <v>203</v>
      </c>
      <c r="H528" s="2" t="s">
        <v>202</v>
      </c>
      <c r="I528" s="2" t="s">
        <v>88</v>
      </c>
      <c r="J528" s="2" t="s">
        <v>46</v>
      </c>
      <c r="K528" s="2" t="s">
        <v>51</v>
      </c>
      <c r="L528" s="2" t="s">
        <v>87</v>
      </c>
      <c r="M528" s="8">
        <v>1</v>
      </c>
      <c r="N528" s="9" t="str">
        <f t="shared" si="24"/>
        <v>RSSS-270-4752 - Fondation - fonds d'exploitation - Cap</v>
      </c>
      <c r="O528" s="9" t="str">
        <f t="shared" si="25"/>
        <v>Investissement</v>
      </c>
      <c r="P528" s="9" t="str">
        <f t="shared" si="26"/>
        <v>Partenaires externes</v>
      </c>
    </row>
    <row r="529" spans="1:16" ht="12.75" customHeight="1" x14ac:dyDescent="0.25">
      <c r="A529" s="2" t="s">
        <v>449</v>
      </c>
      <c r="B529" s="2" t="s">
        <v>449</v>
      </c>
      <c r="C529" s="2" t="s">
        <v>431</v>
      </c>
      <c r="D529" s="2" t="s">
        <v>1725</v>
      </c>
      <c r="E529" s="2" t="s">
        <v>90</v>
      </c>
      <c r="F529" s="2" t="s">
        <v>204</v>
      </c>
      <c r="G529" s="2" t="s">
        <v>203</v>
      </c>
      <c r="H529" s="2" t="s">
        <v>202</v>
      </c>
      <c r="I529" s="2" t="s">
        <v>88</v>
      </c>
      <c r="J529" s="2" t="s">
        <v>46</v>
      </c>
      <c r="K529" s="2" t="s">
        <v>51</v>
      </c>
      <c r="L529" s="2" t="s">
        <v>87</v>
      </c>
      <c r="M529" s="8">
        <v>1</v>
      </c>
      <c r="N529" s="9" t="str">
        <f t="shared" si="24"/>
        <v>RSSS-270-4800 - Fondation - fonds d'exploitation - Cap</v>
      </c>
      <c r="O529" s="9" t="str">
        <f t="shared" si="25"/>
        <v>Investissement</v>
      </c>
      <c r="P529" s="9" t="str">
        <f t="shared" si="26"/>
        <v>Partenaires externes</v>
      </c>
    </row>
    <row r="530" spans="1:16" ht="12.75" customHeight="1" x14ac:dyDescent="0.25">
      <c r="A530" s="2" t="s">
        <v>416</v>
      </c>
      <c r="B530" s="2" t="s">
        <v>416</v>
      </c>
      <c r="C530" s="2" t="s">
        <v>399</v>
      </c>
      <c r="D530" s="2" t="s">
        <v>1725</v>
      </c>
      <c r="E530" s="2" t="s">
        <v>90</v>
      </c>
      <c r="F530" s="2" t="s">
        <v>204</v>
      </c>
      <c r="G530" s="2" t="s">
        <v>203</v>
      </c>
      <c r="H530" s="2" t="s">
        <v>202</v>
      </c>
      <c r="I530" s="2" t="s">
        <v>88</v>
      </c>
      <c r="J530" s="2" t="s">
        <v>46</v>
      </c>
      <c r="K530" s="2" t="s">
        <v>51</v>
      </c>
      <c r="L530" s="2" t="s">
        <v>87</v>
      </c>
      <c r="M530" s="8">
        <v>1</v>
      </c>
      <c r="N530" s="9" t="str">
        <f t="shared" si="24"/>
        <v>RSSS-270-4851 - Fondation - fonds d'exploitation - Cap</v>
      </c>
      <c r="O530" s="9" t="str">
        <f t="shared" si="25"/>
        <v>Investissement</v>
      </c>
      <c r="P530" s="9" t="str">
        <f t="shared" si="26"/>
        <v>Partenaires externes</v>
      </c>
    </row>
    <row r="531" spans="1:16" ht="12.75" customHeight="1" x14ac:dyDescent="0.25">
      <c r="A531" s="2" t="s">
        <v>384</v>
      </c>
      <c r="B531" s="2" t="s">
        <v>384</v>
      </c>
      <c r="C531" s="2" t="s">
        <v>366</v>
      </c>
      <c r="D531" s="2" t="s">
        <v>1725</v>
      </c>
      <c r="E531" s="2" t="s">
        <v>90</v>
      </c>
      <c r="F531" s="2" t="s">
        <v>204</v>
      </c>
      <c r="G531" s="2" t="s">
        <v>203</v>
      </c>
      <c r="H531" s="2" t="s">
        <v>202</v>
      </c>
      <c r="I531" s="2" t="s">
        <v>88</v>
      </c>
      <c r="J531" s="2" t="s">
        <v>46</v>
      </c>
      <c r="K531" s="2" t="s">
        <v>51</v>
      </c>
      <c r="L531" s="2" t="s">
        <v>87</v>
      </c>
      <c r="M531" s="8">
        <v>1</v>
      </c>
      <c r="N531" s="9" t="str">
        <f t="shared" si="24"/>
        <v>RSSS-270-4900 - Fondation - fonds d'exploitation - Cap</v>
      </c>
      <c r="O531" s="9" t="str">
        <f t="shared" si="25"/>
        <v>Investissement</v>
      </c>
      <c r="P531" s="9" t="str">
        <f t="shared" si="26"/>
        <v>Partenaires externes</v>
      </c>
    </row>
    <row r="532" spans="1:16" ht="12.75" customHeight="1" x14ac:dyDescent="0.25">
      <c r="A532" s="2" t="s">
        <v>351</v>
      </c>
      <c r="B532" s="2" t="s">
        <v>351</v>
      </c>
      <c r="C532" s="2" t="s">
        <v>333</v>
      </c>
      <c r="D532" s="2" t="s">
        <v>1725</v>
      </c>
      <c r="E532" s="2" t="s">
        <v>90</v>
      </c>
      <c r="F532" s="2" t="s">
        <v>204</v>
      </c>
      <c r="G532" s="2" t="s">
        <v>203</v>
      </c>
      <c r="H532" s="2" t="s">
        <v>202</v>
      </c>
      <c r="I532" s="2" t="s">
        <v>88</v>
      </c>
      <c r="J532" s="2" t="s">
        <v>46</v>
      </c>
      <c r="K532" s="2" t="s">
        <v>51</v>
      </c>
      <c r="L532" s="2" t="s">
        <v>87</v>
      </c>
      <c r="M532" s="8">
        <v>1</v>
      </c>
      <c r="N532" s="9" t="str">
        <f t="shared" si="24"/>
        <v>RSSS-270-4903 - Fondation - fonds d'exploitation - Cap</v>
      </c>
      <c r="O532" s="9" t="str">
        <f t="shared" si="25"/>
        <v>Investissement</v>
      </c>
      <c r="P532" s="9" t="str">
        <f t="shared" si="26"/>
        <v>Partenaires externes</v>
      </c>
    </row>
    <row r="533" spans="1:16" ht="12.75" customHeight="1" x14ac:dyDescent="0.25">
      <c r="A533" s="2" t="s">
        <v>318</v>
      </c>
      <c r="B533" s="2" t="s">
        <v>318</v>
      </c>
      <c r="C533" s="2" t="s">
        <v>295</v>
      </c>
      <c r="D533" s="2" t="s">
        <v>1725</v>
      </c>
      <c r="E533" s="2" t="s">
        <v>90</v>
      </c>
      <c r="F533" s="2" t="s">
        <v>204</v>
      </c>
      <c r="G533" s="2" t="s">
        <v>203</v>
      </c>
      <c r="H533" s="2" t="s">
        <v>202</v>
      </c>
      <c r="I533" s="2" t="s">
        <v>88</v>
      </c>
      <c r="J533" s="2" t="s">
        <v>46</v>
      </c>
      <c r="K533" s="2" t="s">
        <v>51</v>
      </c>
      <c r="L533" s="2" t="s">
        <v>87</v>
      </c>
      <c r="M533" s="8">
        <v>1</v>
      </c>
      <c r="N533" s="9" t="str">
        <f t="shared" si="24"/>
        <v>RSSS-270-4950 - Fondation - fonds d'exploitation - Cap</v>
      </c>
      <c r="O533" s="9" t="str">
        <f t="shared" si="25"/>
        <v>Investissement</v>
      </c>
      <c r="P533" s="9" t="str">
        <f t="shared" si="26"/>
        <v>Partenaires externes</v>
      </c>
    </row>
    <row r="534" spans="1:16" ht="12.75" customHeight="1" x14ac:dyDescent="0.25">
      <c r="A534" s="2" t="s">
        <v>280</v>
      </c>
      <c r="B534" s="2" t="s">
        <v>280</v>
      </c>
      <c r="C534" s="2" t="s">
        <v>262</v>
      </c>
      <c r="D534" s="2" t="s">
        <v>1725</v>
      </c>
      <c r="E534" s="2" t="s">
        <v>90</v>
      </c>
      <c r="F534" s="2" t="s">
        <v>204</v>
      </c>
      <c r="G534" s="2" t="s">
        <v>203</v>
      </c>
      <c r="H534" s="2" t="s">
        <v>202</v>
      </c>
      <c r="I534" s="2" t="s">
        <v>88</v>
      </c>
      <c r="J534" s="2" t="s">
        <v>46</v>
      </c>
      <c r="K534" s="2" t="s">
        <v>51</v>
      </c>
      <c r="L534" s="2" t="s">
        <v>87</v>
      </c>
      <c r="M534" s="8">
        <v>1</v>
      </c>
      <c r="N534" s="9" t="str">
        <f t="shared" si="24"/>
        <v>RSSS-270-4951 - Fondation - fonds d'exploitation - Cap</v>
      </c>
      <c r="O534" s="9" t="str">
        <f t="shared" si="25"/>
        <v>Investissement</v>
      </c>
      <c r="P534" s="9" t="str">
        <f t="shared" si="26"/>
        <v>Partenaires externes</v>
      </c>
    </row>
    <row r="535" spans="1:16" ht="12.75" customHeight="1" x14ac:dyDescent="0.25">
      <c r="A535" s="2" t="s">
        <v>205</v>
      </c>
      <c r="B535" s="2" t="s">
        <v>205</v>
      </c>
      <c r="C535" s="2" t="s">
        <v>149</v>
      </c>
      <c r="D535" s="2" t="s">
        <v>1725</v>
      </c>
      <c r="E535" s="2" t="s">
        <v>90</v>
      </c>
      <c r="F535" s="2" t="s">
        <v>204</v>
      </c>
      <c r="G535" s="2" t="s">
        <v>203</v>
      </c>
      <c r="H535" s="2" t="s">
        <v>202</v>
      </c>
      <c r="I535" s="2" t="s">
        <v>88</v>
      </c>
      <c r="J535" s="2" t="s">
        <v>46</v>
      </c>
      <c r="K535" s="2" t="s">
        <v>51</v>
      </c>
      <c r="L535" s="2" t="s">
        <v>87</v>
      </c>
      <c r="M535" s="8">
        <v>1</v>
      </c>
      <c r="N535" s="9" t="str">
        <f t="shared" si="24"/>
        <v>RSSS-270-4952 - Fondation - fonds d'exploitation - Cap</v>
      </c>
      <c r="O535" s="9" t="str">
        <f t="shared" si="25"/>
        <v>Investissement</v>
      </c>
      <c r="P535" s="9" t="str">
        <f t="shared" si="26"/>
        <v>Partenaires externes</v>
      </c>
    </row>
    <row r="536" spans="1:16" ht="12.75" customHeight="1" x14ac:dyDescent="0.25">
      <c r="A536" s="2" t="s">
        <v>1364</v>
      </c>
      <c r="B536" s="2" t="s">
        <v>1364</v>
      </c>
      <c r="C536" s="2" t="s">
        <v>1347</v>
      </c>
      <c r="D536" s="2" t="s">
        <v>1725</v>
      </c>
      <c r="E536" s="2" t="s">
        <v>90</v>
      </c>
      <c r="F536" s="2" t="s">
        <v>200</v>
      </c>
      <c r="G536" s="2" t="s">
        <v>199</v>
      </c>
      <c r="H536" s="2" t="s">
        <v>198</v>
      </c>
      <c r="I536" s="2" t="s">
        <v>88</v>
      </c>
      <c r="J536" s="2" t="s">
        <v>47</v>
      </c>
      <c r="K536" s="2" t="s">
        <v>51</v>
      </c>
      <c r="L536" s="2" t="s">
        <v>87</v>
      </c>
      <c r="M536" s="8">
        <v>1</v>
      </c>
      <c r="N536" s="9" t="str">
        <f t="shared" si="24"/>
        <v>RSSS-280-4017 - Fondation - fonds d'exploitation - Non Cap</v>
      </c>
      <c r="O536" s="9" t="str">
        <f t="shared" si="25"/>
        <v>Dépense</v>
      </c>
      <c r="P536" s="9" t="str">
        <f t="shared" si="26"/>
        <v>Partenaires externes</v>
      </c>
    </row>
    <row r="537" spans="1:16" ht="12.75" customHeight="1" x14ac:dyDescent="0.25">
      <c r="A537" s="2" t="s">
        <v>1331</v>
      </c>
      <c r="B537" s="2" t="s">
        <v>1331</v>
      </c>
      <c r="C537" s="2" t="s">
        <v>1314</v>
      </c>
      <c r="D537" s="2" t="s">
        <v>1725</v>
      </c>
      <c r="E537" s="2" t="s">
        <v>90</v>
      </c>
      <c r="F537" s="2" t="s">
        <v>200</v>
      </c>
      <c r="G537" s="2" t="s">
        <v>199</v>
      </c>
      <c r="H537" s="2" t="s">
        <v>198</v>
      </c>
      <c r="I537" s="2" t="s">
        <v>88</v>
      </c>
      <c r="J537" s="2" t="s">
        <v>47</v>
      </c>
      <c r="K537" s="2" t="s">
        <v>51</v>
      </c>
      <c r="L537" s="2" t="s">
        <v>87</v>
      </c>
      <c r="M537" s="8">
        <v>1</v>
      </c>
      <c r="N537" s="9" t="str">
        <f t="shared" si="24"/>
        <v>RSSS-280-4051 - Fondation - fonds d'exploitation - Non Cap</v>
      </c>
      <c r="O537" s="9" t="str">
        <f t="shared" si="25"/>
        <v>Dépense</v>
      </c>
      <c r="P537" s="9" t="str">
        <f t="shared" si="26"/>
        <v>Partenaires externes</v>
      </c>
    </row>
    <row r="538" spans="1:16" ht="12.75" customHeight="1" x14ac:dyDescent="0.25">
      <c r="A538" s="2" t="s">
        <v>1298</v>
      </c>
      <c r="B538" s="2" t="s">
        <v>1298</v>
      </c>
      <c r="C538" s="2" t="s">
        <v>1281</v>
      </c>
      <c r="D538" s="2" t="s">
        <v>1725</v>
      </c>
      <c r="E538" s="2" t="s">
        <v>90</v>
      </c>
      <c r="F538" s="2" t="s">
        <v>200</v>
      </c>
      <c r="G538" s="2" t="s">
        <v>199</v>
      </c>
      <c r="H538" s="2" t="s">
        <v>198</v>
      </c>
      <c r="I538" s="2" t="s">
        <v>88</v>
      </c>
      <c r="J538" s="2" t="s">
        <v>47</v>
      </c>
      <c r="K538" s="2" t="s">
        <v>51</v>
      </c>
      <c r="L538" s="2" t="s">
        <v>87</v>
      </c>
      <c r="M538" s="8">
        <v>1</v>
      </c>
      <c r="N538" s="9" t="str">
        <f t="shared" si="24"/>
        <v>RSSS-280-4100 - Fondation - fonds d'exploitation - Non Cap</v>
      </c>
      <c r="O538" s="9" t="str">
        <f t="shared" si="25"/>
        <v>Dépense</v>
      </c>
      <c r="P538" s="9" t="str">
        <f t="shared" si="26"/>
        <v>Partenaires externes</v>
      </c>
    </row>
    <row r="539" spans="1:16" ht="12.75" customHeight="1" x14ac:dyDescent="0.25">
      <c r="A539" s="2" t="s">
        <v>1265</v>
      </c>
      <c r="B539" s="2" t="s">
        <v>1265</v>
      </c>
      <c r="C539" s="2" t="s">
        <v>1248</v>
      </c>
      <c r="D539" s="2" t="s">
        <v>1725</v>
      </c>
      <c r="E539" s="2" t="s">
        <v>90</v>
      </c>
      <c r="F539" s="2" t="s">
        <v>200</v>
      </c>
      <c r="G539" s="2" t="s">
        <v>199</v>
      </c>
      <c r="H539" s="2" t="s">
        <v>198</v>
      </c>
      <c r="I539" s="2" t="s">
        <v>88</v>
      </c>
      <c r="J539" s="2" t="s">
        <v>47</v>
      </c>
      <c r="K539" s="2" t="s">
        <v>51</v>
      </c>
      <c r="L539" s="2" t="s">
        <v>87</v>
      </c>
      <c r="M539" s="8">
        <v>1</v>
      </c>
      <c r="N539" s="9" t="str">
        <f t="shared" si="24"/>
        <v>RSSS-280-4150 - Fondation - fonds d'exploitation - Non Cap</v>
      </c>
      <c r="O539" s="9" t="str">
        <f t="shared" si="25"/>
        <v>Dépense</v>
      </c>
      <c r="P539" s="9" t="str">
        <f t="shared" si="26"/>
        <v>Partenaires externes</v>
      </c>
    </row>
    <row r="540" spans="1:16" ht="12.75" customHeight="1" x14ac:dyDescent="0.25">
      <c r="A540" s="2" t="s">
        <v>1232</v>
      </c>
      <c r="B540" s="2" t="s">
        <v>1232</v>
      </c>
      <c r="C540" s="2" t="s">
        <v>1215</v>
      </c>
      <c r="D540" s="2" t="s">
        <v>1725</v>
      </c>
      <c r="E540" s="2" t="s">
        <v>90</v>
      </c>
      <c r="F540" s="2" t="s">
        <v>200</v>
      </c>
      <c r="G540" s="2" t="s">
        <v>199</v>
      </c>
      <c r="H540" s="2" t="s">
        <v>198</v>
      </c>
      <c r="I540" s="2" t="s">
        <v>88</v>
      </c>
      <c r="J540" s="2" t="s">
        <v>47</v>
      </c>
      <c r="K540" s="2" t="s">
        <v>51</v>
      </c>
      <c r="L540" s="2" t="s">
        <v>87</v>
      </c>
      <c r="M540" s="8">
        <v>1</v>
      </c>
      <c r="N540" s="9" t="str">
        <f t="shared" si="24"/>
        <v>RSSS-280-4155 - Fondation - fonds d'exploitation - Non Cap</v>
      </c>
      <c r="O540" s="9" t="str">
        <f t="shared" si="25"/>
        <v>Dépense</v>
      </c>
      <c r="P540" s="9" t="str">
        <f t="shared" si="26"/>
        <v>Partenaires externes</v>
      </c>
    </row>
    <row r="541" spans="1:16" ht="12.75" customHeight="1" x14ac:dyDescent="0.25">
      <c r="A541" s="2" t="s">
        <v>1199</v>
      </c>
      <c r="B541" s="2" t="s">
        <v>1199</v>
      </c>
      <c r="C541" s="2" t="s">
        <v>1182</v>
      </c>
      <c r="D541" s="2" t="s">
        <v>1725</v>
      </c>
      <c r="E541" s="2" t="s">
        <v>90</v>
      </c>
      <c r="F541" s="2" t="s">
        <v>200</v>
      </c>
      <c r="G541" s="2" t="s">
        <v>199</v>
      </c>
      <c r="H541" s="2" t="s">
        <v>198</v>
      </c>
      <c r="I541" s="2" t="s">
        <v>88</v>
      </c>
      <c r="J541" s="2" t="s">
        <v>47</v>
      </c>
      <c r="K541" s="2" t="s">
        <v>51</v>
      </c>
      <c r="L541" s="2" t="s">
        <v>87</v>
      </c>
      <c r="M541" s="8">
        <v>1</v>
      </c>
      <c r="N541" s="9" t="str">
        <f t="shared" si="24"/>
        <v>RSSS-280-4200 - Fondation - fonds d'exploitation - Non Cap</v>
      </c>
      <c r="O541" s="9" t="str">
        <f t="shared" si="25"/>
        <v>Dépense</v>
      </c>
      <c r="P541" s="9" t="str">
        <f t="shared" si="26"/>
        <v>Partenaires externes</v>
      </c>
    </row>
    <row r="542" spans="1:16" ht="12.75" customHeight="1" x14ac:dyDescent="0.25">
      <c r="A542" s="2" t="s">
        <v>1166</v>
      </c>
      <c r="B542" s="2" t="s">
        <v>1166</v>
      </c>
      <c r="C542" s="2" t="s">
        <v>1149</v>
      </c>
      <c r="D542" s="2" t="s">
        <v>1725</v>
      </c>
      <c r="E542" s="2" t="s">
        <v>90</v>
      </c>
      <c r="F542" s="2" t="s">
        <v>200</v>
      </c>
      <c r="G542" s="2" t="s">
        <v>199</v>
      </c>
      <c r="H542" s="2" t="s">
        <v>198</v>
      </c>
      <c r="I542" s="2" t="s">
        <v>88</v>
      </c>
      <c r="J542" s="2" t="s">
        <v>47</v>
      </c>
      <c r="K542" s="2" t="s">
        <v>51</v>
      </c>
      <c r="L542" s="2" t="s">
        <v>87</v>
      </c>
      <c r="M542" s="8">
        <v>1</v>
      </c>
      <c r="N542" s="9" t="str">
        <f t="shared" si="24"/>
        <v>RSSS-280-4250 - Fondation - fonds d'exploitation - Non Cap</v>
      </c>
      <c r="O542" s="9" t="str">
        <f t="shared" si="25"/>
        <v>Dépense</v>
      </c>
      <c r="P542" s="9" t="str">
        <f t="shared" si="26"/>
        <v>Partenaires externes</v>
      </c>
    </row>
    <row r="543" spans="1:16" ht="12.75" customHeight="1" x14ac:dyDescent="0.25">
      <c r="A543" s="2" t="s">
        <v>1133</v>
      </c>
      <c r="B543" s="2" t="s">
        <v>1133</v>
      </c>
      <c r="C543" s="2" t="s">
        <v>1116</v>
      </c>
      <c r="D543" s="2" t="s">
        <v>1725</v>
      </c>
      <c r="E543" s="2" t="s">
        <v>90</v>
      </c>
      <c r="F543" s="2" t="s">
        <v>200</v>
      </c>
      <c r="G543" s="2" t="s">
        <v>199</v>
      </c>
      <c r="H543" s="2" t="s">
        <v>198</v>
      </c>
      <c r="I543" s="2" t="s">
        <v>88</v>
      </c>
      <c r="J543" s="2" t="s">
        <v>47</v>
      </c>
      <c r="K543" s="2" t="s">
        <v>51</v>
      </c>
      <c r="L543" s="2" t="s">
        <v>87</v>
      </c>
      <c r="M543" s="8">
        <v>1</v>
      </c>
      <c r="N543" s="9" t="str">
        <f t="shared" si="24"/>
        <v>RSSS-280-4300 - Fondation - fonds d'exploitation - Non Cap</v>
      </c>
      <c r="O543" s="9" t="str">
        <f t="shared" si="25"/>
        <v>Dépense</v>
      </c>
      <c r="P543" s="9" t="str">
        <f t="shared" si="26"/>
        <v>Partenaires externes</v>
      </c>
    </row>
    <row r="544" spans="1:16" ht="12.75" customHeight="1" x14ac:dyDescent="0.25">
      <c r="A544" s="2" t="s">
        <v>1100</v>
      </c>
      <c r="B544" s="2" t="s">
        <v>1100</v>
      </c>
      <c r="C544" s="2" t="s">
        <v>1083</v>
      </c>
      <c r="D544" s="2" t="s">
        <v>1725</v>
      </c>
      <c r="E544" s="2" t="s">
        <v>90</v>
      </c>
      <c r="F544" s="2" t="s">
        <v>200</v>
      </c>
      <c r="G544" s="2" t="s">
        <v>199</v>
      </c>
      <c r="H544" s="2" t="s">
        <v>198</v>
      </c>
      <c r="I544" s="2" t="s">
        <v>88</v>
      </c>
      <c r="J544" s="2" t="s">
        <v>47</v>
      </c>
      <c r="K544" s="2" t="s">
        <v>51</v>
      </c>
      <c r="L544" s="2" t="s">
        <v>87</v>
      </c>
      <c r="M544" s="8">
        <v>1</v>
      </c>
      <c r="N544" s="9" t="str">
        <f t="shared" si="24"/>
        <v>RSSS-280-4326 - Fondation - fonds d'exploitation - Non Cap</v>
      </c>
      <c r="O544" s="9" t="str">
        <f t="shared" si="25"/>
        <v>Dépense</v>
      </c>
      <c r="P544" s="9" t="str">
        <f t="shared" si="26"/>
        <v>Partenaires externes</v>
      </c>
    </row>
    <row r="545" spans="1:16" ht="12.75" customHeight="1" x14ac:dyDescent="0.25">
      <c r="A545" s="2" t="s">
        <v>1067</v>
      </c>
      <c r="B545" s="2" t="s">
        <v>1067</v>
      </c>
      <c r="C545" s="2" t="s">
        <v>1050</v>
      </c>
      <c r="D545" s="2" t="s">
        <v>1725</v>
      </c>
      <c r="E545" s="2" t="s">
        <v>90</v>
      </c>
      <c r="F545" s="2" t="s">
        <v>200</v>
      </c>
      <c r="G545" s="2" t="s">
        <v>199</v>
      </c>
      <c r="H545" s="2" t="s">
        <v>198</v>
      </c>
      <c r="I545" s="2" t="s">
        <v>88</v>
      </c>
      <c r="J545" s="2" t="s">
        <v>47</v>
      </c>
      <c r="K545" s="2" t="s">
        <v>51</v>
      </c>
      <c r="L545" s="2" t="s">
        <v>87</v>
      </c>
      <c r="M545" s="8">
        <v>1</v>
      </c>
      <c r="N545" s="9" t="str">
        <f t="shared" si="24"/>
        <v>RSSS-280-4327 - Fondation - fonds d'exploitation - Non Cap</v>
      </c>
      <c r="O545" s="9" t="str">
        <f t="shared" si="25"/>
        <v>Dépense</v>
      </c>
      <c r="P545" s="9" t="str">
        <f t="shared" si="26"/>
        <v>Partenaires externes</v>
      </c>
    </row>
    <row r="546" spans="1:16" ht="12.75" customHeight="1" x14ac:dyDescent="0.25">
      <c r="A546" s="2" t="s">
        <v>1034</v>
      </c>
      <c r="B546" s="2" t="s">
        <v>1034</v>
      </c>
      <c r="C546" s="2" t="s">
        <v>1017</v>
      </c>
      <c r="D546" s="2" t="s">
        <v>1725</v>
      </c>
      <c r="E546" s="2" t="s">
        <v>90</v>
      </c>
      <c r="F546" s="2" t="s">
        <v>200</v>
      </c>
      <c r="G546" s="2" t="s">
        <v>199</v>
      </c>
      <c r="H546" s="2" t="s">
        <v>198</v>
      </c>
      <c r="I546" s="2" t="s">
        <v>88</v>
      </c>
      <c r="J546" s="2" t="s">
        <v>47</v>
      </c>
      <c r="K546" s="2" t="s">
        <v>51</v>
      </c>
      <c r="L546" s="2" t="s">
        <v>87</v>
      </c>
      <c r="M546" s="8">
        <v>1</v>
      </c>
      <c r="N546" s="9" t="str">
        <f t="shared" si="24"/>
        <v>RSSS-280-4350 - Fondation - fonds d'exploitation - Non Cap</v>
      </c>
      <c r="O546" s="9" t="str">
        <f t="shared" si="25"/>
        <v>Dépense</v>
      </c>
      <c r="P546" s="9" t="str">
        <f t="shared" si="26"/>
        <v>Partenaires externes</v>
      </c>
    </row>
    <row r="547" spans="1:16" ht="12.75" customHeight="1" x14ac:dyDescent="0.25">
      <c r="A547" s="2" t="s">
        <v>1001</v>
      </c>
      <c r="B547" s="2" t="s">
        <v>1001</v>
      </c>
      <c r="C547" s="2" t="s">
        <v>984</v>
      </c>
      <c r="D547" s="2" t="s">
        <v>1725</v>
      </c>
      <c r="E547" s="2" t="s">
        <v>90</v>
      </c>
      <c r="F547" s="2" t="s">
        <v>200</v>
      </c>
      <c r="G547" s="2" t="s">
        <v>199</v>
      </c>
      <c r="H547" s="2" t="s">
        <v>198</v>
      </c>
      <c r="I547" s="2" t="s">
        <v>88</v>
      </c>
      <c r="J547" s="2" t="s">
        <v>47</v>
      </c>
      <c r="K547" s="2" t="s">
        <v>51</v>
      </c>
      <c r="L547" s="2" t="s">
        <v>87</v>
      </c>
      <c r="M547" s="8">
        <v>1</v>
      </c>
      <c r="N547" s="9" t="str">
        <f t="shared" si="24"/>
        <v>RSSS-280-4400 - Fondation - fonds d'exploitation - Non Cap</v>
      </c>
      <c r="O547" s="9" t="str">
        <f t="shared" si="25"/>
        <v>Dépense</v>
      </c>
      <c r="P547" s="9" t="str">
        <f t="shared" si="26"/>
        <v>Partenaires externes</v>
      </c>
    </row>
    <row r="548" spans="1:16" ht="12.75" customHeight="1" x14ac:dyDescent="0.25">
      <c r="A548" s="2" t="s">
        <v>968</v>
      </c>
      <c r="B548" s="2" t="s">
        <v>968</v>
      </c>
      <c r="C548" s="2" t="s">
        <v>951</v>
      </c>
      <c r="D548" s="2" t="s">
        <v>1725</v>
      </c>
      <c r="E548" s="2" t="s">
        <v>90</v>
      </c>
      <c r="F548" s="2" t="s">
        <v>200</v>
      </c>
      <c r="G548" s="2" t="s">
        <v>199</v>
      </c>
      <c r="H548" s="2" t="s">
        <v>198</v>
      </c>
      <c r="I548" s="2" t="s">
        <v>88</v>
      </c>
      <c r="J548" s="2" t="s">
        <v>47</v>
      </c>
      <c r="K548" s="2" t="s">
        <v>51</v>
      </c>
      <c r="L548" s="2" t="s">
        <v>87</v>
      </c>
      <c r="M548" s="8">
        <v>1</v>
      </c>
      <c r="N548" s="9" t="str">
        <f t="shared" si="24"/>
        <v>RSSS-280-4450 - Fondation - fonds d'exploitation - Non Cap</v>
      </c>
      <c r="O548" s="9" t="str">
        <f t="shared" si="25"/>
        <v>Dépense</v>
      </c>
      <c r="P548" s="9" t="str">
        <f t="shared" si="26"/>
        <v>Partenaires externes</v>
      </c>
    </row>
    <row r="549" spans="1:16" ht="12.75" customHeight="1" x14ac:dyDescent="0.25">
      <c r="A549" s="2" t="s">
        <v>935</v>
      </c>
      <c r="B549" s="2" t="s">
        <v>935</v>
      </c>
      <c r="C549" s="2" t="s">
        <v>918</v>
      </c>
      <c r="D549" s="2" t="s">
        <v>1725</v>
      </c>
      <c r="E549" s="2" t="s">
        <v>90</v>
      </c>
      <c r="F549" s="2" t="s">
        <v>200</v>
      </c>
      <c r="G549" s="2" t="s">
        <v>199</v>
      </c>
      <c r="H549" s="2" t="s">
        <v>198</v>
      </c>
      <c r="I549" s="2" t="s">
        <v>88</v>
      </c>
      <c r="J549" s="2" t="s">
        <v>47</v>
      </c>
      <c r="K549" s="2" t="s">
        <v>51</v>
      </c>
      <c r="L549" s="2" t="s">
        <v>87</v>
      </c>
      <c r="M549" s="8">
        <v>1</v>
      </c>
      <c r="N549" s="9" t="str">
        <f t="shared" si="24"/>
        <v>RSSS-280-4500 - Fondation - fonds d'exploitation - Non Cap</v>
      </c>
      <c r="O549" s="9" t="str">
        <f t="shared" si="25"/>
        <v>Dépense</v>
      </c>
      <c r="P549" s="9" t="str">
        <f t="shared" si="26"/>
        <v>Partenaires externes</v>
      </c>
    </row>
    <row r="550" spans="1:16" ht="12.75" customHeight="1" x14ac:dyDescent="0.25">
      <c r="A550" s="2" t="s">
        <v>902</v>
      </c>
      <c r="B550" s="2" t="s">
        <v>902</v>
      </c>
      <c r="C550" s="2" t="s">
        <v>885</v>
      </c>
      <c r="D550" s="2" t="s">
        <v>1725</v>
      </c>
      <c r="E550" s="2" t="s">
        <v>90</v>
      </c>
      <c r="F550" s="2" t="s">
        <v>200</v>
      </c>
      <c r="G550" s="2" t="s">
        <v>199</v>
      </c>
      <c r="H550" s="2" t="s">
        <v>198</v>
      </c>
      <c r="I550" s="2" t="s">
        <v>88</v>
      </c>
      <c r="J550" s="2" t="s">
        <v>47</v>
      </c>
      <c r="K550" s="2" t="s">
        <v>51</v>
      </c>
      <c r="L550" s="2" t="s">
        <v>87</v>
      </c>
      <c r="M550" s="8">
        <v>1</v>
      </c>
      <c r="N550" s="9" t="str">
        <f t="shared" si="24"/>
        <v>RSSS-280-4550 - Fondation - fonds d'exploitation - Non Cap</v>
      </c>
      <c r="O550" s="9" t="str">
        <f t="shared" si="25"/>
        <v>Dépense</v>
      </c>
      <c r="P550" s="9" t="str">
        <f t="shared" si="26"/>
        <v>Partenaires externes</v>
      </c>
    </row>
    <row r="551" spans="1:16" ht="12.75" customHeight="1" x14ac:dyDescent="0.25">
      <c r="A551" s="2" t="s">
        <v>869</v>
      </c>
      <c r="B551" s="2" t="s">
        <v>869</v>
      </c>
      <c r="C551" s="2" t="s">
        <v>852</v>
      </c>
      <c r="D551" s="2" t="s">
        <v>1725</v>
      </c>
      <c r="E551" s="2" t="s">
        <v>90</v>
      </c>
      <c r="F551" s="2" t="s">
        <v>200</v>
      </c>
      <c r="G551" s="2" t="s">
        <v>199</v>
      </c>
      <c r="H551" s="2" t="s">
        <v>198</v>
      </c>
      <c r="I551" s="2" t="s">
        <v>88</v>
      </c>
      <c r="J551" s="2" t="s">
        <v>47</v>
      </c>
      <c r="K551" s="2" t="s">
        <v>51</v>
      </c>
      <c r="L551" s="2" t="s">
        <v>87</v>
      </c>
      <c r="M551" s="8">
        <v>1</v>
      </c>
      <c r="N551" s="9" t="str">
        <f t="shared" si="24"/>
        <v>RSSS-280-4600 - Fondation - fonds d'exploitation - Non Cap</v>
      </c>
      <c r="O551" s="9" t="str">
        <f t="shared" si="25"/>
        <v>Dépense</v>
      </c>
      <c r="P551" s="9" t="str">
        <f t="shared" si="26"/>
        <v>Partenaires externes</v>
      </c>
    </row>
    <row r="552" spans="1:16" ht="12.75" customHeight="1" x14ac:dyDescent="0.25">
      <c r="A552" s="2" t="s">
        <v>836</v>
      </c>
      <c r="B552" s="2" t="s">
        <v>836</v>
      </c>
      <c r="C552" s="2" t="s">
        <v>819</v>
      </c>
      <c r="D552" s="2" t="s">
        <v>1725</v>
      </c>
      <c r="E552" s="2" t="s">
        <v>90</v>
      </c>
      <c r="F552" s="2" t="s">
        <v>200</v>
      </c>
      <c r="G552" s="2" t="s">
        <v>199</v>
      </c>
      <c r="H552" s="2" t="s">
        <v>198</v>
      </c>
      <c r="I552" s="2" t="s">
        <v>88</v>
      </c>
      <c r="J552" s="2" t="s">
        <v>47</v>
      </c>
      <c r="K552" s="2" t="s">
        <v>51</v>
      </c>
      <c r="L552" s="2" t="s">
        <v>87</v>
      </c>
      <c r="M552" s="8">
        <v>1</v>
      </c>
      <c r="N552" s="9" t="str">
        <f t="shared" si="24"/>
        <v>RSSS-280-4601 - Fondation - fonds d'exploitation - Non Cap</v>
      </c>
      <c r="O552" s="9" t="str">
        <f t="shared" si="25"/>
        <v>Dépense</v>
      </c>
      <c r="P552" s="9" t="str">
        <f t="shared" si="26"/>
        <v>Partenaires externes</v>
      </c>
    </row>
    <row r="553" spans="1:16" ht="12.75" customHeight="1" x14ac:dyDescent="0.25">
      <c r="A553" s="2" t="s">
        <v>803</v>
      </c>
      <c r="B553" s="2" t="s">
        <v>803</v>
      </c>
      <c r="C553" s="2" t="s">
        <v>786</v>
      </c>
      <c r="D553" s="2" t="s">
        <v>1725</v>
      </c>
      <c r="E553" s="2" t="s">
        <v>90</v>
      </c>
      <c r="F553" s="2" t="s">
        <v>200</v>
      </c>
      <c r="G553" s="2" t="s">
        <v>199</v>
      </c>
      <c r="H553" s="2" t="s">
        <v>198</v>
      </c>
      <c r="I553" s="2" t="s">
        <v>88</v>
      </c>
      <c r="J553" s="2" t="s">
        <v>47</v>
      </c>
      <c r="K553" s="2" t="s">
        <v>51</v>
      </c>
      <c r="L553" s="2" t="s">
        <v>87</v>
      </c>
      <c r="M553" s="8">
        <v>1</v>
      </c>
      <c r="N553" s="9" t="str">
        <f t="shared" si="24"/>
        <v>RSSS-280-4602 - Fondation - fonds d'exploitation - Non Cap</v>
      </c>
      <c r="O553" s="9" t="str">
        <f t="shared" si="25"/>
        <v>Dépense</v>
      </c>
      <c r="P553" s="9" t="str">
        <f t="shared" si="26"/>
        <v>Partenaires externes</v>
      </c>
    </row>
    <row r="554" spans="1:16" ht="12.75" customHeight="1" x14ac:dyDescent="0.25">
      <c r="A554" s="2" t="s">
        <v>770</v>
      </c>
      <c r="B554" s="2" t="s">
        <v>770</v>
      </c>
      <c r="C554" s="2" t="s">
        <v>753</v>
      </c>
      <c r="D554" s="2" t="s">
        <v>1725</v>
      </c>
      <c r="E554" s="2" t="s">
        <v>90</v>
      </c>
      <c r="F554" s="2" t="s">
        <v>200</v>
      </c>
      <c r="G554" s="2" t="s">
        <v>199</v>
      </c>
      <c r="H554" s="2" t="s">
        <v>198</v>
      </c>
      <c r="I554" s="2" t="s">
        <v>88</v>
      </c>
      <c r="J554" s="2" t="s">
        <v>47</v>
      </c>
      <c r="K554" s="2" t="s">
        <v>51</v>
      </c>
      <c r="L554" s="2" t="s">
        <v>87</v>
      </c>
      <c r="M554" s="8">
        <v>1</v>
      </c>
      <c r="N554" s="9" t="str">
        <f t="shared" si="24"/>
        <v>RSSS-280-4603 - Fondation - fonds d'exploitation - Non Cap</v>
      </c>
      <c r="O554" s="9" t="str">
        <f t="shared" si="25"/>
        <v>Dépense</v>
      </c>
      <c r="P554" s="9" t="str">
        <f t="shared" si="26"/>
        <v>Partenaires externes</v>
      </c>
    </row>
    <row r="555" spans="1:16" ht="12.75" customHeight="1" x14ac:dyDescent="0.25">
      <c r="A555" s="2" t="s">
        <v>737</v>
      </c>
      <c r="B555" s="2" t="s">
        <v>737</v>
      </c>
      <c r="C555" s="2" t="s">
        <v>720</v>
      </c>
      <c r="D555" s="2" t="s">
        <v>1725</v>
      </c>
      <c r="E555" s="2" t="s">
        <v>90</v>
      </c>
      <c r="F555" s="2" t="s">
        <v>200</v>
      </c>
      <c r="G555" s="2" t="s">
        <v>199</v>
      </c>
      <c r="H555" s="2" t="s">
        <v>198</v>
      </c>
      <c r="I555" s="2" t="s">
        <v>88</v>
      </c>
      <c r="J555" s="2" t="s">
        <v>47</v>
      </c>
      <c r="K555" s="2" t="s">
        <v>51</v>
      </c>
      <c r="L555" s="2" t="s">
        <v>87</v>
      </c>
      <c r="M555" s="8">
        <v>1</v>
      </c>
      <c r="N555" s="9" t="str">
        <f t="shared" si="24"/>
        <v>RSSS-280-4604 - Fondation - fonds d'exploitation - Non Cap</v>
      </c>
      <c r="O555" s="9" t="str">
        <f t="shared" si="25"/>
        <v>Dépense</v>
      </c>
      <c r="P555" s="9" t="str">
        <f t="shared" si="26"/>
        <v>Partenaires externes</v>
      </c>
    </row>
    <row r="556" spans="1:16" ht="12.75" customHeight="1" x14ac:dyDescent="0.25">
      <c r="A556" s="2" t="s">
        <v>704</v>
      </c>
      <c r="B556" s="2" t="s">
        <v>704</v>
      </c>
      <c r="C556" s="2" t="s">
        <v>687</v>
      </c>
      <c r="D556" s="2" t="s">
        <v>1725</v>
      </c>
      <c r="E556" s="2" t="s">
        <v>90</v>
      </c>
      <c r="F556" s="2" t="s">
        <v>200</v>
      </c>
      <c r="G556" s="2" t="s">
        <v>199</v>
      </c>
      <c r="H556" s="2" t="s">
        <v>198</v>
      </c>
      <c r="I556" s="2" t="s">
        <v>88</v>
      </c>
      <c r="J556" s="2" t="s">
        <v>47</v>
      </c>
      <c r="K556" s="2" t="s">
        <v>51</v>
      </c>
      <c r="L556" s="2" t="s">
        <v>87</v>
      </c>
      <c r="M556" s="8">
        <v>1</v>
      </c>
      <c r="N556" s="9" t="str">
        <f t="shared" si="24"/>
        <v>RSSS-280-4618 - Fondation - fonds d'exploitation - Non Cap</v>
      </c>
      <c r="O556" s="9" t="str">
        <f t="shared" si="25"/>
        <v>Dépense</v>
      </c>
      <c r="P556" s="9" t="str">
        <f t="shared" si="26"/>
        <v>Partenaires externes</v>
      </c>
    </row>
    <row r="557" spans="1:16" ht="12.75" customHeight="1" x14ac:dyDescent="0.25">
      <c r="A557" s="2" t="s">
        <v>671</v>
      </c>
      <c r="B557" s="2" t="s">
        <v>671</v>
      </c>
      <c r="C557" s="2" t="s">
        <v>654</v>
      </c>
      <c r="D557" s="2" t="s">
        <v>1725</v>
      </c>
      <c r="E557" s="2" t="s">
        <v>90</v>
      </c>
      <c r="F557" s="2" t="s">
        <v>200</v>
      </c>
      <c r="G557" s="2" t="s">
        <v>199</v>
      </c>
      <c r="H557" s="2" t="s">
        <v>198</v>
      </c>
      <c r="I557" s="2" t="s">
        <v>88</v>
      </c>
      <c r="J557" s="2" t="s">
        <v>47</v>
      </c>
      <c r="K557" s="2" t="s">
        <v>51</v>
      </c>
      <c r="L557" s="2" t="s">
        <v>87</v>
      </c>
      <c r="M557" s="8">
        <v>1</v>
      </c>
      <c r="N557" s="9" t="str">
        <f t="shared" si="24"/>
        <v>RSSS-280-4620 - Fondation - fonds d'exploitation - Non Cap</v>
      </c>
      <c r="O557" s="9" t="str">
        <f t="shared" si="25"/>
        <v>Dépense</v>
      </c>
      <c r="P557" s="9" t="str">
        <f t="shared" si="26"/>
        <v>Partenaires externes</v>
      </c>
    </row>
    <row r="558" spans="1:16" ht="12.75" customHeight="1" x14ac:dyDescent="0.25">
      <c r="A558" s="2" t="s">
        <v>638</v>
      </c>
      <c r="B558" s="2" t="s">
        <v>638</v>
      </c>
      <c r="C558" s="2" t="s">
        <v>621</v>
      </c>
      <c r="D558" s="2" t="s">
        <v>1725</v>
      </c>
      <c r="E558" s="2" t="s">
        <v>90</v>
      </c>
      <c r="F558" s="2" t="s">
        <v>200</v>
      </c>
      <c r="G558" s="2" t="s">
        <v>199</v>
      </c>
      <c r="H558" s="2" t="s">
        <v>198</v>
      </c>
      <c r="I558" s="2" t="s">
        <v>88</v>
      </c>
      <c r="J558" s="2" t="s">
        <v>47</v>
      </c>
      <c r="K558" s="2" t="s">
        <v>51</v>
      </c>
      <c r="L558" s="2" t="s">
        <v>87</v>
      </c>
      <c r="M558" s="8">
        <v>1</v>
      </c>
      <c r="N558" s="9" t="str">
        <f t="shared" si="24"/>
        <v>RSSS-280-4624 - Fondation - fonds d'exploitation - Non Cap</v>
      </c>
      <c r="O558" s="9" t="str">
        <f t="shared" si="25"/>
        <v>Dépense</v>
      </c>
      <c r="P558" s="9" t="str">
        <f t="shared" si="26"/>
        <v>Partenaires externes</v>
      </c>
    </row>
    <row r="559" spans="1:16" ht="12.75" customHeight="1" x14ac:dyDescent="0.25">
      <c r="A559" s="2" t="s">
        <v>605</v>
      </c>
      <c r="B559" s="2" t="s">
        <v>605</v>
      </c>
      <c r="C559" s="2" t="s">
        <v>588</v>
      </c>
      <c r="D559" s="2" t="s">
        <v>1725</v>
      </c>
      <c r="E559" s="2" t="s">
        <v>90</v>
      </c>
      <c r="F559" s="2" t="s">
        <v>200</v>
      </c>
      <c r="G559" s="2" t="s">
        <v>199</v>
      </c>
      <c r="H559" s="2" t="s">
        <v>198</v>
      </c>
      <c r="I559" s="2" t="s">
        <v>88</v>
      </c>
      <c r="J559" s="2" t="s">
        <v>47</v>
      </c>
      <c r="K559" s="2" t="s">
        <v>51</v>
      </c>
      <c r="L559" s="2" t="s">
        <v>87</v>
      </c>
      <c r="M559" s="8">
        <v>1</v>
      </c>
      <c r="N559" s="9" t="str">
        <f t="shared" si="24"/>
        <v>RSSS-280-4664 - Fondation - fonds d'exploitation - Non Cap</v>
      </c>
      <c r="O559" s="9" t="str">
        <f t="shared" si="25"/>
        <v>Dépense</v>
      </c>
      <c r="P559" s="9" t="str">
        <f t="shared" si="26"/>
        <v>Partenaires externes</v>
      </c>
    </row>
    <row r="560" spans="1:16" ht="12.75" customHeight="1" x14ac:dyDescent="0.25">
      <c r="A560" s="2" t="s">
        <v>572</v>
      </c>
      <c r="B560" s="2" t="s">
        <v>572</v>
      </c>
      <c r="C560" s="2" t="s">
        <v>555</v>
      </c>
      <c r="D560" s="2" t="s">
        <v>1725</v>
      </c>
      <c r="E560" s="2" t="s">
        <v>90</v>
      </c>
      <c r="F560" s="2" t="s">
        <v>200</v>
      </c>
      <c r="G560" s="2" t="s">
        <v>199</v>
      </c>
      <c r="H560" s="2" t="s">
        <v>198</v>
      </c>
      <c r="I560" s="2" t="s">
        <v>88</v>
      </c>
      <c r="J560" s="2" t="s">
        <v>47</v>
      </c>
      <c r="K560" s="2" t="s">
        <v>51</v>
      </c>
      <c r="L560" s="2" t="s">
        <v>87</v>
      </c>
      <c r="M560" s="8">
        <v>1</v>
      </c>
      <c r="N560" s="9" t="str">
        <f t="shared" si="24"/>
        <v>RSSS-280-4665 - Fondation - fonds d'exploitation - Non Cap</v>
      </c>
      <c r="O560" s="9" t="str">
        <f t="shared" si="25"/>
        <v>Dépense</v>
      </c>
      <c r="P560" s="9" t="str">
        <f t="shared" si="26"/>
        <v>Partenaires externes</v>
      </c>
    </row>
    <row r="561" spans="1:16" ht="12.75" customHeight="1" x14ac:dyDescent="0.25">
      <c r="A561" s="2" t="s">
        <v>539</v>
      </c>
      <c r="B561" s="2" t="s">
        <v>539</v>
      </c>
      <c r="C561" s="2" t="s">
        <v>522</v>
      </c>
      <c r="D561" s="2" t="s">
        <v>1725</v>
      </c>
      <c r="E561" s="2" t="s">
        <v>90</v>
      </c>
      <c r="F561" s="2" t="s">
        <v>200</v>
      </c>
      <c r="G561" s="2" t="s">
        <v>199</v>
      </c>
      <c r="H561" s="2" t="s">
        <v>198</v>
      </c>
      <c r="I561" s="2" t="s">
        <v>88</v>
      </c>
      <c r="J561" s="2" t="s">
        <v>47</v>
      </c>
      <c r="K561" s="2" t="s">
        <v>51</v>
      </c>
      <c r="L561" s="2" t="s">
        <v>87</v>
      </c>
      <c r="M561" s="8">
        <v>1</v>
      </c>
      <c r="N561" s="9" t="str">
        <f t="shared" si="24"/>
        <v>RSSS-280-4700 - Fondation - fonds d'exploitation - Non Cap</v>
      </c>
      <c r="O561" s="9" t="str">
        <f t="shared" si="25"/>
        <v>Dépense</v>
      </c>
      <c r="P561" s="9" t="str">
        <f t="shared" si="26"/>
        <v>Partenaires externes</v>
      </c>
    </row>
    <row r="562" spans="1:16" ht="12.75" customHeight="1" x14ac:dyDescent="0.25">
      <c r="A562" s="2" t="s">
        <v>506</v>
      </c>
      <c r="B562" s="2" t="s">
        <v>506</v>
      </c>
      <c r="C562" s="2" t="s">
        <v>493</v>
      </c>
      <c r="D562" s="2" t="s">
        <v>1725</v>
      </c>
      <c r="E562" s="2" t="s">
        <v>90</v>
      </c>
      <c r="F562" s="2" t="s">
        <v>200</v>
      </c>
      <c r="G562" s="2" t="s">
        <v>199</v>
      </c>
      <c r="H562" s="2" t="s">
        <v>198</v>
      </c>
      <c r="I562" s="2" t="s">
        <v>88</v>
      </c>
      <c r="J562" s="2" t="s">
        <v>47</v>
      </c>
      <c r="K562" s="2" t="s">
        <v>51</v>
      </c>
      <c r="L562" s="2" t="s">
        <v>87</v>
      </c>
      <c r="M562" s="8">
        <v>1</v>
      </c>
      <c r="N562" s="9" t="str">
        <f t="shared" si="24"/>
        <v>RSSS-280-4751 - Fondation - fonds d'exploitation - Non Cap</v>
      </c>
      <c r="O562" s="9" t="str">
        <f t="shared" si="25"/>
        <v>Dépense</v>
      </c>
      <c r="P562" s="9" t="str">
        <f t="shared" si="26"/>
        <v>Partenaires externes</v>
      </c>
    </row>
    <row r="563" spans="1:16" ht="12.75" customHeight="1" x14ac:dyDescent="0.25">
      <c r="A563" s="2" t="s">
        <v>477</v>
      </c>
      <c r="B563" s="2" t="s">
        <v>477</v>
      </c>
      <c r="C563" s="2" t="s">
        <v>464</v>
      </c>
      <c r="D563" s="2" t="s">
        <v>1725</v>
      </c>
      <c r="E563" s="2" t="s">
        <v>90</v>
      </c>
      <c r="F563" s="2" t="s">
        <v>200</v>
      </c>
      <c r="G563" s="2" t="s">
        <v>199</v>
      </c>
      <c r="H563" s="2" t="s">
        <v>198</v>
      </c>
      <c r="I563" s="2" t="s">
        <v>88</v>
      </c>
      <c r="J563" s="2" t="s">
        <v>47</v>
      </c>
      <c r="K563" s="2" t="s">
        <v>51</v>
      </c>
      <c r="L563" s="2" t="s">
        <v>87</v>
      </c>
      <c r="M563" s="8">
        <v>1</v>
      </c>
      <c r="N563" s="9" t="str">
        <f t="shared" si="24"/>
        <v>RSSS-280-4752 - Fondation - fonds d'exploitation - Non Cap</v>
      </c>
      <c r="O563" s="9" t="str">
        <f t="shared" si="25"/>
        <v>Dépense</v>
      </c>
      <c r="P563" s="9" t="str">
        <f t="shared" si="26"/>
        <v>Partenaires externes</v>
      </c>
    </row>
    <row r="564" spans="1:16" ht="12.75" customHeight="1" x14ac:dyDescent="0.25">
      <c r="A564" s="2" t="s">
        <v>448</v>
      </c>
      <c r="B564" s="2" t="s">
        <v>448</v>
      </c>
      <c r="C564" s="2" t="s">
        <v>431</v>
      </c>
      <c r="D564" s="2" t="s">
        <v>1725</v>
      </c>
      <c r="E564" s="2" t="s">
        <v>90</v>
      </c>
      <c r="F564" s="2" t="s">
        <v>200</v>
      </c>
      <c r="G564" s="2" t="s">
        <v>199</v>
      </c>
      <c r="H564" s="2" t="s">
        <v>198</v>
      </c>
      <c r="I564" s="2" t="s">
        <v>88</v>
      </c>
      <c r="J564" s="2" t="s">
        <v>47</v>
      </c>
      <c r="K564" s="2" t="s">
        <v>51</v>
      </c>
      <c r="L564" s="2" t="s">
        <v>87</v>
      </c>
      <c r="M564" s="8">
        <v>1</v>
      </c>
      <c r="N564" s="9" t="str">
        <f t="shared" si="24"/>
        <v>RSSS-280-4800 - Fondation - fonds d'exploitation - Non Cap</v>
      </c>
      <c r="O564" s="9" t="str">
        <f t="shared" si="25"/>
        <v>Dépense</v>
      </c>
      <c r="P564" s="9" t="str">
        <f t="shared" si="26"/>
        <v>Partenaires externes</v>
      </c>
    </row>
    <row r="565" spans="1:16" ht="12.75" customHeight="1" x14ac:dyDescent="0.25">
      <c r="A565" s="2" t="s">
        <v>415</v>
      </c>
      <c r="B565" s="2" t="s">
        <v>415</v>
      </c>
      <c r="C565" s="2" t="s">
        <v>399</v>
      </c>
      <c r="D565" s="2" t="s">
        <v>1725</v>
      </c>
      <c r="E565" s="2" t="s">
        <v>90</v>
      </c>
      <c r="F565" s="2" t="s">
        <v>200</v>
      </c>
      <c r="G565" s="2" t="s">
        <v>199</v>
      </c>
      <c r="H565" s="2" t="s">
        <v>198</v>
      </c>
      <c r="I565" s="2" t="s">
        <v>88</v>
      </c>
      <c r="J565" s="2" t="s">
        <v>47</v>
      </c>
      <c r="K565" s="2" t="s">
        <v>51</v>
      </c>
      <c r="L565" s="2" t="s">
        <v>87</v>
      </c>
      <c r="M565" s="8">
        <v>1</v>
      </c>
      <c r="N565" s="9" t="str">
        <f t="shared" si="24"/>
        <v>RSSS-280-4851 - Fondation - fonds d'exploitation - Non Cap</v>
      </c>
      <c r="O565" s="9" t="str">
        <f t="shared" si="25"/>
        <v>Dépense</v>
      </c>
      <c r="P565" s="9" t="str">
        <f t="shared" si="26"/>
        <v>Partenaires externes</v>
      </c>
    </row>
    <row r="566" spans="1:16" ht="12.75" customHeight="1" x14ac:dyDescent="0.25">
      <c r="A566" s="2" t="s">
        <v>383</v>
      </c>
      <c r="B566" s="2" t="s">
        <v>383</v>
      </c>
      <c r="C566" s="2" t="s">
        <v>366</v>
      </c>
      <c r="D566" s="2" t="s">
        <v>1725</v>
      </c>
      <c r="E566" s="2" t="s">
        <v>90</v>
      </c>
      <c r="F566" s="2" t="s">
        <v>200</v>
      </c>
      <c r="G566" s="2" t="s">
        <v>199</v>
      </c>
      <c r="H566" s="2" t="s">
        <v>198</v>
      </c>
      <c r="I566" s="2" t="s">
        <v>88</v>
      </c>
      <c r="J566" s="2" t="s">
        <v>47</v>
      </c>
      <c r="K566" s="2" t="s">
        <v>51</v>
      </c>
      <c r="L566" s="2" t="s">
        <v>87</v>
      </c>
      <c r="M566" s="8">
        <v>1</v>
      </c>
      <c r="N566" s="9" t="str">
        <f t="shared" si="24"/>
        <v>RSSS-280-4900 - Fondation - fonds d'exploitation - Non Cap</v>
      </c>
      <c r="O566" s="9" t="str">
        <f t="shared" si="25"/>
        <v>Dépense</v>
      </c>
      <c r="P566" s="9" t="str">
        <f t="shared" si="26"/>
        <v>Partenaires externes</v>
      </c>
    </row>
    <row r="567" spans="1:16" ht="12.75" customHeight="1" x14ac:dyDescent="0.25">
      <c r="A567" s="2" t="s">
        <v>350</v>
      </c>
      <c r="B567" s="2" t="s">
        <v>350</v>
      </c>
      <c r="C567" s="2" t="s">
        <v>333</v>
      </c>
      <c r="D567" s="2" t="s">
        <v>1725</v>
      </c>
      <c r="E567" s="2" t="s">
        <v>90</v>
      </c>
      <c r="F567" s="2" t="s">
        <v>200</v>
      </c>
      <c r="G567" s="2" t="s">
        <v>199</v>
      </c>
      <c r="H567" s="2" t="s">
        <v>198</v>
      </c>
      <c r="I567" s="2" t="s">
        <v>88</v>
      </c>
      <c r="J567" s="2" t="s">
        <v>47</v>
      </c>
      <c r="K567" s="2" t="s">
        <v>51</v>
      </c>
      <c r="L567" s="2" t="s">
        <v>87</v>
      </c>
      <c r="M567" s="8">
        <v>1</v>
      </c>
      <c r="N567" s="9" t="str">
        <f t="shared" si="24"/>
        <v>RSSS-280-4903 - Fondation - fonds d'exploitation - Non Cap</v>
      </c>
      <c r="O567" s="9" t="str">
        <f t="shared" si="25"/>
        <v>Dépense</v>
      </c>
      <c r="P567" s="9" t="str">
        <f t="shared" si="26"/>
        <v>Partenaires externes</v>
      </c>
    </row>
    <row r="568" spans="1:16" ht="12.75" customHeight="1" x14ac:dyDescent="0.25">
      <c r="A568" s="2" t="s">
        <v>317</v>
      </c>
      <c r="B568" s="2" t="s">
        <v>317</v>
      </c>
      <c r="C568" s="2" t="s">
        <v>295</v>
      </c>
      <c r="D568" s="2" t="s">
        <v>1725</v>
      </c>
      <c r="E568" s="2" t="s">
        <v>90</v>
      </c>
      <c r="F568" s="2" t="s">
        <v>200</v>
      </c>
      <c r="G568" s="2" t="s">
        <v>199</v>
      </c>
      <c r="H568" s="2" t="s">
        <v>198</v>
      </c>
      <c r="I568" s="2" t="s">
        <v>88</v>
      </c>
      <c r="J568" s="2" t="s">
        <v>47</v>
      </c>
      <c r="K568" s="2" t="s">
        <v>51</v>
      </c>
      <c r="L568" s="2" t="s">
        <v>87</v>
      </c>
      <c r="M568" s="8">
        <v>1</v>
      </c>
      <c r="N568" s="9" t="str">
        <f t="shared" si="24"/>
        <v>RSSS-280-4950 - Fondation - fonds d'exploitation - Non Cap</v>
      </c>
      <c r="O568" s="9" t="str">
        <f t="shared" si="25"/>
        <v>Dépense</v>
      </c>
      <c r="P568" s="9" t="str">
        <f t="shared" si="26"/>
        <v>Partenaires externes</v>
      </c>
    </row>
    <row r="569" spans="1:16" ht="12.75" customHeight="1" x14ac:dyDescent="0.25">
      <c r="A569" s="2" t="s">
        <v>279</v>
      </c>
      <c r="B569" s="2" t="s">
        <v>279</v>
      </c>
      <c r="C569" s="2" t="s">
        <v>262</v>
      </c>
      <c r="D569" s="2" t="s">
        <v>1725</v>
      </c>
      <c r="E569" s="2" t="s">
        <v>90</v>
      </c>
      <c r="F569" s="2" t="s">
        <v>200</v>
      </c>
      <c r="G569" s="2" t="s">
        <v>199</v>
      </c>
      <c r="H569" s="2" t="s">
        <v>198</v>
      </c>
      <c r="I569" s="2" t="s">
        <v>88</v>
      </c>
      <c r="J569" s="2" t="s">
        <v>47</v>
      </c>
      <c r="K569" s="2" t="s">
        <v>51</v>
      </c>
      <c r="L569" s="2" t="s">
        <v>87</v>
      </c>
      <c r="M569" s="8">
        <v>1</v>
      </c>
      <c r="N569" s="9" t="str">
        <f t="shared" si="24"/>
        <v>RSSS-280-4951 - Fondation - fonds d'exploitation - Non Cap</v>
      </c>
      <c r="O569" s="9" t="str">
        <f t="shared" si="25"/>
        <v>Dépense</v>
      </c>
      <c r="P569" s="9" t="str">
        <f t="shared" si="26"/>
        <v>Partenaires externes</v>
      </c>
    </row>
    <row r="570" spans="1:16" ht="12.75" customHeight="1" x14ac:dyDescent="0.25">
      <c r="A570" s="2" t="s">
        <v>201</v>
      </c>
      <c r="B570" s="2" t="s">
        <v>201</v>
      </c>
      <c r="C570" s="2" t="s">
        <v>149</v>
      </c>
      <c r="D570" s="2" t="s">
        <v>1725</v>
      </c>
      <c r="E570" s="2" t="s">
        <v>90</v>
      </c>
      <c r="F570" s="2" t="s">
        <v>200</v>
      </c>
      <c r="G570" s="2" t="s">
        <v>199</v>
      </c>
      <c r="H570" s="2" t="s">
        <v>198</v>
      </c>
      <c r="I570" s="2" t="s">
        <v>88</v>
      </c>
      <c r="J570" s="2" t="s">
        <v>47</v>
      </c>
      <c r="K570" s="2" t="s">
        <v>51</v>
      </c>
      <c r="L570" s="2" t="s">
        <v>87</v>
      </c>
      <c r="M570" s="8">
        <v>1</v>
      </c>
      <c r="N570" s="9" t="str">
        <f t="shared" si="24"/>
        <v>RSSS-280-4952 - Fondation - fonds d'exploitation - Non Cap</v>
      </c>
      <c r="O570" s="9" t="str">
        <f t="shared" si="25"/>
        <v>Dépense</v>
      </c>
      <c r="P570" s="9" t="str">
        <f t="shared" si="26"/>
        <v>Partenaires externes</v>
      </c>
    </row>
    <row r="571" spans="1:16" ht="12.75" customHeight="1" x14ac:dyDescent="0.25">
      <c r="A571" s="2" t="s">
        <v>1363</v>
      </c>
      <c r="B571" s="2" t="s">
        <v>1363</v>
      </c>
      <c r="C571" s="2" t="s">
        <v>1347</v>
      </c>
      <c r="D571" s="2" t="s">
        <v>1725</v>
      </c>
      <c r="E571" s="2" t="s">
        <v>90</v>
      </c>
      <c r="F571" s="2" t="s">
        <v>196</v>
      </c>
      <c r="G571" s="2" t="s">
        <v>195</v>
      </c>
      <c r="H571" s="2" t="s">
        <v>194</v>
      </c>
      <c r="I571" s="2" t="s">
        <v>88</v>
      </c>
      <c r="J571" s="2" t="s">
        <v>46</v>
      </c>
      <c r="K571" s="2" t="s">
        <v>51</v>
      </c>
      <c r="L571" s="2" t="s">
        <v>87</v>
      </c>
      <c r="M571" s="8">
        <v>1</v>
      </c>
      <c r="N571" s="9" t="str">
        <f t="shared" si="24"/>
        <v>RSSS-290-4017 - Fondation - fonds d'immobilisation - Cap</v>
      </c>
      <c r="O571" s="9" t="str">
        <f t="shared" si="25"/>
        <v>Investissement</v>
      </c>
      <c r="P571" s="9" t="str">
        <f t="shared" si="26"/>
        <v>Partenaires externes</v>
      </c>
    </row>
    <row r="572" spans="1:16" ht="12.75" customHeight="1" x14ac:dyDescent="0.25">
      <c r="A572" s="2" t="s">
        <v>1330</v>
      </c>
      <c r="B572" s="2" t="s">
        <v>1330</v>
      </c>
      <c r="C572" s="2" t="s">
        <v>1314</v>
      </c>
      <c r="D572" s="2" t="s">
        <v>1725</v>
      </c>
      <c r="E572" s="2" t="s">
        <v>90</v>
      </c>
      <c r="F572" s="2" t="s">
        <v>196</v>
      </c>
      <c r="G572" s="2" t="s">
        <v>195</v>
      </c>
      <c r="H572" s="2" t="s">
        <v>194</v>
      </c>
      <c r="I572" s="2" t="s">
        <v>88</v>
      </c>
      <c r="J572" s="2" t="s">
        <v>46</v>
      </c>
      <c r="K572" s="2" t="s">
        <v>51</v>
      </c>
      <c r="L572" s="2" t="s">
        <v>87</v>
      </c>
      <c r="M572" s="8">
        <v>1</v>
      </c>
      <c r="N572" s="9" t="str">
        <f t="shared" si="24"/>
        <v>RSSS-290-4051 - Fondation - fonds d'immobilisation - Cap</v>
      </c>
      <c r="O572" s="9" t="str">
        <f t="shared" si="25"/>
        <v>Investissement</v>
      </c>
      <c r="P572" s="9" t="str">
        <f t="shared" si="26"/>
        <v>Partenaires externes</v>
      </c>
    </row>
    <row r="573" spans="1:16" ht="12.75" customHeight="1" x14ac:dyDescent="0.25">
      <c r="A573" s="2" t="s">
        <v>1297</v>
      </c>
      <c r="B573" s="2" t="s">
        <v>1297</v>
      </c>
      <c r="C573" s="2" t="s">
        <v>1281</v>
      </c>
      <c r="D573" s="2" t="s">
        <v>1725</v>
      </c>
      <c r="E573" s="2" t="s">
        <v>90</v>
      </c>
      <c r="F573" s="2" t="s">
        <v>196</v>
      </c>
      <c r="G573" s="2" t="s">
        <v>195</v>
      </c>
      <c r="H573" s="2" t="s">
        <v>194</v>
      </c>
      <c r="I573" s="2" t="s">
        <v>88</v>
      </c>
      <c r="J573" s="2" t="s">
        <v>46</v>
      </c>
      <c r="K573" s="2" t="s">
        <v>51</v>
      </c>
      <c r="L573" s="2" t="s">
        <v>87</v>
      </c>
      <c r="M573" s="8">
        <v>1</v>
      </c>
      <c r="N573" s="9" t="str">
        <f t="shared" si="24"/>
        <v>RSSS-290-4100 - Fondation - fonds d'immobilisation - Cap</v>
      </c>
      <c r="O573" s="9" t="str">
        <f t="shared" si="25"/>
        <v>Investissement</v>
      </c>
      <c r="P573" s="9" t="str">
        <f t="shared" si="26"/>
        <v>Partenaires externes</v>
      </c>
    </row>
    <row r="574" spans="1:16" ht="12.75" customHeight="1" x14ac:dyDescent="0.25">
      <c r="A574" s="2" t="s">
        <v>1264</v>
      </c>
      <c r="B574" s="2" t="s">
        <v>1264</v>
      </c>
      <c r="C574" s="2" t="s">
        <v>1248</v>
      </c>
      <c r="D574" s="2" t="s">
        <v>1725</v>
      </c>
      <c r="E574" s="2" t="s">
        <v>90</v>
      </c>
      <c r="F574" s="2" t="s">
        <v>196</v>
      </c>
      <c r="G574" s="2" t="s">
        <v>195</v>
      </c>
      <c r="H574" s="2" t="s">
        <v>194</v>
      </c>
      <c r="I574" s="2" t="s">
        <v>88</v>
      </c>
      <c r="J574" s="2" t="s">
        <v>46</v>
      </c>
      <c r="K574" s="2" t="s">
        <v>51</v>
      </c>
      <c r="L574" s="2" t="s">
        <v>87</v>
      </c>
      <c r="M574" s="8">
        <v>1</v>
      </c>
      <c r="N574" s="9" t="str">
        <f t="shared" si="24"/>
        <v>RSSS-290-4150 - Fondation - fonds d'immobilisation - Cap</v>
      </c>
      <c r="O574" s="9" t="str">
        <f t="shared" si="25"/>
        <v>Investissement</v>
      </c>
      <c r="P574" s="9" t="str">
        <f t="shared" si="26"/>
        <v>Partenaires externes</v>
      </c>
    </row>
    <row r="575" spans="1:16" ht="12.75" customHeight="1" x14ac:dyDescent="0.25">
      <c r="A575" s="2" t="s">
        <v>1231</v>
      </c>
      <c r="B575" s="2" t="s">
        <v>1231</v>
      </c>
      <c r="C575" s="2" t="s">
        <v>1215</v>
      </c>
      <c r="D575" s="2" t="s">
        <v>1725</v>
      </c>
      <c r="E575" s="2" t="s">
        <v>90</v>
      </c>
      <c r="F575" s="2" t="s">
        <v>196</v>
      </c>
      <c r="G575" s="2" t="s">
        <v>195</v>
      </c>
      <c r="H575" s="2" t="s">
        <v>194</v>
      </c>
      <c r="I575" s="2" t="s">
        <v>88</v>
      </c>
      <c r="J575" s="2" t="s">
        <v>46</v>
      </c>
      <c r="K575" s="2" t="s">
        <v>51</v>
      </c>
      <c r="L575" s="2" t="s">
        <v>87</v>
      </c>
      <c r="M575" s="8">
        <v>1</v>
      </c>
      <c r="N575" s="9" t="str">
        <f t="shared" si="24"/>
        <v>RSSS-290-4155 - Fondation - fonds d'immobilisation - Cap</v>
      </c>
      <c r="O575" s="9" t="str">
        <f t="shared" si="25"/>
        <v>Investissement</v>
      </c>
      <c r="P575" s="9" t="str">
        <f t="shared" si="26"/>
        <v>Partenaires externes</v>
      </c>
    </row>
    <row r="576" spans="1:16" ht="12.75" customHeight="1" x14ac:dyDescent="0.25">
      <c r="A576" s="2" t="s">
        <v>1198</v>
      </c>
      <c r="B576" s="2" t="s">
        <v>1198</v>
      </c>
      <c r="C576" s="2" t="s">
        <v>1182</v>
      </c>
      <c r="D576" s="2" t="s">
        <v>1725</v>
      </c>
      <c r="E576" s="2" t="s">
        <v>90</v>
      </c>
      <c r="F576" s="2" t="s">
        <v>196</v>
      </c>
      <c r="G576" s="2" t="s">
        <v>195</v>
      </c>
      <c r="H576" s="2" t="s">
        <v>194</v>
      </c>
      <c r="I576" s="2" t="s">
        <v>88</v>
      </c>
      <c r="J576" s="2" t="s">
        <v>46</v>
      </c>
      <c r="K576" s="2" t="s">
        <v>51</v>
      </c>
      <c r="L576" s="2" t="s">
        <v>87</v>
      </c>
      <c r="M576" s="8">
        <v>1</v>
      </c>
      <c r="N576" s="9" t="str">
        <f t="shared" si="24"/>
        <v>RSSS-290-4200 - Fondation - fonds d'immobilisation - Cap</v>
      </c>
      <c r="O576" s="9" t="str">
        <f t="shared" si="25"/>
        <v>Investissement</v>
      </c>
      <c r="P576" s="9" t="str">
        <f t="shared" si="26"/>
        <v>Partenaires externes</v>
      </c>
    </row>
    <row r="577" spans="1:16" ht="12.75" customHeight="1" x14ac:dyDescent="0.25">
      <c r="A577" s="2" t="s">
        <v>1165</v>
      </c>
      <c r="B577" s="2" t="s">
        <v>1165</v>
      </c>
      <c r="C577" s="2" t="s">
        <v>1149</v>
      </c>
      <c r="D577" s="2" t="s">
        <v>1725</v>
      </c>
      <c r="E577" s="2" t="s">
        <v>90</v>
      </c>
      <c r="F577" s="2" t="s">
        <v>196</v>
      </c>
      <c r="G577" s="2" t="s">
        <v>195</v>
      </c>
      <c r="H577" s="2" t="s">
        <v>194</v>
      </c>
      <c r="I577" s="2" t="s">
        <v>88</v>
      </c>
      <c r="J577" s="2" t="s">
        <v>46</v>
      </c>
      <c r="K577" s="2" t="s">
        <v>51</v>
      </c>
      <c r="L577" s="2" t="s">
        <v>87</v>
      </c>
      <c r="M577" s="8">
        <v>1</v>
      </c>
      <c r="N577" s="9" t="str">
        <f t="shared" si="24"/>
        <v>RSSS-290-4250 - Fondation - fonds d'immobilisation - Cap</v>
      </c>
      <c r="O577" s="9" t="str">
        <f t="shared" si="25"/>
        <v>Investissement</v>
      </c>
      <c r="P577" s="9" t="str">
        <f t="shared" si="26"/>
        <v>Partenaires externes</v>
      </c>
    </row>
    <row r="578" spans="1:16" ht="12.75" customHeight="1" x14ac:dyDescent="0.25">
      <c r="A578" s="2" t="s">
        <v>1132</v>
      </c>
      <c r="B578" s="2" t="s">
        <v>1132</v>
      </c>
      <c r="C578" s="2" t="s">
        <v>1116</v>
      </c>
      <c r="D578" s="2" t="s">
        <v>1725</v>
      </c>
      <c r="E578" s="2" t="s">
        <v>90</v>
      </c>
      <c r="F578" s="2" t="s">
        <v>196</v>
      </c>
      <c r="G578" s="2" t="s">
        <v>195</v>
      </c>
      <c r="H578" s="2" t="s">
        <v>194</v>
      </c>
      <c r="I578" s="2" t="s">
        <v>88</v>
      </c>
      <c r="J578" s="2" t="s">
        <v>46</v>
      </c>
      <c r="K578" s="2" t="s">
        <v>51</v>
      </c>
      <c r="L578" s="2" t="s">
        <v>87</v>
      </c>
      <c r="M578" s="8">
        <v>1</v>
      </c>
      <c r="N578" s="9" t="str">
        <f t="shared" si="24"/>
        <v>RSSS-290-4300 - Fondation - fonds d'immobilisation - Cap</v>
      </c>
      <c r="O578" s="9" t="str">
        <f t="shared" si="25"/>
        <v>Investissement</v>
      </c>
      <c r="P578" s="9" t="str">
        <f t="shared" si="26"/>
        <v>Partenaires externes</v>
      </c>
    </row>
    <row r="579" spans="1:16" ht="12.75" customHeight="1" x14ac:dyDescent="0.25">
      <c r="A579" s="2" t="s">
        <v>1099</v>
      </c>
      <c r="B579" s="2" t="s">
        <v>1099</v>
      </c>
      <c r="C579" s="2" t="s">
        <v>1083</v>
      </c>
      <c r="D579" s="2" t="s">
        <v>1725</v>
      </c>
      <c r="E579" s="2" t="s">
        <v>90</v>
      </c>
      <c r="F579" s="2" t="s">
        <v>196</v>
      </c>
      <c r="G579" s="2" t="s">
        <v>195</v>
      </c>
      <c r="H579" s="2" t="s">
        <v>194</v>
      </c>
      <c r="I579" s="2" t="s">
        <v>88</v>
      </c>
      <c r="J579" s="2" t="s">
        <v>46</v>
      </c>
      <c r="K579" s="2" t="s">
        <v>51</v>
      </c>
      <c r="L579" s="2" t="s">
        <v>87</v>
      </c>
      <c r="M579" s="8">
        <v>1</v>
      </c>
      <c r="N579" s="9" t="str">
        <f t="shared" ref="N579:N642" si="27">_xlfn.CONCAT(B579," - ",G579)</f>
        <v>RSSS-290-4326 - Fondation - fonds d'immobilisation - Cap</v>
      </c>
      <c r="O579" s="9" t="str">
        <f t="shared" ref="O579:O642" si="28">J579</f>
        <v>Investissement</v>
      </c>
      <c r="P579" s="9" t="str">
        <f t="shared" ref="P579:P642" si="29">D579</f>
        <v>Partenaires externes</v>
      </c>
    </row>
    <row r="580" spans="1:16" ht="12.75" customHeight="1" x14ac:dyDescent="0.25">
      <c r="A580" s="2" t="s">
        <v>1066</v>
      </c>
      <c r="B580" s="2" t="s">
        <v>1066</v>
      </c>
      <c r="C580" s="2" t="s">
        <v>1050</v>
      </c>
      <c r="D580" s="2" t="s">
        <v>1725</v>
      </c>
      <c r="E580" s="2" t="s">
        <v>90</v>
      </c>
      <c r="F580" s="2" t="s">
        <v>196</v>
      </c>
      <c r="G580" s="2" t="s">
        <v>195</v>
      </c>
      <c r="H580" s="2" t="s">
        <v>194</v>
      </c>
      <c r="I580" s="2" t="s">
        <v>88</v>
      </c>
      <c r="J580" s="2" t="s">
        <v>46</v>
      </c>
      <c r="K580" s="2" t="s">
        <v>51</v>
      </c>
      <c r="L580" s="2" t="s">
        <v>87</v>
      </c>
      <c r="M580" s="8">
        <v>1</v>
      </c>
      <c r="N580" s="9" t="str">
        <f t="shared" si="27"/>
        <v>RSSS-290-4327 - Fondation - fonds d'immobilisation - Cap</v>
      </c>
      <c r="O580" s="9" t="str">
        <f t="shared" si="28"/>
        <v>Investissement</v>
      </c>
      <c r="P580" s="9" t="str">
        <f t="shared" si="29"/>
        <v>Partenaires externes</v>
      </c>
    </row>
    <row r="581" spans="1:16" ht="12.75" customHeight="1" x14ac:dyDescent="0.25">
      <c r="A581" s="2" t="s">
        <v>1033</v>
      </c>
      <c r="B581" s="2" t="s">
        <v>1033</v>
      </c>
      <c r="C581" s="2" t="s">
        <v>1017</v>
      </c>
      <c r="D581" s="2" t="s">
        <v>1725</v>
      </c>
      <c r="E581" s="2" t="s">
        <v>90</v>
      </c>
      <c r="F581" s="2" t="s">
        <v>196</v>
      </c>
      <c r="G581" s="2" t="s">
        <v>195</v>
      </c>
      <c r="H581" s="2" t="s">
        <v>194</v>
      </c>
      <c r="I581" s="2" t="s">
        <v>88</v>
      </c>
      <c r="J581" s="2" t="s">
        <v>46</v>
      </c>
      <c r="K581" s="2" t="s">
        <v>51</v>
      </c>
      <c r="L581" s="2" t="s">
        <v>87</v>
      </c>
      <c r="M581" s="8">
        <v>1</v>
      </c>
      <c r="N581" s="9" t="str">
        <f t="shared" si="27"/>
        <v>RSSS-290-4350 - Fondation - fonds d'immobilisation - Cap</v>
      </c>
      <c r="O581" s="9" t="str">
        <f t="shared" si="28"/>
        <v>Investissement</v>
      </c>
      <c r="P581" s="9" t="str">
        <f t="shared" si="29"/>
        <v>Partenaires externes</v>
      </c>
    </row>
    <row r="582" spans="1:16" ht="12.75" customHeight="1" x14ac:dyDescent="0.25">
      <c r="A582" s="2" t="s">
        <v>1000</v>
      </c>
      <c r="B582" s="2" t="s">
        <v>1000</v>
      </c>
      <c r="C582" s="2" t="s">
        <v>984</v>
      </c>
      <c r="D582" s="2" t="s">
        <v>1725</v>
      </c>
      <c r="E582" s="2" t="s">
        <v>90</v>
      </c>
      <c r="F582" s="2" t="s">
        <v>196</v>
      </c>
      <c r="G582" s="2" t="s">
        <v>195</v>
      </c>
      <c r="H582" s="2" t="s">
        <v>194</v>
      </c>
      <c r="I582" s="2" t="s">
        <v>88</v>
      </c>
      <c r="J582" s="2" t="s">
        <v>46</v>
      </c>
      <c r="K582" s="2" t="s">
        <v>51</v>
      </c>
      <c r="L582" s="2" t="s">
        <v>87</v>
      </c>
      <c r="M582" s="8">
        <v>1</v>
      </c>
      <c r="N582" s="9" t="str">
        <f t="shared" si="27"/>
        <v>RSSS-290-4400 - Fondation - fonds d'immobilisation - Cap</v>
      </c>
      <c r="O582" s="9" t="str">
        <f t="shared" si="28"/>
        <v>Investissement</v>
      </c>
      <c r="P582" s="9" t="str">
        <f t="shared" si="29"/>
        <v>Partenaires externes</v>
      </c>
    </row>
    <row r="583" spans="1:16" ht="12.75" customHeight="1" x14ac:dyDescent="0.25">
      <c r="A583" s="2" t="s">
        <v>967</v>
      </c>
      <c r="B583" s="2" t="s">
        <v>967</v>
      </c>
      <c r="C583" s="2" t="s">
        <v>951</v>
      </c>
      <c r="D583" s="2" t="s">
        <v>1725</v>
      </c>
      <c r="E583" s="2" t="s">
        <v>90</v>
      </c>
      <c r="F583" s="2" t="s">
        <v>196</v>
      </c>
      <c r="G583" s="2" t="s">
        <v>195</v>
      </c>
      <c r="H583" s="2" t="s">
        <v>194</v>
      </c>
      <c r="I583" s="2" t="s">
        <v>88</v>
      </c>
      <c r="J583" s="2" t="s">
        <v>46</v>
      </c>
      <c r="K583" s="2" t="s">
        <v>51</v>
      </c>
      <c r="L583" s="2" t="s">
        <v>87</v>
      </c>
      <c r="M583" s="8">
        <v>1</v>
      </c>
      <c r="N583" s="9" t="str">
        <f t="shared" si="27"/>
        <v>RSSS-290-4450 - Fondation - fonds d'immobilisation - Cap</v>
      </c>
      <c r="O583" s="9" t="str">
        <f t="shared" si="28"/>
        <v>Investissement</v>
      </c>
      <c r="P583" s="9" t="str">
        <f t="shared" si="29"/>
        <v>Partenaires externes</v>
      </c>
    </row>
    <row r="584" spans="1:16" ht="12.75" customHeight="1" x14ac:dyDescent="0.25">
      <c r="A584" s="2" t="s">
        <v>934</v>
      </c>
      <c r="B584" s="2" t="s">
        <v>934</v>
      </c>
      <c r="C584" s="2" t="s">
        <v>918</v>
      </c>
      <c r="D584" s="2" t="s">
        <v>1725</v>
      </c>
      <c r="E584" s="2" t="s">
        <v>90</v>
      </c>
      <c r="F584" s="2" t="s">
        <v>196</v>
      </c>
      <c r="G584" s="2" t="s">
        <v>195</v>
      </c>
      <c r="H584" s="2" t="s">
        <v>194</v>
      </c>
      <c r="I584" s="2" t="s">
        <v>88</v>
      </c>
      <c r="J584" s="2" t="s">
        <v>46</v>
      </c>
      <c r="K584" s="2" t="s">
        <v>51</v>
      </c>
      <c r="L584" s="2" t="s">
        <v>87</v>
      </c>
      <c r="M584" s="8">
        <v>1</v>
      </c>
      <c r="N584" s="9" t="str">
        <f t="shared" si="27"/>
        <v>RSSS-290-4500 - Fondation - fonds d'immobilisation - Cap</v>
      </c>
      <c r="O584" s="9" t="str">
        <f t="shared" si="28"/>
        <v>Investissement</v>
      </c>
      <c r="P584" s="9" t="str">
        <f t="shared" si="29"/>
        <v>Partenaires externes</v>
      </c>
    </row>
    <row r="585" spans="1:16" ht="12.75" customHeight="1" x14ac:dyDescent="0.25">
      <c r="A585" s="2" t="s">
        <v>901</v>
      </c>
      <c r="B585" s="2" t="s">
        <v>901</v>
      </c>
      <c r="C585" s="2" t="s">
        <v>885</v>
      </c>
      <c r="D585" s="2" t="s">
        <v>1725</v>
      </c>
      <c r="E585" s="2" t="s">
        <v>90</v>
      </c>
      <c r="F585" s="2" t="s">
        <v>196</v>
      </c>
      <c r="G585" s="2" t="s">
        <v>195</v>
      </c>
      <c r="H585" s="2" t="s">
        <v>194</v>
      </c>
      <c r="I585" s="2" t="s">
        <v>88</v>
      </c>
      <c r="J585" s="2" t="s">
        <v>46</v>
      </c>
      <c r="K585" s="2" t="s">
        <v>51</v>
      </c>
      <c r="L585" s="2" t="s">
        <v>87</v>
      </c>
      <c r="M585" s="8">
        <v>1</v>
      </c>
      <c r="N585" s="9" t="str">
        <f t="shared" si="27"/>
        <v>RSSS-290-4550 - Fondation - fonds d'immobilisation - Cap</v>
      </c>
      <c r="O585" s="9" t="str">
        <f t="shared" si="28"/>
        <v>Investissement</v>
      </c>
      <c r="P585" s="9" t="str">
        <f t="shared" si="29"/>
        <v>Partenaires externes</v>
      </c>
    </row>
    <row r="586" spans="1:16" ht="12.75" customHeight="1" x14ac:dyDescent="0.25">
      <c r="A586" s="2" t="s">
        <v>868</v>
      </c>
      <c r="B586" s="2" t="s">
        <v>868</v>
      </c>
      <c r="C586" s="2" t="s">
        <v>852</v>
      </c>
      <c r="D586" s="2" t="s">
        <v>1725</v>
      </c>
      <c r="E586" s="2" t="s">
        <v>90</v>
      </c>
      <c r="F586" s="2" t="s">
        <v>196</v>
      </c>
      <c r="G586" s="2" t="s">
        <v>195</v>
      </c>
      <c r="H586" s="2" t="s">
        <v>194</v>
      </c>
      <c r="I586" s="2" t="s">
        <v>88</v>
      </c>
      <c r="J586" s="2" t="s">
        <v>46</v>
      </c>
      <c r="K586" s="2" t="s">
        <v>51</v>
      </c>
      <c r="L586" s="2" t="s">
        <v>87</v>
      </c>
      <c r="M586" s="8">
        <v>1</v>
      </c>
      <c r="N586" s="9" t="str">
        <f t="shared" si="27"/>
        <v>RSSS-290-4600 - Fondation - fonds d'immobilisation - Cap</v>
      </c>
      <c r="O586" s="9" t="str">
        <f t="shared" si="28"/>
        <v>Investissement</v>
      </c>
      <c r="P586" s="9" t="str">
        <f t="shared" si="29"/>
        <v>Partenaires externes</v>
      </c>
    </row>
    <row r="587" spans="1:16" ht="12.75" customHeight="1" x14ac:dyDescent="0.25">
      <c r="A587" s="2" t="s">
        <v>835</v>
      </c>
      <c r="B587" s="2" t="s">
        <v>835</v>
      </c>
      <c r="C587" s="2" t="s">
        <v>819</v>
      </c>
      <c r="D587" s="2" t="s">
        <v>1725</v>
      </c>
      <c r="E587" s="2" t="s">
        <v>90</v>
      </c>
      <c r="F587" s="2" t="s">
        <v>196</v>
      </c>
      <c r="G587" s="2" t="s">
        <v>195</v>
      </c>
      <c r="H587" s="2" t="s">
        <v>194</v>
      </c>
      <c r="I587" s="2" t="s">
        <v>88</v>
      </c>
      <c r="J587" s="2" t="s">
        <v>46</v>
      </c>
      <c r="K587" s="2" t="s">
        <v>51</v>
      </c>
      <c r="L587" s="2" t="s">
        <v>87</v>
      </c>
      <c r="M587" s="8">
        <v>1</v>
      </c>
      <c r="N587" s="9" t="str">
        <f t="shared" si="27"/>
        <v>RSSS-290-4601 - Fondation - fonds d'immobilisation - Cap</v>
      </c>
      <c r="O587" s="9" t="str">
        <f t="shared" si="28"/>
        <v>Investissement</v>
      </c>
      <c r="P587" s="9" t="str">
        <f t="shared" si="29"/>
        <v>Partenaires externes</v>
      </c>
    </row>
    <row r="588" spans="1:16" ht="12.75" customHeight="1" x14ac:dyDescent="0.25">
      <c r="A588" s="2" t="s">
        <v>802</v>
      </c>
      <c r="B588" s="2" t="s">
        <v>802</v>
      </c>
      <c r="C588" s="2" t="s">
        <v>786</v>
      </c>
      <c r="D588" s="2" t="s">
        <v>1725</v>
      </c>
      <c r="E588" s="2" t="s">
        <v>90</v>
      </c>
      <c r="F588" s="2" t="s">
        <v>196</v>
      </c>
      <c r="G588" s="2" t="s">
        <v>195</v>
      </c>
      <c r="H588" s="2" t="s">
        <v>194</v>
      </c>
      <c r="I588" s="2" t="s">
        <v>88</v>
      </c>
      <c r="J588" s="2" t="s">
        <v>46</v>
      </c>
      <c r="K588" s="2" t="s">
        <v>51</v>
      </c>
      <c r="L588" s="2" t="s">
        <v>87</v>
      </c>
      <c r="M588" s="8">
        <v>1</v>
      </c>
      <c r="N588" s="9" t="str">
        <f t="shared" si="27"/>
        <v>RSSS-290-4602 - Fondation - fonds d'immobilisation - Cap</v>
      </c>
      <c r="O588" s="9" t="str">
        <f t="shared" si="28"/>
        <v>Investissement</v>
      </c>
      <c r="P588" s="9" t="str">
        <f t="shared" si="29"/>
        <v>Partenaires externes</v>
      </c>
    </row>
    <row r="589" spans="1:16" ht="12.75" customHeight="1" x14ac:dyDescent="0.25">
      <c r="A589" s="2" t="s">
        <v>769</v>
      </c>
      <c r="B589" s="2" t="s">
        <v>769</v>
      </c>
      <c r="C589" s="2" t="s">
        <v>753</v>
      </c>
      <c r="D589" s="2" t="s">
        <v>1725</v>
      </c>
      <c r="E589" s="2" t="s">
        <v>90</v>
      </c>
      <c r="F589" s="2" t="s">
        <v>196</v>
      </c>
      <c r="G589" s="2" t="s">
        <v>195</v>
      </c>
      <c r="H589" s="2" t="s">
        <v>194</v>
      </c>
      <c r="I589" s="2" t="s">
        <v>88</v>
      </c>
      <c r="J589" s="2" t="s">
        <v>46</v>
      </c>
      <c r="K589" s="2" t="s">
        <v>51</v>
      </c>
      <c r="L589" s="2" t="s">
        <v>87</v>
      </c>
      <c r="M589" s="8">
        <v>1</v>
      </c>
      <c r="N589" s="9" t="str">
        <f t="shared" si="27"/>
        <v>RSSS-290-4603 - Fondation - fonds d'immobilisation - Cap</v>
      </c>
      <c r="O589" s="9" t="str">
        <f t="shared" si="28"/>
        <v>Investissement</v>
      </c>
      <c r="P589" s="9" t="str">
        <f t="shared" si="29"/>
        <v>Partenaires externes</v>
      </c>
    </row>
    <row r="590" spans="1:16" ht="12.75" customHeight="1" x14ac:dyDescent="0.25">
      <c r="A590" s="2" t="s">
        <v>736</v>
      </c>
      <c r="B590" s="2" t="s">
        <v>736</v>
      </c>
      <c r="C590" s="2" t="s">
        <v>720</v>
      </c>
      <c r="D590" s="2" t="s">
        <v>1725</v>
      </c>
      <c r="E590" s="2" t="s">
        <v>90</v>
      </c>
      <c r="F590" s="2" t="s">
        <v>196</v>
      </c>
      <c r="G590" s="2" t="s">
        <v>195</v>
      </c>
      <c r="H590" s="2" t="s">
        <v>194</v>
      </c>
      <c r="I590" s="2" t="s">
        <v>88</v>
      </c>
      <c r="J590" s="2" t="s">
        <v>46</v>
      </c>
      <c r="K590" s="2" t="s">
        <v>51</v>
      </c>
      <c r="L590" s="2" t="s">
        <v>87</v>
      </c>
      <c r="M590" s="8">
        <v>1</v>
      </c>
      <c r="N590" s="9" t="str">
        <f t="shared" si="27"/>
        <v>RSSS-290-4604 - Fondation - fonds d'immobilisation - Cap</v>
      </c>
      <c r="O590" s="9" t="str">
        <f t="shared" si="28"/>
        <v>Investissement</v>
      </c>
      <c r="P590" s="9" t="str">
        <f t="shared" si="29"/>
        <v>Partenaires externes</v>
      </c>
    </row>
    <row r="591" spans="1:16" ht="12.75" customHeight="1" x14ac:dyDescent="0.25">
      <c r="A591" s="2" t="s">
        <v>703</v>
      </c>
      <c r="B591" s="2" t="s">
        <v>703</v>
      </c>
      <c r="C591" s="2" t="s">
        <v>687</v>
      </c>
      <c r="D591" s="2" t="s">
        <v>1725</v>
      </c>
      <c r="E591" s="2" t="s">
        <v>90</v>
      </c>
      <c r="F591" s="2" t="s">
        <v>196</v>
      </c>
      <c r="G591" s="2" t="s">
        <v>195</v>
      </c>
      <c r="H591" s="2" t="s">
        <v>194</v>
      </c>
      <c r="I591" s="2" t="s">
        <v>88</v>
      </c>
      <c r="J591" s="2" t="s">
        <v>46</v>
      </c>
      <c r="K591" s="2" t="s">
        <v>51</v>
      </c>
      <c r="L591" s="2" t="s">
        <v>87</v>
      </c>
      <c r="M591" s="8">
        <v>1</v>
      </c>
      <c r="N591" s="9" t="str">
        <f t="shared" si="27"/>
        <v>RSSS-290-4618 - Fondation - fonds d'immobilisation - Cap</v>
      </c>
      <c r="O591" s="9" t="str">
        <f t="shared" si="28"/>
        <v>Investissement</v>
      </c>
      <c r="P591" s="9" t="str">
        <f t="shared" si="29"/>
        <v>Partenaires externes</v>
      </c>
    </row>
    <row r="592" spans="1:16" ht="12.75" customHeight="1" x14ac:dyDescent="0.25">
      <c r="A592" s="2" t="s">
        <v>670</v>
      </c>
      <c r="B592" s="2" t="s">
        <v>670</v>
      </c>
      <c r="C592" s="2" t="s">
        <v>654</v>
      </c>
      <c r="D592" s="2" t="s">
        <v>1725</v>
      </c>
      <c r="E592" s="2" t="s">
        <v>90</v>
      </c>
      <c r="F592" s="2" t="s">
        <v>196</v>
      </c>
      <c r="G592" s="2" t="s">
        <v>195</v>
      </c>
      <c r="H592" s="2" t="s">
        <v>194</v>
      </c>
      <c r="I592" s="2" t="s">
        <v>88</v>
      </c>
      <c r="J592" s="2" t="s">
        <v>46</v>
      </c>
      <c r="K592" s="2" t="s">
        <v>51</v>
      </c>
      <c r="L592" s="2" t="s">
        <v>87</v>
      </c>
      <c r="M592" s="8">
        <v>1</v>
      </c>
      <c r="N592" s="9" t="str">
        <f t="shared" si="27"/>
        <v>RSSS-290-4620 - Fondation - fonds d'immobilisation - Cap</v>
      </c>
      <c r="O592" s="9" t="str">
        <f t="shared" si="28"/>
        <v>Investissement</v>
      </c>
      <c r="P592" s="9" t="str">
        <f t="shared" si="29"/>
        <v>Partenaires externes</v>
      </c>
    </row>
    <row r="593" spans="1:16" ht="12.75" customHeight="1" x14ac:dyDescent="0.25">
      <c r="A593" s="2" t="s">
        <v>637</v>
      </c>
      <c r="B593" s="2" t="s">
        <v>637</v>
      </c>
      <c r="C593" s="2" t="s">
        <v>621</v>
      </c>
      <c r="D593" s="2" t="s">
        <v>1725</v>
      </c>
      <c r="E593" s="2" t="s">
        <v>90</v>
      </c>
      <c r="F593" s="2" t="s">
        <v>196</v>
      </c>
      <c r="G593" s="2" t="s">
        <v>195</v>
      </c>
      <c r="H593" s="2" t="s">
        <v>194</v>
      </c>
      <c r="I593" s="2" t="s">
        <v>88</v>
      </c>
      <c r="J593" s="2" t="s">
        <v>46</v>
      </c>
      <c r="K593" s="2" t="s">
        <v>51</v>
      </c>
      <c r="L593" s="2" t="s">
        <v>87</v>
      </c>
      <c r="M593" s="8">
        <v>1</v>
      </c>
      <c r="N593" s="9" t="str">
        <f t="shared" si="27"/>
        <v>RSSS-290-4624 - Fondation - fonds d'immobilisation - Cap</v>
      </c>
      <c r="O593" s="9" t="str">
        <f t="shared" si="28"/>
        <v>Investissement</v>
      </c>
      <c r="P593" s="9" t="str">
        <f t="shared" si="29"/>
        <v>Partenaires externes</v>
      </c>
    </row>
    <row r="594" spans="1:16" ht="12.75" customHeight="1" x14ac:dyDescent="0.25">
      <c r="A594" s="2" t="s">
        <v>604</v>
      </c>
      <c r="B594" s="2" t="s">
        <v>604</v>
      </c>
      <c r="C594" s="2" t="s">
        <v>588</v>
      </c>
      <c r="D594" s="2" t="s">
        <v>1725</v>
      </c>
      <c r="E594" s="2" t="s">
        <v>90</v>
      </c>
      <c r="F594" s="2" t="s">
        <v>196</v>
      </c>
      <c r="G594" s="2" t="s">
        <v>195</v>
      </c>
      <c r="H594" s="2" t="s">
        <v>194</v>
      </c>
      <c r="I594" s="2" t="s">
        <v>88</v>
      </c>
      <c r="J594" s="2" t="s">
        <v>46</v>
      </c>
      <c r="K594" s="2" t="s">
        <v>51</v>
      </c>
      <c r="L594" s="2" t="s">
        <v>87</v>
      </c>
      <c r="M594" s="8">
        <v>1</v>
      </c>
      <c r="N594" s="9" t="str">
        <f t="shared" si="27"/>
        <v>RSSS-290-4664 - Fondation - fonds d'immobilisation - Cap</v>
      </c>
      <c r="O594" s="9" t="str">
        <f t="shared" si="28"/>
        <v>Investissement</v>
      </c>
      <c r="P594" s="9" t="str">
        <f t="shared" si="29"/>
        <v>Partenaires externes</v>
      </c>
    </row>
    <row r="595" spans="1:16" ht="12.75" customHeight="1" x14ac:dyDescent="0.25">
      <c r="A595" s="2" t="s">
        <v>571</v>
      </c>
      <c r="B595" s="2" t="s">
        <v>571</v>
      </c>
      <c r="C595" s="2" t="s">
        <v>555</v>
      </c>
      <c r="D595" s="2" t="s">
        <v>1725</v>
      </c>
      <c r="E595" s="2" t="s">
        <v>90</v>
      </c>
      <c r="F595" s="2" t="s">
        <v>196</v>
      </c>
      <c r="G595" s="2" t="s">
        <v>195</v>
      </c>
      <c r="H595" s="2" t="s">
        <v>194</v>
      </c>
      <c r="I595" s="2" t="s">
        <v>88</v>
      </c>
      <c r="J595" s="2" t="s">
        <v>46</v>
      </c>
      <c r="K595" s="2" t="s">
        <v>51</v>
      </c>
      <c r="L595" s="2" t="s">
        <v>87</v>
      </c>
      <c r="M595" s="8">
        <v>1</v>
      </c>
      <c r="N595" s="9" t="str">
        <f t="shared" si="27"/>
        <v>RSSS-290-4665 - Fondation - fonds d'immobilisation - Cap</v>
      </c>
      <c r="O595" s="9" t="str">
        <f t="shared" si="28"/>
        <v>Investissement</v>
      </c>
      <c r="P595" s="9" t="str">
        <f t="shared" si="29"/>
        <v>Partenaires externes</v>
      </c>
    </row>
    <row r="596" spans="1:16" ht="12.75" customHeight="1" x14ac:dyDescent="0.25">
      <c r="A596" s="2" t="s">
        <v>538</v>
      </c>
      <c r="B596" s="2" t="s">
        <v>538</v>
      </c>
      <c r="C596" s="2" t="s">
        <v>522</v>
      </c>
      <c r="D596" s="2" t="s">
        <v>1725</v>
      </c>
      <c r="E596" s="2" t="s">
        <v>90</v>
      </c>
      <c r="F596" s="2" t="s">
        <v>196</v>
      </c>
      <c r="G596" s="2" t="s">
        <v>195</v>
      </c>
      <c r="H596" s="2" t="s">
        <v>194</v>
      </c>
      <c r="I596" s="2" t="s">
        <v>88</v>
      </c>
      <c r="J596" s="2" t="s">
        <v>46</v>
      </c>
      <c r="K596" s="2" t="s">
        <v>51</v>
      </c>
      <c r="L596" s="2" t="s">
        <v>87</v>
      </c>
      <c r="M596" s="8">
        <v>1</v>
      </c>
      <c r="N596" s="9" t="str">
        <f t="shared" si="27"/>
        <v>RSSS-290-4700 - Fondation - fonds d'immobilisation - Cap</v>
      </c>
      <c r="O596" s="9" t="str">
        <f t="shared" si="28"/>
        <v>Investissement</v>
      </c>
      <c r="P596" s="9" t="str">
        <f t="shared" si="29"/>
        <v>Partenaires externes</v>
      </c>
    </row>
    <row r="597" spans="1:16" ht="12.75" customHeight="1" x14ac:dyDescent="0.25">
      <c r="A597" s="2" t="s">
        <v>505</v>
      </c>
      <c r="B597" s="2" t="s">
        <v>505</v>
      </c>
      <c r="C597" s="2" t="s">
        <v>493</v>
      </c>
      <c r="D597" s="2" t="s">
        <v>1725</v>
      </c>
      <c r="E597" s="2" t="s">
        <v>90</v>
      </c>
      <c r="F597" s="2" t="s">
        <v>196</v>
      </c>
      <c r="G597" s="2" t="s">
        <v>195</v>
      </c>
      <c r="H597" s="2" t="s">
        <v>194</v>
      </c>
      <c r="I597" s="2" t="s">
        <v>88</v>
      </c>
      <c r="J597" s="2" t="s">
        <v>46</v>
      </c>
      <c r="K597" s="2" t="s">
        <v>51</v>
      </c>
      <c r="L597" s="2" t="s">
        <v>87</v>
      </c>
      <c r="M597" s="8">
        <v>1</v>
      </c>
      <c r="N597" s="9" t="str">
        <f t="shared" si="27"/>
        <v>RSSS-290-4751 - Fondation - fonds d'immobilisation - Cap</v>
      </c>
      <c r="O597" s="9" t="str">
        <f t="shared" si="28"/>
        <v>Investissement</v>
      </c>
      <c r="P597" s="9" t="str">
        <f t="shared" si="29"/>
        <v>Partenaires externes</v>
      </c>
    </row>
    <row r="598" spans="1:16" ht="12.75" customHeight="1" x14ac:dyDescent="0.25">
      <c r="A598" s="2" t="s">
        <v>476</v>
      </c>
      <c r="B598" s="2" t="s">
        <v>476</v>
      </c>
      <c r="C598" s="2" t="s">
        <v>464</v>
      </c>
      <c r="D598" s="2" t="s">
        <v>1725</v>
      </c>
      <c r="E598" s="2" t="s">
        <v>90</v>
      </c>
      <c r="F598" s="2" t="s">
        <v>196</v>
      </c>
      <c r="G598" s="2" t="s">
        <v>195</v>
      </c>
      <c r="H598" s="2" t="s">
        <v>194</v>
      </c>
      <c r="I598" s="2" t="s">
        <v>88</v>
      </c>
      <c r="J598" s="2" t="s">
        <v>46</v>
      </c>
      <c r="K598" s="2" t="s">
        <v>51</v>
      </c>
      <c r="L598" s="2" t="s">
        <v>87</v>
      </c>
      <c r="M598" s="8">
        <v>1</v>
      </c>
      <c r="N598" s="9" t="str">
        <f t="shared" si="27"/>
        <v>RSSS-290-4752 - Fondation - fonds d'immobilisation - Cap</v>
      </c>
      <c r="O598" s="9" t="str">
        <f t="shared" si="28"/>
        <v>Investissement</v>
      </c>
      <c r="P598" s="9" t="str">
        <f t="shared" si="29"/>
        <v>Partenaires externes</v>
      </c>
    </row>
    <row r="599" spans="1:16" ht="12.75" customHeight="1" x14ac:dyDescent="0.25">
      <c r="A599" s="2" t="s">
        <v>447</v>
      </c>
      <c r="B599" s="2" t="s">
        <v>447</v>
      </c>
      <c r="C599" s="2" t="s">
        <v>431</v>
      </c>
      <c r="D599" s="2" t="s">
        <v>1725</v>
      </c>
      <c r="E599" s="2" t="s">
        <v>90</v>
      </c>
      <c r="F599" s="2" t="s">
        <v>196</v>
      </c>
      <c r="G599" s="2" t="s">
        <v>195</v>
      </c>
      <c r="H599" s="2" t="s">
        <v>194</v>
      </c>
      <c r="I599" s="2" t="s">
        <v>88</v>
      </c>
      <c r="J599" s="2" t="s">
        <v>46</v>
      </c>
      <c r="K599" s="2" t="s">
        <v>51</v>
      </c>
      <c r="L599" s="2" t="s">
        <v>87</v>
      </c>
      <c r="M599" s="8">
        <v>1</v>
      </c>
      <c r="N599" s="9" t="str">
        <f t="shared" si="27"/>
        <v>RSSS-290-4800 - Fondation - fonds d'immobilisation - Cap</v>
      </c>
      <c r="O599" s="9" t="str">
        <f t="shared" si="28"/>
        <v>Investissement</v>
      </c>
      <c r="P599" s="9" t="str">
        <f t="shared" si="29"/>
        <v>Partenaires externes</v>
      </c>
    </row>
    <row r="600" spans="1:16" ht="12.75" customHeight="1" x14ac:dyDescent="0.25">
      <c r="A600" s="2" t="s">
        <v>414</v>
      </c>
      <c r="B600" s="2" t="s">
        <v>414</v>
      </c>
      <c r="C600" s="2" t="s">
        <v>399</v>
      </c>
      <c r="D600" s="2" t="s">
        <v>1725</v>
      </c>
      <c r="E600" s="2" t="s">
        <v>90</v>
      </c>
      <c r="F600" s="2" t="s">
        <v>196</v>
      </c>
      <c r="G600" s="2" t="s">
        <v>195</v>
      </c>
      <c r="H600" s="2" t="s">
        <v>194</v>
      </c>
      <c r="I600" s="2" t="s">
        <v>88</v>
      </c>
      <c r="J600" s="2" t="s">
        <v>46</v>
      </c>
      <c r="K600" s="2" t="s">
        <v>51</v>
      </c>
      <c r="L600" s="2" t="s">
        <v>87</v>
      </c>
      <c r="M600" s="8">
        <v>1</v>
      </c>
      <c r="N600" s="9" t="str">
        <f t="shared" si="27"/>
        <v>RSSS-290-4851 - Fondation - fonds d'immobilisation - Cap</v>
      </c>
      <c r="O600" s="9" t="str">
        <f t="shared" si="28"/>
        <v>Investissement</v>
      </c>
      <c r="P600" s="9" t="str">
        <f t="shared" si="29"/>
        <v>Partenaires externes</v>
      </c>
    </row>
    <row r="601" spans="1:16" ht="12.75" customHeight="1" x14ac:dyDescent="0.25">
      <c r="A601" s="2" t="s">
        <v>382</v>
      </c>
      <c r="B601" s="2" t="s">
        <v>382</v>
      </c>
      <c r="C601" s="2" t="s">
        <v>366</v>
      </c>
      <c r="D601" s="2" t="s">
        <v>1725</v>
      </c>
      <c r="E601" s="2" t="s">
        <v>90</v>
      </c>
      <c r="F601" s="2" t="s">
        <v>196</v>
      </c>
      <c r="G601" s="2" t="s">
        <v>195</v>
      </c>
      <c r="H601" s="2" t="s">
        <v>194</v>
      </c>
      <c r="I601" s="2" t="s">
        <v>88</v>
      </c>
      <c r="J601" s="2" t="s">
        <v>46</v>
      </c>
      <c r="K601" s="2" t="s">
        <v>51</v>
      </c>
      <c r="L601" s="2" t="s">
        <v>87</v>
      </c>
      <c r="M601" s="8">
        <v>1</v>
      </c>
      <c r="N601" s="9" t="str">
        <f t="shared" si="27"/>
        <v>RSSS-290-4900 - Fondation - fonds d'immobilisation - Cap</v>
      </c>
      <c r="O601" s="9" t="str">
        <f t="shared" si="28"/>
        <v>Investissement</v>
      </c>
      <c r="P601" s="9" t="str">
        <f t="shared" si="29"/>
        <v>Partenaires externes</v>
      </c>
    </row>
    <row r="602" spans="1:16" ht="12.75" customHeight="1" x14ac:dyDescent="0.25">
      <c r="A602" s="2" t="s">
        <v>349</v>
      </c>
      <c r="B602" s="2" t="s">
        <v>349</v>
      </c>
      <c r="C602" s="2" t="s">
        <v>333</v>
      </c>
      <c r="D602" s="2" t="s">
        <v>1725</v>
      </c>
      <c r="E602" s="2" t="s">
        <v>90</v>
      </c>
      <c r="F602" s="2" t="s">
        <v>196</v>
      </c>
      <c r="G602" s="2" t="s">
        <v>195</v>
      </c>
      <c r="H602" s="2" t="s">
        <v>194</v>
      </c>
      <c r="I602" s="2" t="s">
        <v>88</v>
      </c>
      <c r="J602" s="2" t="s">
        <v>46</v>
      </c>
      <c r="K602" s="2" t="s">
        <v>51</v>
      </c>
      <c r="L602" s="2" t="s">
        <v>87</v>
      </c>
      <c r="M602" s="8">
        <v>1</v>
      </c>
      <c r="N602" s="9" t="str">
        <f t="shared" si="27"/>
        <v>RSSS-290-4903 - Fondation - fonds d'immobilisation - Cap</v>
      </c>
      <c r="O602" s="9" t="str">
        <f t="shared" si="28"/>
        <v>Investissement</v>
      </c>
      <c r="P602" s="9" t="str">
        <f t="shared" si="29"/>
        <v>Partenaires externes</v>
      </c>
    </row>
    <row r="603" spans="1:16" ht="12.75" customHeight="1" x14ac:dyDescent="0.25">
      <c r="A603" s="2" t="s">
        <v>316</v>
      </c>
      <c r="B603" s="2" t="s">
        <v>316</v>
      </c>
      <c r="C603" s="2" t="s">
        <v>295</v>
      </c>
      <c r="D603" s="2" t="s">
        <v>1725</v>
      </c>
      <c r="E603" s="2" t="s">
        <v>90</v>
      </c>
      <c r="F603" s="2" t="s">
        <v>196</v>
      </c>
      <c r="G603" s="2" t="s">
        <v>195</v>
      </c>
      <c r="H603" s="2" t="s">
        <v>194</v>
      </c>
      <c r="I603" s="2" t="s">
        <v>88</v>
      </c>
      <c r="J603" s="2" t="s">
        <v>46</v>
      </c>
      <c r="K603" s="2" t="s">
        <v>51</v>
      </c>
      <c r="L603" s="2" t="s">
        <v>87</v>
      </c>
      <c r="M603" s="8">
        <v>1</v>
      </c>
      <c r="N603" s="9" t="str">
        <f t="shared" si="27"/>
        <v>RSSS-290-4950 - Fondation - fonds d'immobilisation - Cap</v>
      </c>
      <c r="O603" s="9" t="str">
        <f t="shared" si="28"/>
        <v>Investissement</v>
      </c>
      <c r="P603" s="9" t="str">
        <f t="shared" si="29"/>
        <v>Partenaires externes</v>
      </c>
    </row>
    <row r="604" spans="1:16" ht="12.75" customHeight="1" x14ac:dyDescent="0.25">
      <c r="A604" s="2" t="s">
        <v>278</v>
      </c>
      <c r="B604" s="2" t="s">
        <v>278</v>
      </c>
      <c r="C604" s="2" t="s">
        <v>262</v>
      </c>
      <c r="D604" s="2" t="s">
        <v>1725</v>
      </c>
      <c r="E604" s="2" t="s">
        <v>90</v>
      </c>
      <c r="F604" s="2" t="s">
        <v>196</v>
      </c>
      <c r="G604" s="2" t="s">
        <v>195</v>
      </c>
      <c r="H604" s="2" t="s">
        <v>194</v>
      </c>
      <c r="I604" s="2" t="s">
        <v>88</v>
      </c>
      <c r="J604" s="2" t="s">
        <v>46</v>
      </c>
      <c r="K604" s="2" t="s">
        <v>51</v>
      </c>
      <c r="L604" s="2" t="s">
        <v>87</v>
      </c>
      <c r="M604" s="8">
        <v>1</v>
      </c>
      <c r="N604" s="9" t="str">
        <f t="shared" si="27"/>
        <v>RSSS-290-4951 - Fondation - fonds d'immobilisation - Cap</v>
      </c>
      <c r="O604" s="9" t="str">
        <f t="shared" si="28"/>
        <v>Investissement</v>
      </c>
      <c r="P604" s="9" t="str">
        <f t="shared" si="29"/>
        <v>Partenaires externes</v>
      </c>
    </row>
    <row r="605" spans="1:16" ht="12.75" customHeight="1" x14ac:dyDescent="0.25">
      <c r="A605" s="2" t="s">
        <v>197</v>
      </c>
      <c r="B605" s="2" t="s">
        <v>197</v>
      </c>
      <c r="C605" s="2" t="s">
        <v>149</v>
      </c>
      <c r="D605" s="2" t="s">
        <v>1725</v>
      </c>
      <c r="E605" s="2" t="s">
        <v>90</v>
      </c>
      <c r="F605" s="2" t="s">
        <v>196</v>
      </c>
      <c r="G605" s="2" t="s">
        <v>195</v>
      </c>
      <c r="H605" s="2" t="s">
        <v>194</v>
      </c>
      <c r="I605" s="2" t="s">
        <v>88</v>
      </c>
      <c r="J605" s="2" t="s">
        <v>46</v>
      </c>
      <c r="K605" s="2" t="s">
        <v>51</v>
      </c>
      <c r="L605" s="2" t="s">
        <v>87</v>
      </c>
      <c r="M605" s="8">
        <v>1</v>
      </c>
      <c r="N605" s="9" t="str">
        <f t="shared" si="27"/>
        <v>RSSS-290-4952 - Fondation - fonds d'immobilisation - Cap</v>
      </c>
      <c r="O605" s="9" t="str">
        <f t="shared" si="28"/>
        <v>Investissement</v>
      </c>
      <c r="P605" s="9" t="str">
        <f t="shared" si="29"/>
        <v>Partenaires externes</v>
      </c>
    </row>
    <row r="606" spans="1:16" ht="12.75" customHeight="1" x14ac:dyDescent="0.25">
      <c r="A606" s="2" t="s">
        <v>1362</v>
      </c>
      <c r="B606" s="2" t="s">
        <v>1362</v>
      </c>
      <c r="C606" s="2" t="s">
        <v>1347</v>
      </c>
      <c r="D606" s="2" t="s">
        <v>50</v>
      </c>
      <c r="E606" s="2" t="s">
        <v>90</v>
      </c>
      <c r="F606" s="2" t="s">
        <v>192</v>
      </c>
      <c r="G606" s="2" t="s">
        <v>191</v>
      </c>
      <c r="H606" s="2" t="s">
        <v>190</v>
      </c>
      <c r="I606" s="2" t="s">
        <v>88</v>
      </c>
      <c r="J606" s="2" t="s">
        <v>47</v>
      </c>
      <c r="K606" s="2" t="s">
        <v>48</v>
      </c>
      <c r="L606" s="2" t="s">
        <v>87</v>
      </c>
      <c r="M606" s="8">
        <v>1</v>
      </c>
      <c r="N606" s="9" t="str">
        <f t="shared" si="27"/>
        <v>RSSS-300-4017 - CO/CDO - Transfert MSSS - Non Cap</v>
      </c>
      <c r="O606" s="9" t="str">
        <f t="shared" si="28"/>
        <v>Dépense</v>
      </c>
      <c r="P606" s="9" t="str">
        <f t="shared" si="29"/>
        <v>Fonds général</v>
      </c>
    </row>
    <row r="607" spans="1:16" ht="12.75" customHeight="1" x14ac:dyDescent="0.25">
      <c r="A607" s="2" t="s">
        <v>1329</v>
      </c>
      <c r="B607" s="2" t="s">
        <v>1329</v>
      </c>
      <c r="C607" s="2" t="s">
        <v>1314</v>
      </c>
      <c r="D607" s="2" t="s">
        <v>50</v>
      </c>
      <c r="E607" s="2" t="s">
        <v>90</v>
      </c>
      <c r="F607" s="2" t="s">
        <v>192</v>
      </c>
      <c r="G607" s="2" t="s">
        <v>191</v>
      </c>
      <c r="H607" s="2" t="s">
        <v>190</v>
      </c>
      <c r="I607" s="2" t="s">
        <v>88</v>
      </c>
      <c r="J607" s="2" t="s">
        <v>47</v>
      </c>
      <c r="K607" s="2" t="s">
        <v>48</v>
      </c>
      <c r="L607" s="2" t="s">
        <v>87</v>
      </c>
      <c r="M607" s="8">
        <v>1</v>
      </c>
      <c r="N607" s="9" t="str">
        <f t="shared" si="27"/>
        <v>RSSS-300-4051 - CO/CDO - Transfert MSSS - Non Cap</v>
      </c>
      <c r="O607" s="9" t="str">
        <f t="shared" si="28"/>
        <v>Dépense</v>
      </c>
      <c r="P607" s="9" t="str">
        <f t="shared" si="29"/>
        <v>Fonds général</v>
      </c>
    </row>
    <row r="608" spans="1:16" ht="12.75" customHeight="1" x14ac:dyDescent="0.25">
      <c r="A608" s="2" t="s">
        <v>1296</v>
      </c>
      <c r="B608" s="2" t="s">
        <v>1296</v>
      </c>
      <c r="C608" s="2" t="s">
        <v>1281</v>
      </c>
      <c r="D608" s="2" t="s">
        <v>50</v>
      </c>
      <c r="E608" s="2" t="s">
        <v>90</v>
      </c>
      <c r="F608" s="2" t="s">
        <v>192</v>
      </c>
      <c r="G608" s="2" t="s">
        <v>191</v>
      </c>
      <c r="H608" s="2" t="s">
        <v>190</v>
      </c>
      <c r="I608" s="2" t="s">
        <v>88</v>
      </c>
      <c r="J608" s="2" t="s">
        <v>47</v>
      </c>
      <c r="K608" s="2" t="s">
        <v>48</v>
      </c>
      <c r="L608" s="2" t="s">
        <v>87</v>
      </c>
      <c r="M608" s="8">
        <v>1</v>
      </c>
      <c r="N608" s="9" t="str">
        <f t="shared" si="27"/>
        <v>RSSS-300-4100 - CO/CDO - Transfert MSSS - Non Cap</v>
      </c>
      <c r="O608" s="9" t="str">
        <f t="shared" si="28"/>
        <v>Dépense</v>
      </c>
      <c r="P608" s="9" t="str">
        <f t="shared" si="29"/>
        <v>Fonds général</v>
      </c>
    </row>
    <row r="609" spans="1:16" ht="12.75" customHeight="1" x14ac:dyDescent="0.25">
      <c r="A609" s="2" t="s">
        <v>1263</v>
      </c>
      <c r="B609" s="2" t="s">
        <v>1263</v>
      </c>
      <c r="C609" s="2" t="s">
        <v>1248</v>
      </c>
      <c r="D609" s="2" t="s">
        <v>50</v>
      </c>
      <c r="E609" s="2" t="s">
        <v>90</v>
      </c>
      <c r="F609" s="2" t="s">
        <v>192</v>
      </c>
      <c r="G609" s="2" t="s">
        <v>191</v>
      </c>
      <c r="H609" s="2" t="s">
        <v>190</v>
      </c>
      <c r="I609" s="2" t="s">
        <v>88</v>
      </c>
      <c r="J609" s="2" t="s">
        <v>47</v>
      </c>
      <c r="K609" s="2" t="s">
        <v>48</v>
      </c>
      <c r="L609" s="2" t="s">
        <v>87</v>
      </c>
      <c r="M609" s="8">
        <v>1</v>
      </c>
      <c r="N609" s="9" t="str">
        <f t="shared" si="27"/>
        <v>RSSS-300-4150 - CO/CDO - Transfert MSSS - Non Cap</v>
      </c>
      <c r="O609" s="9" t="str">
        <f t="shared" si="28"/>
        <v>Dépense</v>
      </c>
      <c r="P609" s="9" t="str">
        <f t="shared" si="29"/>
        <v>Fonds général</v>
      </c>
    </row>
    <row r="610" spans="1:16" ht="12.75" customHeight="1" x14ac:dyDescent="0.25">
      <c r="A610" s="2" t="s">
        <v>1230</v>
      </c>
      <c r="B610" s="2" t="s">
        <v>1230</v>
      </c>
      <c r="C610" s="2" t="s">
        <v>1215</v>
      </c>
      <c r="D610" s="2" t="s">
        <v>50</v>
      </c>
      <c r="E610" s="2" t="s">
        <v>90</v>
      </c>
      <c r="F610" s="2" t="s">
        <v>192</v>
      </c>
      <c r="G610" s="2" t="s">
        <v>191</v>
      </c>
      <c r="H610" s="2" t="s">
        <v>190</v>
      </c>
      <c r="I610" s="2" t="s">
        <v>88</v>
      </c>
      <c r="J610" s="2" t="s">
        <v>47</v>
      </c>
      <c r="K610" s="2" t="s">
        <v>48</v>
      </c>
      <c r="L610" s="2" t="s">
        <v>87</v>
      </c>
      <c r="M610" s="8">
        <v>1</v>
      </c>
      <c r="N610" s="9" t="str">
        <f t="shared" si="27"/>
        <v>RSSS-300-4155 - CO/CDO - Transfert MSSS - Non Cap</v>
      </c>
      <c r="O610" s="9" t="str">
        <f t="shared" si="28"/>
        <v>Dépense</v>
      </c>
      <c r="P610" s="9" t="str">
        <f t="shared" si="29"/>
        <v>Fonds général</v>
      </c>
    </row>
    <row r="611" spans="1:16" ht="12.75" customHeight="1" x14ac:dyDescent="0.25">
      <c r="A611" s="2" t="s">
        <v>1197</v>
      </c>
      <c r="B611" s="2" t="s">
        <v>1197</v>
      </c>
      <c r="C611" s="2" t="s">
        <v>1182</v>
      </c>
      <c r="D611" s="2" t="s">
        <v>50</v>
      </c>
      <c r="E611" s="2" t="s">
        <v>90</v>
      </c>
      <c r="F611" s="2" t="s">
        <v>192</v>
      </c>
      <c r="G611" s="2" t="s">
        <v>191</v>
      </c>
      <c r="H611" s="2" t="s">
        <v>190</v>
      </c>
      <c r="I611" s="2" t="s">
        <v>88</v>
      </c>
      <c r="J611" s="2" t="s">
        <v>47</v>
      </c>
      <c r="K611" s="2" t="s">
        <v>48</v>
      </c>
      <c r="L611" s="2" t="s">
        <v>87</v>
      </c>
      <c r="M611" s="8">
        <v>1</v>
      </c>
      <c r="N611" s="9" t="str">
        <f t="shared" si="27"/>
        <v>RSSS-300-4200 - CO/CDO - Transfert MSSS - Non Cap</v>
      </c>
      <c r="O611" s="9" t="str">
        <f t="shared" si="28"/>
        <v>Dépense</v>
      </c>
      <c r="P611" s="9" t="str">
        <f t="shared" si="29"/>
        <v>Fonds général</v>
      </c>
    </row>
    <row r="612" spans="1:16" ht="12.75" customHeight="1" x14ac:dyDescent="0.25">
      <c r="A612" s="2" t="s">
        <v>1164</v>
      </c>
      <c r="B612" s="2" t="s">
        <v>1164</v>
      </c>
      <c r="C612" s="2" t="s">
        <v>1149</v>
      </c>
      <c r="D612" s="2" t="s">
        <v>50</v>
      </c>
      <c r="E612" s="2" t="s">
        <v>90</v>
      </c>
      <c r="F612" s="2" t="s">
        <v>192</v>
      </c>
      <c r="G612" s="2" t="s">
        <v>191</v>
      </c>
      <c r="H612" s="2" t="s">
        <v>190</v>
      </c>
      <c r="I612" s="2" t="s">
        <v>88</v>
      </c>
      <c r="J612" s="2" t="s">
        <v>47</v>
      </c>
      <c r="K612" s="2" t="s">
        <v>48</v>
      </c>
      <c r="L612" s="2" t="s">
        <v>87</v>
      </c>
      <c r="M612" s="8">
        <v>1</v>
      </c>
      <c r="N612" s="9" t="str">
        <f t="shared" si="27"/>
        <v>RSSS-300-4250 - CO/CDO - Transfert MSSS - Non Cap</v>
      </c>
      <c r="O612" s="9" t="str">
        <f t="shared" si="28"/>
        <v>Dépense</v>
      </c>
      <c r="P612" s="9" t="str">
        <f t="shared" si="29"/>
        <v>Fonds général</v>
      </c>
    </row>
    <row r="613" spans="1:16" ht="12.75" customHeight="1" x14ac:dyDescent="0.25">
      <c r="A613" s="2" t="s">
        <v>1131</v>
      </c>
      <c r="B613" s="2" t="s">
        <v>1131</v>
      </c>
      <c r="C613" s="2" t="s">
        <v>1116</v>
      </c>
      <c r="D613" s="2" t="s">
        <v>50</v>
      </c>
      <c r="E613" s="2" t="s">
        <v>90</v>
      </c>
      <c r="F613" s="2" t="s">
        <v>192</v>
      </c>
      <c r="G613" s="2" t="s">
        <v>191</v>
      </c>
      <c r="H613" s="2" t="s">
        <v>190</v>
      </c>
      <c r="I613" s="2" t="s">
        <v>88</v>
      </c>
      <c r="J613" s="2" t="s">
        <v>47</v>
      </c>
      <c r="K613" s="2" t="s">
        <v>48</v>
      </c>
      <c r="L613" s="2" t="s">
        <v>87</v>
      </c>
      <c r="M613" s="8">
        <v>1</v>
      </c>
      <c r="N613" s="9" t="str">
        <f t="shared" si="27"/>
        <v>RSSS-300-4300 - CO/CDO - Transfert MSSS - Non Cap</v>
      </c>
      <c r="O613" s="9" t="str">
        <f t="shared" si="28"/>
        <v>Dépense</v>
      </c>
      <c r="P613" s="9" t="str">
        <f t="shared" si="29"/>
        <v>Fonds général</v>
      </c>
    </row>
    <row r="614" spans="1:16" ht="12.75" customHeight="1" x14ac:dyDescent="0.25">
      <c r="A614" s="2" t="s">
        <v>1098</v>
      </c>
      <c r="B614" s="2" t="s">
        <v>1098</v>
      </c>
      <c r="C614" s="2" t="s">
        <v>1083</v>
      </c>
      <c r="D614" s="2" t="s">
        <v>50</v>
      </c>
      <c r="E614" s="2" t="s">
        <v>90</v>
      </c>
      <c r="F614" s="2" t="s">
        <v>192</v>
      </c>
      <c r="G614" s="2" t="s">
        <v>191</v>
      </c>
      <c r="H614" s="2" t="s">
        <v>190</v>
      </c>
      <c r="I614" s="2" t="s">
        <v>88</v>
      </c>
      <c r="J614" s="2" t="s">
        <v>47</v>
      </c>
      <c r="K614" s="2" t="s">
        <v>48</v>
      </c>
      <c r="L614" s="2" t="s">
        <v>87</v>
      </c>
      <c r="M614" s="8">
        <v>1</v>
      </c>
      <c r="N614" s="9" t="str">
        <f t="shared" si="27"/>
        <v>RSSS-300-4326 - CO/CDO - Transfert MSSS - Non Cap</v>
      </c>
      <c r="O614" s="9" t="str">
        <f t="shared" si="28"/>
        <v>Dépense</v>
      </c>
      <c r="P614" s="9" t="str">
        <f t="shared" si="29"/>
        <v>Fonds général</v>
      </c>
    </row>
    <row r="615" spans="1:16" ht="12.75" customHeight="1" x14ac:dyDescent="0.25">
      <c r="A615" s="2" t="s">
        <v>1065</v>
      </c>
      <c r="B615" s="2" t="s">
        <v>1065</v>
      </c>
      <c r="C615" s="2" t="s">
        <v>1050</v>
      </c>
      <c r="D615" s="2" t="s">
        <v>50</v>
      </c>
      <c r="E615" s="2" t="s">
        <v>90</v>
      </c>
      <c r="F615" s="2" t="s">
        <v>192</v>
      </c>
      <c r="G615" s="2" t="s">
        <v>191</v>
      </c>
      <c r="H615" s="2" t="s">
        <v>190</v>
      </c>
      <c r="I615" s="2" t="s">
        <v>88</v>
      </c>
      <c r="J615" s="2" t="s">
        <v>47</v>
      </c>
      <c r="K615" s="2" t="s">
        <v>48</v>
      </c>
      <c r="L615" s="2" t="s">
        <v>87</v>
      </c>
      <c r="M615" s="8">
        <v>1</v>
      </c>
      <c r="N615" s="9" t="str">
        <f t="shared" si="27"/>
        <v>RSSS-300-4327 - CO/CDO - Transfert MSSS - Non Cap</v>
      </c>
      <c r="O615" s="9" t="str">
        <f t="shared" si="28"/>
        <v>Dépense</v>
      </c>
      <c r="P615" s="9" t="str">
        <f t="shared" si="29"/>
        <v>Fonds général</v>
      </c>
    </row>
    <row r="616" spans="1:16" ht="12.75" customHeight="1" x14ac:dyDescent="0.25">
      <c r="A616" s="2" t="s">
        <v>1032</v>
      </c>
      <c r="B616" s="2" t="s">
        <v>1032</v>
      </c>
      <c r="C616" s="2" t="s">
        <v>1017</v>
      </c>
      <c r="D616" s="2" t="s">
        <v>50</v>
      </c>
      <c r="E616" s="2" t="s">
        <v>90</v>
      </c>
      <c r="F616" s="2" t="s">
        <v>192</v>
      </c>
      <c r="G616" s="2" t="s">
        <v>191</v>
      </c>
      <c r="H616" s="2" t="s">
        <v>190</v>
      </c>
      <c r="I616" s="2" t="s">
        <v>88</v>
      </c>
      <c r="J616" s="2" t="s">
        <v>47</v>
      </c>
      <c r="K616" s="2" t="s">
        <v>48</v>
      </c>
      <c r="L616" s="2" t="s">
        <v>87</v>
      </c>
      <c r="M616" s="8">
        <v>1</v>
      </c>
      <c r="N616" s="9" t="str">
        <f t="shared" si="27"/>
        <v>RSSS-300-4350 - CO/CDO - Transfert MSSS - Non Cap</v>
      </c>
      <c r="O616" s="9" t="str">
        <f t="shared" si="28"/>
        <v>Dépense</v>
      </c>
      <c r="P616" s="9" t="str">
        <f t="shared" si="29"/>
        <v>Fonds général</v>
      </c>
    </row>
    <row r="617" spans="1:16" ht="12.75" customHeight="1" x14ac:dyDescent="0.25">
      <c r="A617" s="2" t="s">
        <v>999</v>
      </c>
      <c r="B617" s="2" t="s">
        <v>999</v>
      </c>
      <c r="C617" s="2" t="s">
        <v>984</v>
      </c>
      <c r="D617" s="2" t="s">
        <v>50</v>
      </c>
      <c r="E617" s="2" t="s">
        <v>90</v>
      </c>
      <c r="F617" s="2" t="s">
        <v>192</v>
      </c>
      <c r="G617" s="2" t="s">
        <v>191</v>
      </c>
      <c r="H617" s="2" t="s">
        <v>190</v>
      </c>
      <c r="I617" s="2" t="s">
        <v>88</v>
      </c>
      <c r="J617" s="2" t="s">
        <v>47</v>
      </c>
      <c r="K617" s="2" t="s">
        <v>48</v>
      </c>
      <c r="L617" s="2" t="s">
        <v>87</v>
      </c>
      <c r="M617" s="8">
        <v>1</v>
      </c>
      <c r="N617" s="9" t="str">
        <f t="shared" si="27"/>
        <v>RSSS-300-4400 - CO/CDO - Transfert MSSS - Non Cap</v>
      </c>
      <c r="O617" s="9" t="str">
        <f t="shared" si="28"/>
        <v>Dépense</v>
      </c>
      <c r="P617" s="9" t="str">
        <f t="shared" si="29"/>
        <v>Fonds général</v>
      </c>
    </row>
    <row r="618" spans="1:16" ht="12.75" customHeight="1" x14ac:dyDescent="0.25">
      <c r="A618" s="2" t="s">
        <v>966</v>
      </c>
      <c r="B618" s="2" t="s">
        <v>966</v>
      </c>
      <c r="C618" s="2" t="s">
        <v>951</v>
      </c>
      <c r="D618" s="2" t="s">
        <v>50</v>
      </c>
      <c r="E618" s="2" t="s">
        <v>90</v>
      </c>
      <c r="F618" s="2" t="s">
        <v>192</v>
      </c>
      <c r="G618" s="2" t="s">
        <v>191</v>
      </c>
      <c r="H618" s="2" t="s">
        <v>190</v>
      </c>
      <c r="I618" s="2" t="s">
        <v>88</v>
      </c>
      <c r="J618" s="2" t="s">
        <v>47</v>
      </c>
      <c r="K618" s="2" t="s">
        <v>48</v>
      </c>
      <c r="L618" s="2" t="s">
        <v>87</v>
      </c>
      <c r="M618" s="8">
        <v>1</v>
      </c>
      <c r="N618" s="9" t="str">
        <f t="shared" si="27"/>
        <v>RSSS-300-4450 - CO/CDO - Transfert MSSS - Non Cap</v>
      </c>
      <c r="O618" s="9" t="str">
        <f t="shared" si="28"/>
        <v>Dépense</v>
      </c>
      <c r="P618" s="9" t="str">
        <f t="shared" si="29"/>
        <v>Fonds général</v>
      </c>
    </row>
    <row r="619" spans="1:16" ht="12.75" customHeight="1" x14ac:dyDescent="0.25">
      <c r="A619" s="2" t="s">
        <v>933</v>
      </c>
      <c r="B619" s="2" t="s">
        <v>933</v>
      </c>
      <c r="C619" s="2" t="s">
        <v>918</v>
      </c>
      <c r="D619" s="2" t="s">
        <v>50</v>
      </c>
      <c r="E619" s="2" t="s">
        <v>90</v>
      </c>
      <c r="F619" s="2" t="s">
        <v>192</v>
      </c>
      <c r="G619" s="2" t="s">
        <v>191</v>
      </c>
      <c r="H619" s="2" t="s">
        <v>190</v>
      </c>
      <c r="I619" s="2" t="s">
        <v>88</v>
      </c>
      <c r="J619" s="2" t="s">
        <v>47</v>
      </c>
      <c r="K619" s="2" t="s">
        <v>48</v>
      </c>
      <c r="L619" s="2" t="s">
        <v>87</v>
      </c>
      <c r="M619" s="8">
        <v>1</v>
      </c>
      <c r="N619" s="9" t="str">
        <f t="shared" si="27"/>
        <v>RSSS-300-4500 - CO/CDO - Transfert MSSS - Non Cap</v>
      </c>
      <c r="O619" s="9" t="str">
        <f t="shared" si="28"/>
        <v>Dépense</v>
      </c>
      <c r="P619" s="9" t="str">
        <f t="shared" si="29"/>
        <v>Fonds général</v>
      </c>
    </row>
    <row r="620" spans="1:16" ht="12.75" customHeight="1" x14ac:dyDescent="0.25">
      <c r="A620" s="2" t="s">
        <v>900</v>
      </c>
      <c r="B620" s="2" t="s">
        <v>900</v>
      </c>
      <c r="C620" s="2" t="s">
        <v>885</v>
      </c>
      <c r="D620" s="2" t="s">
        <v>50</v>
      </c>
      <c r="E620" s="2" t="s">
        <v>90</v>
      </c>
      <c r="F620" s="2" t="s">
        <v>192</v>
      </c>
      <c r="G620" s="2" t="s">
        <v>191</v>
      </c>
      <c r="H620" s="2" t="s">
        <v>190</v>
      </c>
      <c r="I620" s="2" t="s">
        <v>88</v>
      </c>
      <c r="J620" s="2" t="s">
        <v>47</v>
      </c>
      <c r="K620" s="2" t="s">
        <v>48</v>
      </c>
      <c r="L620" s="2" t="s">
        <v>87</v>
      </c>
      <c r="M620" s="8">
        <v>1</v>
      </c>
      <c r="N620" s="9" t="str">
        <f t="shared" si="27"/>
        <v>RSSS-300-4550 - CO/CDO - Transfert MSSS - Non Cap</v>
      </c>
      <c r="O620" s="9" t="str">
        <f t="shared" si="28"/>
        <v>Dépense</v>
      </c>
      <c r="P620" s="9" t="str">
        <f t="shared" si="29"/>
        <v>Fonds général</v>
      </c>
    </row>
    <row r="621" spans="1:16" ht="12.75" customHeight="1" x14ac:dyDescent="0.25">
      <c r="A621" s="2" t="s">
        <v>867</v>
      </c>
      <c r="B621" s="2" t="s">
        <v>867</v>
      </c>
      <c r="C621" s="2" t="s">
        <v>852</v>
      </c>
      <c r="D621" s="2" t="s">
        <v>50</v>
      </c>
      <c r="E621" s="2" t="s">
        <v>90</v>
      </c>
      <c r="F621" s="2" t="s">
        <v>192</v>
      </c>
      <c r="G621" s="2" t="s">
        <v>191</v>
      </c>
      <c r="H621" s="2" t="s">
        <v>190</v>
      </c>
      <c r="I621" s="2" t="s">
        <v>88</v>
      </c>
      <c r="J621" s="2" t="s">
        <v>47</v>
      </c>
      <c r="K621" s="2" t="s">
        <v>48</v>
      </c>
      <c r="L621" s="2" t="s">
        <v>87</v>
      </c>
      <c r="M621" s="8">
        <v>1</v>
      </c>
      <c r="N621" s="9" t="str">
        <f t="shared" si="27"/>
        <v>RSSS-300-4600 - CO/CDO - Transfert MSSS - Non Cap</v>
      </c>
      <c r="O621" s="9" t="str">
        <f t="shared" si="28"/>
        <v>Dépense</v>
      </c>
      <c r="P621" s="9" t="str">
        <f t="shared" si="29"/>
        <v>Fonds général</v>
      </c>
    </row>
    <row r="622" spans="1:16" ht="12.75" customHeight="1" x14ac:dyDescent="0.25">
      <c r="A622" s="2" t="s">
        <v>834</v>
      </c>
      <c r="B622" s="2" t="s">
        <v>834</v>
      </c>
      <c r="C622" s="2" t="s">
        <v>819</v>
      </c>
      <c r="D622" s="2" t="s">
        <v>50</v>
      </c>
      <c r="E622" s="2" t="s">
        <v>90</v>
      </c>
      <c r="F622" s="2" t="s">
        <v>192</v>
      </c>
      <c r="G622" s="2" t="s">
        <v>191</v>
      </c>
      <c r="H622" s="2" t="s">
        <v>190</v>
      </c>
      <c r="I622" s="2" t="s">
        <v>88</v>
      </c>
      <c r="J622" s="2" t="s">
        <v>47</v>
      </c>
      <c r="K622" s="2" t="s">
        <v>48</v>
      </c>
      <c r="L622" s="2" t="s">
        <v>87</v>
      </c>
      <c r="M622" s="8">
        <v>1</v>
      </c>
      <c r="N622" s="9" t="str">
        <f t="shared" si="27"/>
        <v>RSSS-300-4601 - CO/CDO - Transfert MSSS - Non Cap</v>
      </c>
      <c r="O622" s="9" t="str">
        <f t="shared" si="28"/>
        <v>Dépense</v>
      </c>
      <c r="P622" s="9" t="str">
        <f t="shared" si="29"/>
        <v>Fonds général</v>
      </c>
    </row>
    <row r="623" spans="1:16" ht="12.75" customHeight="1" x14ac:dyDescent="0.25">
      <c r="A623" s="2" t="s">
        <v>801</v>
      </c>
      <c r="B623" s="2" t="s">
        <v>801</v>
      </c>
      <c r="C623" s="2" t="s">
        <v>786</v>
      </c>
      <c r="D623" s="2" t="s">
        <v>50</v>
      </c>
      <c r="E623" s="2" t="s">
        <v>90</v>
      </c>
      <c r="F623" s="2" t="s">
        <v>192</v>
      </c>
      <c r="G623" s="2" t="s">
        <v>191</v>
      </c>
      <c r="H623" s="2" t="s">
        <v>190</v>
      </c>
      <c r="I623" s="2" t="s">
        <v>88</v>
      </c>
      <c r="J623" s="2" t="s">
        <v>47</v>
      </c>
      <c r="K623" s="2" t="s">
        <v>48</v>
      </c>
      <c r="L623" s="2" t="s">
        <v>87</v>
      </c>
      <c r="M623" s="8">
        <v>1</v>
      </c>
      <c r="N623" s="9" t="str">
        <f t="shared" si="27"/>
        <v>RSSS-300-4602 - CO/CDO - Transfert MSSS - Non Cap</v>
      </c>
      <c r="O623" s="9" t="str">
        <f t="shared" si="28"/>
        <v>Dépense</v>
      </c>
      <c r="P623" s="9" t="str">
        <f t="shared" si="29"/>
        <v>Fonds général</v>
      </c>
    </row>
    <row r="624" spans="1:16" ht="12.75" customHeight="1" x14ac:dyDescent="0.25">
      <c r="A624" s="2" t="s">
        <v>768</v>
      </c>
      <c r="B624" s="2" t="s">
        <v>768</v>
      </c>
      <c r="C624" s="2" t="s">
        <v>753</v>
      </c>
      <c r="D624" s="2" t="s">
        <v>50</v>
      </c>
      <c r="E624" s="2" t="s">
        <v>90</v>
      </c>
      <c r="F624" s="2" t="s">
        <v>192</v>
      </c>
      <c r="G624" s="2" t="s">
        <v>191</v>
      </c>
      <c r="H624" s="2" t="s">
        <v>190</v>
      </c>
      <c r="I624" s="2" t="s">
        <v>88</v>
      </c>
      <c r="J624" s="2" t="s">
        <v>47</v>
      </c>
      <c r="K624" s="2" t="s">
        <v>48</v>
      </c>
      <c r="L624" s="2" t="s">
        <v>87</v>
      </c>
      <c r="M624" s="8">
        <v>1</v>
      </c>
      <c r="N624" s="9" t="str">
        <f t="shared" si="27"/>
        <v>RSSS-300-4603 - CO/CDO - Transfert MSSS - Non Cap</v>
      </c>
      <c r="O624" s="9" t="str">
        <f t="shared" si="28"/>
        <v>Dépense</v>
      </c>
      <c r="P624" s="9" t="str">
        <f t="shared" si="29"/>
        <v>Fonds général</v>
      </c>
    </row>
    <row r="625" spans="1:16" ht="12.75" customHeight="1" x14ac:dyDescent="0.25">
      <c r="A625" s="2" t="s">
        <v>735</v>
      </c>
      <c r="B625" s="2" t="s">
        <v>735</v>
      </c>
      <c r="C625" s="2" t="s">
        <v>720</v>
      </c>
      <c r="D625" s="2" t="s">
        <v>50</v>
      </c>
      <c r="E625" s="2" t="s">
        <v>90</v>
      </c>
      <c r="F625" s="2" t="s">
        <v>192</v>
      </c>
      <c r="G625" s="2" t="s">
        <v>191</v>
      </c>
      <c r="H625" s="2" t="s">
        <v>190</v>
      </c>
      <c r="I625" s="2" t="s">
        <v>88</v>
      </c>
      <c r="J625" s="2" t="s">
        <v>47</v>
      </c>
      <c r="K625" s="2" t="s">
        <v>48</v>
      </c>
      <c r="L625" s="2" t="s">
        <v>87</v>
      </c>
      <c r="M625" s="8">
        <v>1</v>
      </c>
      <c r="N625" s="9" t="str">
        <f t="shared" si="27"/>
        <v>RSSS-300-4604 - CO/CDO - Transfert MSSS - Non Cap</v>
      </c>
      <c r="O625" s="9" t="str">
        <f t="shared" si="28"/>
        <v>Dépense</v>
      </c>
      <c r="P625" s="9" t="str">
        <f t="shared" si="29"/>
        <v>Fonds général</v>
      </c>
    </row>
    <row r="626" spans="1:16" ht="12.75" customHeight="1" x14ac:dyDescent="0.25">
      <c r="A626" s="2" t="s">
        <v>702</v>
      </c>
      <c r="B626" s="2" t="s">
        <v>702</v>
      </c>
      <c r="C626" s="2" t="s">
        <v>687</v>
      </c>
      <c r="D626" s="2" t="s">
        <v>50</v>
      </c>
      <c r="E626" s="2" t="s">
        <v>90</v>
      </c>
      <c r="F626" s="2" t="s">
        <v>192</v>
      </c>
      <c r="G626" s="2" t="s">
        <v>191</v>
      </c>
      <c r="H626" s="2" t="s">
        <v>190</v>
      </c>
      <c r="I626" s="2" t="s">
        <v>88</v>
      </c>
      <c r="J626" s="2" t="s">
        <v>47</v>
      </c>
      <c r="K626" s="2" t="s">
        <v>48</v>
      </c>
      <c r="L626" s="2" t="s">
        <v>87</v>
      </c>
      <c r="M626" s="8">
        <v>1</v>
      </c>
      <c r="N626" s="9" t="str">
        <f t="shared" si="27"/>
        <v>RSSS-300-4618 - CO/CDO - Transfert MSSS - Non Cap</v>
      </c>
      <c r="O626" s="9" t="str">
        <f t="shared" si="28"/>
        <v>Dépense</v>
      </c>
      <c r="P626" s="9" t="str">
        <f t="shared" si="29"/>
        <v>Fonds général</v>
      </c>
    </row>
    <row r="627" spans="1:16" ht="12.75" customHeight="1" x14ac:dyDescent="0.25">
      <c r="A627" s="2" t="s">
        <v>669</v>
      </c>
      <c r="B627" s="2" t="s">
        <v>669</v>
      </c>
      <c r="C627" s="2" t="s">
        <v>654</v>
      </c>
      <c r="D627" s="2" t="s">
        <v>50</v>
      </c>
      <c r="E627" s="2" t="s">
        <v>90</v>
      </c>
      <c r="F627" s="2" t="s">
        <v>192</v>
      </c>
      <c r="G627" s="2" t="s">
        <v>191</v>
      </c>
      <c r="H627" s="2" t="s">
        <v>190</v>
      </c>
      <c r="I627" s="2" t="s">
        <v>88</v>
      </c>
      <c r="J627" s="2" t="s">
        <v>47</v>
      </c>
      <c r="K627" s="2" t="s">
        <v>48</v>
      </c>
      <c r="L627" s="2" t="s">
        <v>87</v>
      </c>
      <c r="M627" s="8">
        <v>1</v>
      </c>
      <c r="N627" s="9" t="str">
        <f t="shared" si="27"/>
        <v>RSSS-300-4620 - CO/CDO - Transfert MSSS - Non Cap</v>
      </c>
      <c r="O627" s="9" t="str">
        <f t="shared" si="28"/>
        <v>Dépense</v>
      </c>
      <c r="P627" s="9" t="str">
        <f t="shared" si="29"/>
        <v>Fonds général</v>
      </c>
    </row>
    <row r="628" spans="1:16" ht="12.75" customHeight="1" x14ac:dyDescent="0.25">
      <c r="A628" s="2" t="s">
        <v>636</v>
      </c>
      <c r="B628" s="2" t="s">
        <v>636</v>
      </c>
      <c r="C628" s="2" t="s">
        <v>621</v>
      </c>
      <c r="D628" s="2" t="s">
        <v>50</v>
      </c>
      <c r="E628" s="2" t="s">
        <v>90</v>
      </c>
      <c r="F628" s="2" t="s">
        <v>192</v>
      </c>
      <c r="G628" s="2" t="s">
        <v>191</v>
      </c>
      <c r="H628" s="2" t="s">
        <v>190</v>
      </c>
      <c r="I628" s="2" t="s">
        <v>88</v>
      </c>
      <c r="J628" s="2" t="s">
        <v>47</v>
      </c>
      <c r="K628" s="2" t="s">
        <v>48</v>
      </c>
      <c r="L628" s="2" t="s">
        <v>87</v>
      </c>
      <c r="M628" s="8">
        <v>1</v>
      </c>
      <c r="N628" s="9" t="str">
        <f t="shared" si="27"/>
        <v>RSSS-300-4624 - CO/CDO - Transfert MSSS - Non Cap</v>
      </c>
      <c r="O628" s="9" t="str">
        <f t="shared" si="28"/>
        <v>Dépense</v>
      </c>
      <c r="P628" s="9" t="str">
        <f t="shared" si="29"/>
        <v>Fonds général</v>
      </c>
    </row>
    <row r="629" spans="1:16" ht="12.75" customHeight="1" x14ac:dyDescent="0.25">
      <c r="A629" s="2" t="s">
        <v>603</v>
      </c>
      <c r="B629" s="2" t="s">
        <v>603</v>
      </c>
      <c r="C629" s="2" t="s">
        <v>588</v>
      </c>
      <c r="D629" s="2" t="s">
        <v>50</v>
      </c>
      <c r="E629" s="2" t="s">
        <v>90</v>
      </c>
      <c r="F629" s="2" t="s">
        <v>192</v>
      </c>
      <c r="G629" s="2" t="s">
        <v>191</v>
      </c>
      <c r="H629" s="2" t="s">
        <v>190</v>
      </c>
      <c r="I629" s="2" t="s">
        <v>88</v>
      </c>
      <c r="J629" s="2" t="s">
        <v>47</v>
      </c>
      <c r="K629" s="2" t="s">
        <v>48</v>
      </c>
      <c r="L629" s="2" t="s">
        <v>87</v>
      </c>
      <c r="M629" s="8">
        <v>1</v>
      </c>
      <c r="N629" s="9" t="str">
        <f t="shared" si="27"/>
        <v>RSSS-300-4664 - CO/CDO - Transfert MSSS - Non Cap</v>
      </c>
      <c r="O629" s="9" t="str">
        <f t="shared" si="28"/>
        <v>Dépense</v>
      </c>
      <c r="P629" s="9" t="str">
        <f t="shared" si="29"/>
        <v>Fonds général</v>
      </c>
    </row>
    <row r="630" spans="1:16" ht="12.75" customHeight="1" x14ac:dyDescent="0.25">
      <c r="A630" s="2" t="s">
        <v>570</v>
      </c>
      <c r="B630" s="2" t="s">
        <v>570</v>
      </c>
      <c r="C630" s="2" t="s">
        <v>555</v>
      </c>
      <c r="D630" s="2" t="s">
        <v>50</v>
      </c>
      <c r="E630" s="2" t="s">
        <v>90</v>
      </c>
      <c r="F630" s="2" t="s">
        <v>192</v>
      </c>
      <c r="G630" s="2" t="s">
        <v>191</v>
      </c>
      <c r="H630" s="2" t="s">
        <v>190</v>
      </c>
      <c r="I630" s="2" t="s">
        <v>88</v>
      </c>
      <c r="J630" s="2" t="s">
        <v>47</v>
      </c>
      <c r="K630" s="2" t="s">
        <v>48</v>
      </c>
      <c r="L630" s="2" t="s">
        <v>87</v>
      </c>
      <c r="M630" s="8">
        <v>1</v>
      </c>
      <c r="N630" s="9" t="str">
        <f t="shared" si="27"/>
        <v>RSSS-300-4665 - CO/CDO - Transfert MSSS - Non Cap</v>
      </c>
      <c r="O630" s="9" t="str">
        <f t="shared" si="28"/>
        <v>Dépense</v>
      </c>
      <c r="P630" s="9" t="str">
        <f t="shared" si="29"/>
        <v>Fonds général</v>
      </c>
    </row>
    <row r="631" spans="1:16" ht="12.75" customHeight="1" x14ac:dyDescent="0.25">
      <c r="A631" s="2" t="s">
        <v>537</v>
      </c>
      <c r="B631" s="2" t="s">
        <v>537</v>
      </c>
      <c r="C631" s="2" t="s">
        <v>522</v>
      </c>
      <c r="D631" s="2" t="s">
        <v>50</v>
      </c>
      <c r="E631" s="2" t="s">
        <v>90</v>
      </c>
      <c r="F631" s="2" t="s">
        <v>192</v>
      </c>
      <c r="G631" s="2" t="s">
        <v>191</v>
      </c>
      <c r="H631" s="2" t="s">
        <v>190</v>
      </c>
      <c r="I631" s="2" t="s">
        <v>88</v>
      </c>
      <c r="J631" s="2" t="s">
        <v>47</v>
      </c>
      <c r="K631" s="2" t="s">
        <v>48</v>
      </c>
      <c r="L631" s="2" t="s">
        <v>87</v>
      </c>
      <c r="M631" s="8">
        <v>1</v>
      </c>
      <c r="N631" s="9" t="str">
        <f t="shared" si="27"/>
        <v>RSSS-300-4700 - CO/CDO - Transfert MSSS - Non Cap</v>
      </c>
      <c r="O631" s="9" t="str">
        <f t="shared" si="28"/>
        <v>Dépense</v>
      </c>
      <c r="P631" s="9" t="str">
        <f t="shared" si="29"/>
        <v>Fonds général</v>
      </c>
    </row>
    <row r="632" spans="1:16" ht="12.75" customHeight="1" x14ac:dyDescent="0.25">
      <c r="A632" s="2" t="s">
        <v>504</v>
      </c>
      <c r="B632" s="2" t="s">
        <v>504</v>
      </c>
      <c r="C632" s="2" t="s">
        <v>493</v>
      </c>
      <c r="D632" s="2" t="s">
        <v>50</v>
      </c>
      <c r="E632" s="2" t="s">
        <v>90</v>
      </c>
      <c r="F632" s="2" t="s">
        <v>192</v>
      </c>
      <c r="G632" s="2" t="s">
        <v>191</v>
      </c>
      <c r="H632" s="2" t="s">
        <v>190</v>
      </c>
      <c r="I632" s="2" t="s">
        <v>88</v>
      </c>
      <c r="J632" s="2" t="s">
        <v>47</v>
      </c>
      <c r="K632" s="2" t="s">
        <v>48</v>
      </c>
      <c r="L632" s="2" t="s">
        <v>87</v>
      </c>
      <c r="M632" s="8">
        <v>1</v>
      </c>
      <c r="N632" s="9" t="str">
        <f t="shared" si="27"/>
        <v>RSSS-300-4751 - CO/CDO - Transfert MSSS - Non Cap</v>
      </c>
      <c r="O632" s="9" t="str">
        <f t="shared" si="28"/>
        <v>Dépense</v>
      </c>
      <c r="P632" s="9" t="str">
        <f t="shared" si="29"/>
        <v>Fonds général</v>
      </c>
    </row>
    <row r="633" spans="1:16" ht="12.75" customHeight="1" x14ac:dyDescent="0.25">
      <c r="A633" s="2" t="s">
        <v>475</v>
      </c>
      <c r="B633" s="2" t="s">
        <v>475</v>
      </c>
      <c r="C633" s="2" t="s">
        <v>464</v>
      </c>
      <c r="D633" s="2" t="s">
        <v>50</v>
      </c>
      <c r="E633" s="2" t="s">
        <v>90</v>
      </c>
      <c r="F633" s="2" t="s">
        <v>192</v>
      </c>
      <c r="G633" s="2" t="s">
        <v>191</v>
      </c>
      <c r="H633" s="2" t="s">
        <v>190</v>
      </c>
      <c r="I633" s="2" t="s">
        <v>88</v>
      </c>
      <c r="J633" s="2" t="s">
        <v>47</v>
      </c>
      <c r="K633" s="2" t="s">
        <v>48</v>
      </c>
      <c r="L633" s="2" t="s">
        <v>87</v>
      </c>
      <c r="M633" s="8">
        <v>1</v>
      </c>
      <c r="N633" s="9" t="str">
        <f t="shared" si="27"/>
        <v>RSSS-300-4752 - CO/CDO - Transfert MSSS - Non Cap</v>
      </c>
      <c r="O633" s="9" t="str">
        <f t="shared" si="28"/>
        <v>Dépense</v>
      </c>
      <c r="P633" s="9" t="str">
        <f t="shared" si="29"/>
        <v>Fonds général</v>
      </c>
    </row>
    <row r="634" spans="1:16" ht="12.75" customHeight="1" x14ac:dyDescent="0.25">
      <c r="A634" s="2" t="s">
        <v>446</v>
      </c>
      <c r="B634" s="2" t="s">
        <v>446</v>
      </c>
      <c r="C634" s="2" t="s">
        <v>431</v>
      </c>
      <c r="D634" s="2" t="s">
        <v>50</v>
      </c>
      <c r="E634" s="2" t="s">
        <v>90</v>
      </c>
      <c r="F634" s="2" t="s">
        <v>192</v>
      </c>
      <c r="G634" s="2" t="s">
        <v>191</v>
      </c>
      <c r="H634" s="2" t="s">
        <v>190</v>
      </c>
      <c r="I634" s="2" t="s">
        <v>88</v>
      </c>
      <c r="J634" s="2" t="s">
        <v>47</v>
      </c>
      <c r="K634" s="2" t="s">
        <v>48</v>
      </c>
      <c r="L634" s="2" t="s">
        <v>87</v>
      </c>
      <c r="M634" s="8">
        <v>1</v>
      </c>
      <c r="N634" s="9" t="str">
        <f t="shared" si="27"/>
        <v>RSSS-300-4800 - CO/CDO - Transfert MSSS - Non Cap</v>
      </c>
      <c r="O634" s="9" t="str">
        <f t="shared" si="28"/>
        <v>Dépense</v>
      </c>
      <c r="P634" s="9" t="str">
        <f t="shared" si="29"/>
        <v>Fonds général</v>
      </c>
    </row>
    <row r="635" spans="1:16" ht="12.75" customHeight="1" x14ac:dyDescent="0.25">
      <c r="A635" s="2" t="s">
        <v>413</v>
      </c>
      <c r="B635" s="2" t="s">
        <v>413</v>
      </c>
      <c r="C635" s="2" t="s">
        <v>399</v>
      </c>
      <c r="D635" s="2" t="s">
        <v>50</v>
      </c>
      <c r="E635" s="2" t="s">
        <v>90</v>
      </c>
      <c r="F635" s="2" t="s">
        <v>192</v>
      </c>
      <c r="G635" s="2" t="s">
        <v>191</v>
      </c>
      <c r="H635" s="2" t="s">
        <v>190</v>
      </c>
      <c r="I635" s="2" t="s">
        <v>88</v>
      </c>
      <c r="J635" s="2" t="s">
        <v>47</v>
      </c>
      <c r="K635" s="2" t="s">
        <v>48</v>
      </c>
      <c r="L635" s="2" t="s">
        <v>87</v>
      </c>
      <c r="M635" s="8">
        <v>1</v>
      </c>
      <c r="N635" s="9" t="str">
        <f t="shared" si="27"/>
        <v>RSSS-300-4851 - CO/CDO - Transfert MSSS - Non Cap</v>
      </c>
      <c r="O635" s="9" t="str">
        <f t="shared" si="28"/>
        <v>Dépense</v>
      </c>
      <c r="P635" s="9" t="str">
        <f t="shared" si="29"/>
        <v>Fonds général</v>
      </c>
    </row>
    <row r="636" spans="1:16" ht="12.75" customHeight="1" x14ac:dyDescent="0.25">
      <c r="A636" s="2" t="s">
        <v>381</v>
      </c>
      <c r="B636" s="2" t="s">
        <v>381</v>
      </c>
      <c r="C636" s="2" t="s">
        <v>366</v>
      </c>
      <c r="D636" s="2" t="s">
        <v>50</v>
      </c>
      <c r="E636" s="2" t="s">
        <v>90</v>
      </c>
      <c r="F636" s="2" t="s">
        <v>192</v>
      </c>
      <c r="G636" s="2" t="s">
        <v>191</v>
      </c>
      <c r="H636" s="2" t="s">
        <v>190</v>
      </c>
      <c r="I636" s="2" t="s">
        <v>88</v>
      </c>
      <c r="J636" s="2" t="s">
        <v>47</v>
      </c>
      <c r="K636" s="2" t="s">
        <v>48</v>
      </c>
      <c r="L636" s="2" t="s">
        <v>87</v>
      </c>
      <c r="M636" s="8">
        <v>1</v>
      </c>
      <c r="N636" s="9" t="str">
        <f t="shared" si="27"/>
        <v>RSSS-300-4900 - CO/CDO - Transfert MSSS - Non Cap</v>
      </c>
      <c r="O636" s="9" t="str">
        <f t="shared" si="28"/>
        <v>Dépense</v>
      </c>
      <c r="P636" s="9" t="str">
        <f t="shared" si="29"/>
        <v>Fonds général</v>
      </c>
    </row>
    <row r="637" spans="1:16" ht="12.75" customHeight="1" x14ac:dyDescent="0.25">
      <c r="A637" s="2" t="s">
        <v>348</v>
      </c>
      <c r="B637" s="2" t="s">
        <v>348</v>
      </c>
      <c r="C637" s="2" t="s">
        <v>333</v>
      </c>
      <c r="D637" s="2" t="s">
        <v>50</v>
      </c>
      <c r="E637" s="2" t="s">
        <v>90</v>
      </c>
      <c r="F637" s="2" t="s">
        <v>192</v>
      </c>
      <c r="G637" s="2" t="s">
        <v>191</v>
      </c>
      <c r="H637" s="2" t="s">
        <v>190</v>
      </c>
      <c r="I637" s="2" t="s">
        <v>88</v>
      </c>
      <c r="J637" s="2" t="s">
        <v>47</v>
      </c>
      <c r="K637" s="2" t="s">
        <v>48</v>
      </c>
      <c r="L637" s="2" t="s">
        <v>87</v>
      </c>
      <c r="M637" s="8">
        <v>1</v>
      </c>
      <c r="N637" s="9" t="str">
        <f t="shared" si="27"/>
        <v>RSSS-300-4903 - CO/CDO - Transfert MSSS - Non Cap</v>
      </c>
      <c r="O637" s="9" t="str">
        <f t="shared" si="28"/>
        <v>Dépense</v>
      </c>
      <c r="P637" s="9" t="str">
        <f t="shared" si="29"/>
        <v>Fonds général</v>
      </c>
    </row>
    <row r="638" spans="1:16" ht="12.75" customHeight="1" x14ac:dyDescent="0.25">
      <c r="A638" s="2" t="s">
        <v>315</v>
      </c>
      <c r="B638" s="2" t="s">
        <v>315</v>
      </c>
      <c r="C638" s="2" t="s">
        <v>295</v>
      </c>
      <c r="D638" s="2" t="s">
        <v>50</v>
      </c>
      <c r="E638" s="2" t="s">
        <v>90</v>
      </c>
      <c r="F638" s="2" t="s">
        <v>192</v>
      </c>
      <c r="G638" s="2" t="s">
        <v>191</v>
      </c>
      <c r="H638" s="2" t="s">
        <v>190</v>
      </c>
      <c r="I638" s="2" t="s">
        <v>88</v>
      </c>
      <c r="J638" s="2" t="s">
        <v>47</v>
      </c>
      <c r="K638" s="2" t="s">
        <v>48</v>
      </c>
      <c r="L638" s="2" t="s">
        <v>87</v>
      </c>
      <c r="M638" s="8">
        <v>1</v>
      </c>
      <c r="N638" s="9" t="str">
        <f t="shared" si="27"/>
        <v>RSSS-300-4950 - CO/CDO - Transfert MSSS - Non Cap</v>
      </c>
      <c r="O638" s="9" t="str">
        <f t="shared" si="28"/>
        <v>Dépense</v>
      </c>
      <c r="P638" s="9" t="str">
        <f t="shared" si="29"/>
        <v>Fonds général</v>
      </c>
    </row>
    <row r="639" spans="1:16" ht="12.75" customHeight="1" x14ac:dyDescent="0.25">
      <c r="A639" s="2" t="s">
        <v>277</v>
      </c>
      <c r="B639" s="2" t="s">
        <v>277</v>
      </c>
      <c r="C639" s="2" t="s">
        <v>262</v>
      </c>
      <c r="D639" s="2" t="s">
        <v>50</v>
      </c>
      <c r="E639" s="2" t="s">
        <v>90</v>
      </c>
      <c r="F639" s="2" t="s">
        <v>192</v>
      </c>
      <c r="G639" s="2" t="s">
        <v>191</v>
      </c>
      <c r="H639" s="2" t="s">
        <v>190</v>
      </c>
      <c r="I639" s="2" t="s">
        <v>88</v>
      </c>
      <c r="J639" s="2" t="s">
        <v>47</v>
      </c>
      <c r="K639" s="2" t="s">
        <v>48</v>
      </c>
      <c r="L639" s="2" t="s">
        <v>87</v>
      </c>
      <c r="M639" s="8">
        <v>1</v>
      </c>
      <c r="N639" s="9" t="str">
        <f t="shared" si="27"/>
        <v>RSSS-300-4951 - CO/CDO - Transfert MSSS - Non Cap</v>
      </c>
      <c r="O639" s="9" t="str">
        <f t="shared" si="28"/>
        <v>Dépense</v>
      </c>
      <c r="P639" s="9" t="str">
        <f t="shared" si="29"/>
        <v>Fonds général</v>
      </c>
    </row>
    <row r="640" spans="1:16" ht="12.75" customHeight="1" x14ac:dyDescent="0.25">
      <c r="A640" s="2" t="s">
        <v>193</v>
      </c>
      <c r="B640" s="2" t="s">
        <v>193</v>
      </c>
      <c r="C640" s="2" t="s">
        <v>149</v>
      </c>
      <c r="D640" s="2" t="s">
        <v>50</v>
      </c>
      <c r="E640" s="2" t="s">
        <v>90</v>
      </c>
      <c r="F640" s="2" t="s">
        <v>192</v>
      </c>
      <c r="G640" s="2" t="s">
        <v>191</v>
      </c>
      <c r="H640" s="2" t="s">
        <v>190</v>
      </c>
      <c r="I640" s="2" t="s">
        <v>88</v>
      </c>
      <c r="J640" s="2" t="s">
        <v>47</v>
      </c>
      <c r="K640" s="2" t="s">
        <v>48</v>
      </c>
      <c r="L640" s="2" t="s">
        <v>87</v>
      </c>
      <c r="M640" s="8">
        <v>1</v>
      </c>
      <c r="N640" s="9" t="str">
        <f t="shared" si="27"/>
        <v>RSSS-300-4952 - CO/CDO - Transfert MSSS - Non Cap</v>
      </c>
      <c r="O640" s="9" t="str">
        <f t="shared" si="28"/>
        <v>Dépense</v>
      </c>
      <c r="P640" s="9" t="str">
        <f t="shared" si="29"/>
        <v>Fonds général</v>
      </c>
    </row>
    <row r="641" spans="1:16" ht="12.75" customHeight="1" x14ac:dyDescent="0.25">
      <c r="A641" s="2" t="s">
        <v>1361</v>
      </c>
      <c r="B641" s="2" t="s">
        <v>1361</v>
      </c>
      <c r="C641" s="2" t="s">
        <v>1347</v>
      </c>
      <c r="D641" s="2" t="s">
        <v>50</v>
      </c>
      <c r="E641" s="2" t="s">
        <v>90</v>
      </c>
      <c r="F641" s="2" t="s">
        <v>188</v>
      </c>
      <c r="G641" s="2" t="s">
        <v>187</v>
      </c>
      <c r="H641" s="2" t="s">
        <v>186</v>
      </c>
      <c r="I641" s="2" t="s">
        <v>88</v>
      </c>
      <c r="J641" s="2" t="s">
        <v>46</v>
      </c>
      <c r="K641" s="2" t="s">
        <v>48</v>
      </c>
      <c r="L641" s="2" t="s">
        <v>87</v>
      </c>
      <c r="M641" s="8">
        <v>1</v>
      </c>
      <c r="N641" s="9" t="str">
        <f t="shared" si="27"/>
        <v>RSSS-310-4017 - CO/CDO - Transfert MSSS - Cap</v>
      </c>
      <c r="O641" s="9" t="str">
        <f t="shared" si="28"/>
        <v>Investissement</v>
      </c>
      <c r="P641" s="9" t="str">
        <f t="shared" si="29"/>
        <v>Fonds général</v>
      </c>
    </row>
    <row r="642" spans="1:16" ht="12.75" customHeight="1" x14ac:dyDescent="0.25">
      <c r="A642" s="2" t="s">
        <v>1328</v>
      </c>
      <c r="B642" s="2" t="s">
        <v>1328</v>
      </c>
      <c r="C642" s="2" t="s">
        <v>1314</v>
      </c>
      <c r="D642" s="2" t="s">
        <v>50</v>
      </c>
      <c r="E642" s="2" t="s">
        <v>90</v>
      </c>
      <c r="F642" s="2" t="s">
        <v>188</v>
      </c>
      <c r="G642" s="2" t="s">
        <v>187</v>
      </c>
      <c r="H642" s="2" t="s">
        <v>186</v>
      </c>
      <c r="I642" s="2" t="s">
        <v>88</v>
      </c>
      <c r="J642" s="2" t="s">
        <v>46</v>
      </c>
      <c r="K642" s="2" t="s">
        <v>48</v>
      </c>
      <c r="L642" s="2" t="s">
        <v>87</v>
      </c>
      <c r="M642" s="8">
        <v>1</v>
      </c>
      <c r="N642" s="9" t="str">
        <f t="shared" si="27"/>
        <v>RSSS-310-4051 - CO/CDO - Transfert MSSS - Cap</v>
      </c>
      <c r="O642" s="9" t="str">
        <f t="shared" si="28"/>
        <v>Investissement</v>
      </c>
      <c r="P642" s="9" t="str">
        <f t="shared" si="29"/>
        <v>Fonds général</v>
      </c>
    </row>
    <row r="643" spans="1:16" ht="12.75" customHeight="1" x14ac:dyDescent="0.25">
      <c r="A643" s="2" t="s">
        <v>1295</v>
      </c>
      <c r="B643" s="2" t="s">
        <v>1295</v>
      </c>
      <c r="C643" s="2" t="s">
        <v>1281</v>
      </c>
      <c r="D643" s="2" t="s">
        <v>50</v>
      </c>
      <c r="E643" s="2" t="s">
        <v>90</v>
      </c>
      <c r="F643" s="2" t="s">
        <v>188</v>
      </c>
      <c r="G643" s="2" t="s">
        <v>187</v>
      </c>
      <c r="H643" s="2" t="s">
        <v>186</v>
      </c>
      <c r="I643" s="2" t="s">
        <v>88</v>
      </c>
      <c r="J643" s="2" t="s">
        <v>46</v>
      </c>
      <c r="K643" s="2" t="s">
        <v>48</v>
      </c>
      <c r="L643" s="2" t="s">
        <v>87</v>
      </c>
      <c r="M643" s="8">
        <v>1</v>
      </c>
      <c r="N643" s="9" t="str">
        <f t="shared" ref="N643:N706" si="30">_xlfn.CONCAT(B643," - ",G643)</f>
        <v>RSSS-310-4100 - CO/CDO - Transfert MSSS - Cap</v>
      </c>
      <c r="O643" s="9" t="str">
        <f t="shared" ref="O643:O706" si="31">J643</f>
        <v>Investissement</v>
      </c>
      <c r="P643" s="9" t="str">
        <f t="shared" ref="P643:P706" si="32">D643</f>
        <v>Fonds général</v>
      </c>
    </row>
    <row r="644" spans="1:16" ht="12.75" customHeight="1" x14ac:dyDescent="0.25">
      <c r="A644" s="2" t="s">
        <v>1262</v>
      </c>
      <c r="B644" s="2" t="s">
        <v>1262</v>
      </c>
      <c r="C644" s="2" t="s">
        <v>1248</v>
      </c>
      <c r="D644" s="2" t="s">
        <v>50</v>
      </c>
      <c r="E644" s="2" t="s">
        <v>90</v>
      </c>
      <c r="F644" s="2" t="s">
        <v>188</v>
      </c>
      <c r="G644" s="2" t="s">
        <v>187</v>
      </c>
      <c r="H644" s="2" t="s">
        <v>186</v>
      </c>
      <c r="I644" s="2" t="s">
        <v>88</v>
      </c>
      <c r="J644" s="2" t="s">
        <v>46</v>
      </c>
      <c r="K644" s="2" t="s">
        <v>48</v>
      </c>
      <c r="L644" s="2" t="s">
        <v>87</v>
      </c>
      <c r="M644" s="8">
        <v>1</v>
      </c>
      <c r="N644" s="9" t="str">
        <f t="shared" si="30"/>
        <v>RSSS-310-4150 - CO/CDO - Transfert MSSS - Cap</v>
      </c>
      <c r="O644" s="9" t="str">
        <f t="shared" si="31"/>
        <v>Investissement</v>
      </c>
      <c r="P644" s="9" t="str">
        <f t="shared" si="32"/>
        <v>Fonds général</v>
      </c>
    </row>
    <row r="645" spans="1:16" ht="12.75" customHeight="1" x14ac:dyDescent="0.25">
      <c r="A645" s="2" t="s">
        <v>1229</v>
      </c>
      <c r="B645" s="2" t="s">
        <v>1229</v>
      </c>
      <c r="C645" s="2" t="s">
        <v>1215</v>
      </c>
      <c r="D645" s="2" t="s">
        <v>50</v>
      </c>
      <c r="E645" s="2" t="s">
        <v>90</v>
      </c>
      <c r="F645" s="2" t="s">
        <v>188</v>
      </c>
      <c r="G645" s="2" t="s">
        <v>187</v>
      </c>
      <c r="H645" s="2" t="s">
        <v>186</v>
      </c>
      <c r="I645" s="2" t="s">
        <v>88</v>
      </c>
      <c r="J645" s="2" t="s">
        <v>46</v>
      </c>
      <c r="K645" s="2" t="s">
        <v>48</v>
      </c>
      <c r="L645" s="2" t="s">
        <v>87</v>
      </c>
      <c r="M645" s="8">
        <v>1</v>
      </c>
      <c r="N645" s="9" t="str">
        <f t="shared" si="30"/>
        <v>RSSS-310-4155 - CO/CDO - Transfert MSSS - Cap</v>
      </c>
      <c r="O645" s="9" t="str">
        <f t="shared" si="31"/>
        <v>Investissement</v>
      </c>
      <c r="P645" s="9" t="str">
        <f t="shared" si="32"/>
        <v>Fonds général</v>
      </c>
    </row>
    <row r="646" spans="1:16" ht="12.75" customHeight="1" x14ac:dyDescent="0.25">
      <c r="A646" s="2" t="s">
        <v>1196</v>
      </c>
      <c r="B646" s="2" t="s">
        <v>1196</v>
      </c>
      <c r="C646" s="2" t="s">
        <v>1182</v>
      </c>
      <c r="D646" s="2" t="s">
        <v>50</v>
      </c>
      <c r="E646" s="2" t="s">
        <v>90</v>
      </c>
      <c r="F646" s="2" t="s">
        <v>188</v>
      </c>
      <c r="G646" s="2" t="s">
        <v>187</v>
      </c>
      <c r="H646" s="2" t="s">
        <v>186</v>
      </c>
      <c r="I646" s="2" t="s">
        <v>88</v>
      </c>
      <c r="J646" s="2" t="s">
        <v>46</v>
      </c>
      <c r="K646" s="2" t="s">
        <v>48</v>
      </c>
      <c r="L646" s="2" t="s">
        <v>87</v>
      </c>
      <c r="M646" s="8">
        <v>1</v>
      </c>
      <c r="N646" s="9" t="str">
        <f t="shared" si="30"/>
        <v>RSSS-310-4200 - CO/CDO - Transfert MSSS - Cap</v>
      </c>
      <c r="O646" s="9" t="str">
        <f t="shared" si="31"/>
        <v>Investissement</v>
      </c>
      <c r="P646" s="9" t="str">
        <f t="shared" si="32"/>
        <v>Fonds général</v>
      </c>
    </row>
    <row r="647" spans="1:16" ht="12.75" customHeight="1" x14ac:dyDescent="0.25">
      <c r="A647" s="2" t="s">
        <v>1163</v>
      </c>
      <c r="B647" s="2" t="s">
        <v>1163</v>
      </c>
      <c r="C647" s="2" t="s">
        <v>1149</v>
      </c>
      <c r="D647" s="2" t="s">
        <v>50</v>
      </c>
      <c r="E647" s="2" t="s">
        <v>90</v>
      </c>
      <c r="F647" s="2" t="s">
        <v>188</v>
      </c>
      <c r="G647" s="2" t="s">
        <v>187</v>
      </c>
      <c r="H647" s="2" t="s">
        <v>186</v>
      </c>
      <c r="I647" s="2" t="s">
        <v>88</v>
      </c>
      <c r="J647" s="2" t="s">
        <v>46</v>
      </c>
      <c r="K647" s="2" t="s">
        <v>48</v>
      </c>
      <c r="L647" s="2" t="s">
        <v>87</v>
      </c>
      <c r="M647" s="8">
        <v>1</v>
      </c>
      <c r="N647" s="9" t="str">
        <f t="shared" si="30"/>
        <v>RSSS-310-4250 - CO/CDO - Transfert MSSS - Cap</v>
      </c>
      <c r="O647" s="9" t="str">
        <f t="shared" si="31"/>
        <v>Investissement</v>
      </c>
      <c r="P647" s="9" t="str">
        <f t="shared" si="32"/>
        <v>Fonds général</v>
      </c>
    </row>
    <row r="648" spans="1:16" ht="12.75" customHeight="1" x14ac:dyDescent="0.25">
      <c r="A648" s="2" t="s">
        <v>1130</v>
      </c>
      <c r="B648" s="2" t="s">
        <v>1130</v>
      </c>
      <c r="C648" s="2" t="s">
        <v>1116</v>
      </c>
      <c r="D648" s="2" t="s">
        <v>50</v>
      </c>
      <c r="E648" s="2" t="s">
        <v>90</v>
      </c>
      <c r="F648" s="2" t="s">
        <v>188</v>
      </c>
      <c r="G648" s="2" t="s">
        <v>187</v>
      </c>
      <c r="H648" s="2" t="s">
        <v>186</v>
      </c>
      <c r="I648" s="2" t="s">
        <v>88</v>
      </c>
      <c r="J648" s="2" t="s">
        <v>46</v>
      </c>
      <c r="K648" s="2" t="s">
        <v>48</v>
      </c>
      <c r="L648" s="2" t="s">
        <v>87</v>
      </c>
      <c r="M648" s="8">
        <v>1</v>
      </c>
      <c r="N648" s="9" t="str">
        <f t="shared" si="30"/>
        <v>RSSS-310-4300 - CO/CDO - Transfert MSSS - Cap</v>
      </c>
      <c r="O648" s="9" t="str">
        <f t="shared" si="31"/>
        <v>Investissement</v>
      </c>
      <c r="P648" s="9" t="str">
        <f t="shared" si="32"/>
        <v>Fonds général</v>
      </c>
    </row>
    <row r="649" spans="1:16" ht="12.75" customHeight="1" x14ac:dyDescent="0.25">
      <c r="A649" s="2" t="s">
        <v>1097</v>
      </c>
      <c r="B649" s="2" t="s">
        <v>1097</v>
      </c>
      <c r="C649" s="2" t="s">
        <v>1083</v>
      </c>
      <c r="D649" s="2" t="s">
        <v>50</v>
      </c>
      <c r="E649" s="2" t="s">
        <v>90</v>
      </c>
      <c r="F649" s="2" t="s">
        <v>188</v>
      </c>
      <c r="G649" s="2" t="s">
        <v>187</v>
      </c>
      <c r="H649" s="2" t="s">
        <v>186</v>
      </c>
      <c r="I649" s="2" t="s">
        <v>88</v>
      </c>
      <c r="J649" s="2" t="s">
        <v>46</v>
      </c>
      <c r="K649" s="2" t="s">
        <v>48</v>
      </c>
      <c r="L649" s="2" t="s">
        <v>87</v>
      </c>
      <c r="M649" s="8">
        <v>1</v>
      </c>
      <c r="N649" s="9" t="str">
        <f t="shared" si="30"/>
        <v>RSSS-310-4326 - CO/CDO - Transfert MSSS - Cap</v>
      </c>
      <c r="O649" s="9" t="str">
        <f t="shared" si="31"/>
        <v>Investissement</v>
      </c>
      <c r="P649" s="9" t="str">
        <f t="shared" si="32"/>
        <v>Fonds général</v>
      </c>
    </row>
    <row r="650" spans="1:16" ht="12.75" customHeight="1" x14ac:dyDescent="0.25">
      <c r="A650" s="2" t="s">
        <v>1064</v>
      </c>
      <c r="B650" s="2" t="s">
        <v>1064</v>
      </c>
      <c r="C650" s="2" t="s">
        <v>1050</v>
      </c>
      <c r="D650" s="2" t="s">
        <v>50</v>
      </c>
      <c r="E650" s="2" t="s">
        <v>90</v>
      </c>
      <c r="F650" s="2" t="s">
        <v>188</v>
      </c>
      <c r="G650" s="2" t="s">
        <v>187</v>
      </c>
      <c r="H650" s="2" t="s">
        <v>186</v>
      </c>
      <c r="I650" s="2" t="s">
        <v>88</v>
      </c>
      <c r="J650" s="2" t="s">
        <v>46</v>
      </c>
      <c r="K650" s="2" t="s">
        <v>48</v>
      </c>
      <c r="L650" s="2" t="s">
        <v>87</v>
      </c>
      <c r="M650" s="8">
        <v>1</v>
      </c>
      <c r="N650" s="9" t="str">
        <f t="shared" si="30"/>
        <v>RSSS-310-4327 - CO/CDO - Transfert MSSS - Cap</v>
      </c>
      <c r="O650" s="9" t="str">
        <f t="shared" si="31"/>
        <v>Investissement</v>
      </c>
      <c r="P650" s="9" t="str">
        <f t="shared" si="32"/>
        <v>Fonds général</v>
      </c>
    </row>
    <row r="651" spans="1:16" ht="12.75" customHeight="1" x14ac:dyDescent="0.25">
      <c r="A651" s="2" t="s">
        <v>1031</v>
      </c>
      <c r="B651" s="2" t="s">
        <v>1031</v>
      </c>
      <c r="C651" s="2" t="s">
        <v>1017</v>
      </c>
      <c r="D651" s="2" t="s">
        <v>50</v>
      </c>
      <c r="E651" s="2" t="s">
        <v>90</v>
      </c>
      <c r="F651" s="2" t="s">
        <v>188</v>
      </c>
      <c r="G651" s="2" t="s">
        <v>187</v>
      </c>
      <c r="H651" s="2" t="s">
        <v>186</v>
      </c>
      <c r="I651" s="2" t="s">
        <v>88</v>
      </c>
      <c r="J651" s="2" t="s">
        <v>46</v>
      </c>
      <c r="K651" s="2" t="s">
        <v>48</v>
      </c>
      <c r="L651" s="2" t="s">
        <v>87</v>
      </c>
      <c r="M651" s="8">
        <v>1</v>
      </c>
      <c r="N651" s="9" t="str">
        <f t="shared" si="30"/>
        <v>RSSS-310-4350 - CO/CDO - Transfert MSSS - Cap</v>
      </c>
      <c r="O651" s="9" t="str">
        <f t="shared" si="31"/>
        <v>Investissement</v>
      </c>
      <c r="P651" s="9" t="str">
        <f t="shared" si="32"/>
        <v>Fonds général</v>
      </c>
    </row>
    <row r="652" spans="1:16" ht="12.75" customHeight="1" x14ac:dyDescent="0.25">
      <c r="A652" s="2" t="s">
        <v>998</v>
      </c>
      <c r="B652" s="2" t="s">
        <v>998</v>
      </c>
      <c r="C652" s="2" t="s">
        <v>984</v>
      </c>
      <c r="D652" s="2" t="s">
        <v>50</v>
      </c>
      <c r="E652" s="2" t="s">
        <v>90</v>
      </c>
      <c r="F652" s="2" t="s">
        <v>188</v>
      </c>
      <c r="G652" s="2" t="s">
        <v>187</v>
      </c>
      <c r="H652" s="2" t="s">
        <v>186</v>
      </c>
      <c r="I652" s="2" t="s">
        <v>88</v>
      </c>
      <c r="J652" s="2" t="s">
        <v>46</v>
      </c>
      <c r="K652" s="2" t="s">
        <v>48</v>
      </c>
      <c r="L652" s="2" t="s">
        <v>87</v>
      </c>
      <c r="M652" s="8">
        <v>1</v>
      </c>
      <c r="N652" s="9" t="str">
        <f t="shared" si="30"/>
        <v>RSSS-310-4400 - CO/CDO - Transfert MSSS - Cap</v>
      </c>
      <c r="O652" s="9" t="str">
        <f t="shared" si="31"/>
        <v>Investissement</v>
      </c>
      <c r="P652" s="9" t="str">
        <f t="shared" si="32"/>
        <v>Fonds général</v>
      </c>
    </row>
    <row r="653" spans="1:16" ht="12.75" customHeight="1" x14ac:dyDescent="0.25">
      <c r="A653" s="2" t="s">
        <v>965</v>
      </c>
      <c r="B653" s="2" t="s">
        <v>965</v>
      </c>
      <c r="C653" s="2" t="s">
        <v>951</v>
      </c>
      <c r="D653" s="2" t="s">
        <v>50</v>
      </c>
      <c r="E653" s="2" t="s">
        <v>90</v>
      </c>
      <c r="F653" s="2" t="s">
        <v>188</v>
      </c>
      <c r="G653" s="2" t="s">
        <v>187</v>
      </c>
      <c r="H653" s="2" t="s">
        <v>186</v>
      </c>
      <c r="I653" s="2" t="s">
        <v>88</v>
      </c>
      <c r="J653" s="2" t="s">
        <v>46</v>
      </c>
      <c r="K653" s="2" t="s">
        <v>48</v>
      </c>
      <c r="L653" s="2" t="s">
        <v>87</v>
      </c>
      <c r="M653" s="8">
        <v>1</v>
      </c>
      <c r="N653" s="9" t="str">
        <f t="shared" si="30"/>
        <v>RSSS-310-4450 - CO/CDO - Transfert MSSS - Cap</v>
      </c>
      <c r="O653" s="9" t="str">
        <f t="shared" si="31"/>
        <v>Investissement</v>
      </c>
      <c r="P653" s="9" t="str">
        <f t="shared" si="32"/>
        <v>Fonds général</v>
      </c>
    </row>
    <row r="654" spans="1:16" ht="12.75" customHeight="1" x14ac:dyDescent="0.25">
      <c r="A654" s="2" t="s">
        <v>932</v>
      </c>
      <c r="B654" s="2" t="s">
        <v>932</v>
      </c>
      <c r="C654" s="2" t="s">
        <v>918</v>
      </c>
      <c r="D654" s="2" t="s">
        <v>50</v>
      </c>
      <c r="E654" s="2" t="s">
        <v>90</v>
      </c>
      <c r="F654" s="2" t="s">
        <v>188</v>
      </c>
      <c r="G654" s="2" t="s">
        <v>187</v>
      </c>
      <c r="H654" s="2" t="s">
        <v>186</v>
      </c>
      <c r="I654" s="2" t="s">
        <v>88</v>
      </c>
      <c r="J654" s="2" t="s">
        <v>46</v>
      </c>
      <c r="K654" s="2" t="s">
        <v>48</v>
      </c>
      <c r="L654" s="2" t="s">
        <v>87</v>
      </c>
      <c r="M654" s="8">
        <v>1</v>
      </c>
      <c r="N654" s="9" t="str">
        <f t="shared" si="30"/>
        <v>RSSS-310-4500 - CO/CDO - Transfert MSSS - Cap</v>
      </c>
      <c r="O654" s="9" t="str">
        <f t="shared" si="31"/>
        <v>Investissement</v>
      </c>
      <c r="P654" s="9" t="str">
        <f t="shared" si="32"/>
        <v>Fonds général</v>
      </c>
    </row>
    <row r="655" spans="1:16" ht="12.75" customHeight="1" x14ac:dyDescent="0.25">
      <c r="A655" s="2" t="s">
        <v>899</v>
      </c>
      <c r="B655" s="2" t="s">
        <v>899</v>
      </c>
      <c r="C655" s="2" t="s">
        <v>885</v>
      </c>
      <c r="D655" s="2" t="s">
        <v>50</v>
      </c>
      <c r="E655" s="2" t="s">
        <v>90</v>
      </c>
      <c r="F655" s="2" t="s">
        <v>188</v>
      </c>
      <c r="G655" s="2" t="s">
        <v>187</v>
      </c>
      <c r="H655" s="2" t="s">
        <v>186</v>
      </c>
      <c r="I655" s="2" t="s">
        <v>88</v>
      </c>
      <c r="J655" s="2" t="s">
        <v>46</v>
      </c>
      <c r="K655" s="2" t="s">
        <v>48</v>
      </c>
      <c r="L655" s="2" t="s">
        <v>87</v>
      </c>
      <c r="M655" s="8">
        <v>1</v>
      </c>
      <c r="N655" s="9" t="str">
        <f t="shared" si="30"/>
        <v>RSSS-310-4550 - CO/CDO - Transfert MSSS - Cap</v>
      </c>
      <c r="O655" s="9" t="str">
        <f t="shared" si="31"/>
        <v>Investissement</v>
      </c>
      <c r="P655" s="9" t="str">
        <f t="shared" si="32"/>
        <v>Fonds général</v>
      </c>
    </row>
    <row r="656" spans="1:16" ht="12.75" customHeight="1" x14ac:dyDescent="0.25">
      <c r="A656" s="2" t="s">
        <v>866</v>
      </c>
      <c r="B656" s="2" t="s">
        <v>866</v>
      </c>
      <c r="C656" s="2" t="s">
        <v>852</v>
      </c>
      <c r="D656" s="2" t="s">
        <v>50</v>
      </c>
      <c r="E656" s="2" t="s">
        <v>90</v>
      </c>
      <c r="F656" s="2" t="s">
        <v>188</v>
      </c>
      <c r="G656" s="2" t="s">
        <v>187</v>
      </c>
      <c r="H656" s="2" t="s">
        <v>186</v>
      </c>
      <c r="I656" s="2" t="s">
        <v>88</v>
      </c>
      <c r="J656" s="2" t="s">
        <v>46</v>
      </c>
      <c r="K656" s="2" t="s">
        <v>48</v>
      </c>
      <c r="L656" s="2" t="s">
        <v>87</v>
      </c>
      <c r="M656" s="8">
        <v>1</v>
      </c>
      <c r="N656" s="9" t="str">
        <f t="shared" si="30"/>
        <v>RSSS-310-4600 - CO/CDO - Transfert MSSS - Cap</v>
      </c>
      <c r="O656" s="9" t="str">
        <f t="shared" si="31"/>
        <v>Investissement</v>
      </c>
      <c r="P656" s="9" t="str">
        <f t="shared" si="32"/>
        <v>Fonds général</v>
      </c>
    </row>
    <row r="657" spans="1:16" ht="12.75" customHeight="1" x14ac:dyDescent="0.25">
      <c r="A657" s="2" t="s">
        <v>833</v>
      </c>
      <c r="B657" s="2" t="s">
        <v>833</v>
      </c>
      <c r="C657" s="2" t="s">
        <v>819</v>
      </c>
      <c r="D657" s="2" t="s">
        <v>50</v>
      </c>
      <c r="E657" s="2" t="s">
        <v>90</v>
      </c>
      <c r="F657" s="2" t="s">
        <v>188</v>
      </c>
      <c r="G657" s="2" t="s">
        <v>187</v>
      </c>
      <c r="H657" s="2" t="s">
        <v>186</v>
      </c>
      <c r="I657" s="2" t="s">
        <v>88</v>
      </c>
      <c r="J657" s="2" t="s">
        <v>46</v>
      </c>
      <c r="K657" s="2" t="s">
        <v>48</v>
      </c>
      <c r="L657" s="2" t="s">
        <v>87</v>
      </c>
      <c r="M657" s="8">
        <v>1</v>
      </c>
      <c r="N657" s="9" t="str">
        <f t="shared" si="30"/>
        <v>RSSS-310-4601 - CO/CDO - Transfert MSSS - Cap</v>
      </c>
      <c r="O657" s="9" t="str">
        <f t="shared" si="31"/>
        <v>Investissement</v>
      </c>
      <c r="P657" s="9" t="str">
        <f t="shared" si="32"/>
        <v>Fonds général</v>
      </c>
    </row>
    <row r="658" spans="1:16" ht="12.75" customHeight="1" x14ac:dyDescent="0.25">
      <c r="A658" s="2" t="s">
        <v>800</v>
      </c>
      <c r="B658" s="2" t="s">
        <v>800</v>
      </c>
      <c r="C658" s="2" t="s">
        <v>786</v>
      </c>
      <c r="D658" s="2" t="s">
        <v>50</v>
      </c>
      <c r="E658" s="2" t="s">
        <v>90</v>
      </c>
      <c r="F658" s="2" t="s">
        <v>188</v>
      </c>
      <c r="G658" s="2" t="s">
        <v>187</v>
      </c>
      <c r="H658" s="2" t="s">
        <v>186</v>
      </c>
      <c r="I658" s="2" t="s">
        <v>88</v>
      </c>
      <c r="J658" s="2" t="s">
        <v>46</v>
      </c>
      <c r="K658" s="2" t="s">
        <v>48</v>
      </c>
      <c r="L658" s="2" t="s">
        <v>87</v>
      </c>
      <c r="M658" s="8">
        <v>1</v>
      </c>
      <c r="N658" s="9" t="str">
        <f t="shared" si="30"/>
        <v>RSSS-310-4602 - CO/CDO - Transfert MSSS - Cap</v>
      </c>
      <c r="O658" s="9" t="str">
        <f t="shared" si="31"/>
        <v>Investissement</v>
      </c>
      <c r="P658" s="9" t="str">
        <f t="shared" si="32"/>
        <v>Fonds général</v>
      </c>
    </row>
    <row r="659" spans="1:16" ht="12.75" customHeight="1" x14ac:dyDescent="0.25">
      <c r="A659" s="2" t="s">
        <v>767</v>
      </c>
      <c r="B659" s="2" t="s">
        <v>767</v>
      </c>
      <c r="C659" s="2" t="s">
        <v>753</v>
      </c>
      <c r="D659" s="2" t="s">
        <v>50</v>
      </c>
      <c r="E659" s="2" t="s">
        <v>90</v>
      </c>
      <c r="F659" s="2" t="s">
        <v>188</v>
      </c>
      <c r="G659" s="2" t="s">
        <v>187</v>
      </c>
      <c r="H659" s="2" t="s">
        <v>186</v>
      </c>
      <c r="I659" s="2" t="s">
        <v>88</v>
      </c>
      <c r="J659" s="2" t="s">
        <v>46</v>
      </c>
      <c r="K659" s="2" t="s">
        <v>48</v>
      </c>
      <c r="L659" s="2" t="s">
        <v>87</v>
      </c>
      <c r="M659" s="8">
        <v>1</v>
      </c>
      <c r="N659" s="9" t="str">
        <f t="shared" si="30"/>
        <v>RSSS-310-4603 - CO/CDO - Transfert MSSS - Cap</v>
      </c>
      <c r="O659" s="9" t="str">
        <f t="shared" si="31"/>
        <v>Investissement</v>
      </c>
      <c r="P659" s="9" t="str">
        <f t="shared" si="32"/>
        <v>Fonds général</v>
      </c>
    </row>
    <row r="660" spans="1:16" ht="12.75" customHeight="1" x14ac:dyDescent="0.25">
      <c r="A660" s="2" t="s">
        <v>734</v>
      </c>
      <c r="B660" s="2" t="s">
        <v>734</v>
      </c>
      <c r="C660" s="2" t="s">
        <v>720</v>
      </c>
      <c r="D660" s="2" t="s">
        <v>50</v>
      </c>
      <c r="E660" s="2" t="s">
        <v>90</v>
      </c>
      <c r="F660" s="2" t="s">
        <v>188</v>
      </c>
      <c r="G660" s="2" t="s">
        <v>187</v>
      </c>
      <c r="H660" s="2" t="s">
        <v>186</v>
      </c>
      <c r="I660" s="2" t="s">
        <v>88</v>
      </c>
      <c r="J660" s="2" t="s">
        <v>46</v>
      </c>
      <c r="K660" s="2" t="s">
        <v>48</v>
      </c>
      <c r="L660" s="2" t="s">
        <v>87</v>
      </c>
      <c r="M660" s="8">
        <v>1</v>
      </c>
      <c r="N660" s="9" t="str">
        <f t="shared" si="30"/>
        <v>RSSS-310-4604 - CO/CDO - Transfert MSSS - Cap</v>
      </c>
      <c r="O660" s="9" t="str">
        <f t="shared" si="31"/>
        <v>Investissement</v>
      </c>
      <c r="P660" s="9" t="str">
        <f t="shared" si="32"/>
        <v>Fonds général</v>
      </c>
    </row>
    <row r="661" spans="1:16" ht="12.75" customHeight="1" x14ac:dyDescent="0.25">
      <c r="A661" s="2" t="s">
        <v>701</v>
      </c>
      <c r="B661" s="2" t="s">
        <v>701</v>
      </c>
      <c r="C661" s="2" t="s">
        <v>687</v>
      </c>
      <c r="D661" s="2" t="s">
        <v>50</v>
      </c>
      <c r="E661" s="2" t="s">
        <v>90</v>
      </c>
      <c r="F661" s="2" t="s">
        <v>188</v>
      </c>
      <c r="G661" s="2" t="s">
        <v>187</v>
      </c>
      <c r="H661" s="2" t="s">
        <v>186</v>
      </c>
      <c r="I661" s="2" t="s">
        <v>88</v>
      </c>
      <c r="J661" s="2" t="s">
        <v>46</v>
      </c>
      <c r="K661" s="2" t="s">
        <v>48</v>
      </c>
      <c r="L661" s="2" t="s">
        <v>87</v>
      </c>
      <c r="M661" s="8">
        <v>1</v>
      </c>
      <c r="N661" s="9" t="str">
        <f t="shared" si="30"/>
        <v>RSSS-310-4618 - CO/CDO - Transfert MSSS - Cap</v>
      </c>
      <c r="O661" s="9" t="str">
        <f t="shared" si="31"/>
        <v>Investissement</v>
      </c>
      <c r="P661" s="9" t="str">
        <f t="shared" si="32"/>
        <v>Fonds général</v>
      </c>
    </row>
    <row r="662" spans="1:16" ht="12.75" customHeight="1" x14ac:dyDescent="0.25">
      <c r="A662" s="2" t="s">
        <v>668</v>
      </c>
      <c r="B662" s="2" t="s">
        <v>668</v>
      </c>
      <c r="C662" s="2" t="s">
        <v>654</v>
      </c>
      <c r="D662" s="2" t="s">
        <v>50</v>
      </c>
      <c r="E662" s="2" t="s">
        <v>90</v>
      </c>
      <c r="F662" s="2" t="s">
        <v>188</v>
      </c>
      <c r="G662" s="2" t="s">
        <v>187</v>
      </c>
      <c r="H662" s="2" t="s">
        <v>186</v>
      </c>
      <c r="I662" s="2" t="s">
        <v>88</v>
      </c>
      <c r="J662" s="2" t="s">
        <v>46</v>
      </c>
      <c r="K662" s="2" t="s">
        <v>48</v>
      </c>
      <c r="L662" s="2" t="s">
        <v>87</v>
      </c>
      <c r="M662" s="8">
        <v>1</v>
      </c>
      <c r="N662" s="9" t="str">
        <f t="shared" si="30"/>
        <v>RSSS-310-4620 - CO/CDO - Transfert MSSS - Cap</v>
      </c>
      <c r="O662" s="9" t="str">
        <f t="shared" si="31"/>
        <v>Investissement</v>
      </c>
      <c r="P662" s="9" t="str">
        <f t="shared" si="32"/>
        <v>Fonds général</v>
      </c>
    </row>
    <row r="663" spans="1:16" ht="12.75" customHeight="1" x14ac:dyDescent="0.25">
      <c r="A663" s="2" t="s">
        <v>635</v>
      </c>
      <c r="B663" s="2" t="s">
        <v>635</v>
      </c>
      <c r="C663" s="2" t="s">
        <v>621</v>
      </c>
      <c r="D663" s="2" t="s">
        <v>50</v>
      </c>
      <c r="E663" s="2" t="s">
        <v>90</v>
      </c>
      <c r="F663" s="2" t="s">
        <v>188</v>
      </c>
      <c r="G663" s="2" t="s">
        <v>187</v>
      </c>
      <c r="H663" s="2" t="s">
        <v>186</v>
      </c>
      <c r="I663" s="2" t="s">
        <v>88</v>
      </c>
      <c r="J663" s="2" t="s">
        <v>46</v>
      </c>
      <c r="K663" s="2" t="s">
        <v>48</v>
      </c>
      <c r="L663" s="2" t="s">
        <v>87</v>
      </c>
      <c r="M663" s="8">
        <v>1</v>
      </c>
      <c r="N663" s="9" t="str">
        <f t="shared" si="30"/>
        <v>RSSS-310-4624 - CO/CDO - Transfert MSSS - Cap</v>
      </c>
      <c r="O663" s="9" t="str">
        <f t="shared" si="31"/>
        <v>Investissement</v>
      </c>
      <c r="P663" s="9" t="str">
        <f t="shared" si="32"/>
        <v>Fonds général</v>
      </c>
    </row>
    <row r="664" spans="1:16" ht="12.75" customHeight="1" x14ac:dyDescent="0.25">
      <c r="A664" s="2" t="s">
        <v>602</v>
      </c>
      <c r="B664" s="2" t="s">
        <v>602</v>
      </c>
      <c r="C664" s="2" t="s">
        <v>588</v>
      </c>
      <c r="D664" s="2" t="s">
        <v>50</v>
      </c>
      <c r="E664" s="2" t="s">
        <v>90</v>
      </c>
      <c r="F664" s="2" t="s">
        <v>188</v>
      </c>
      <c r="G664" s="2" t="s">
        <v>187</v>
      </c>
      <c r="H664" s="2" t="s">
        <v>186</v>
      </c>
      <c r="I664" s="2" t="s">
        <v>88</v>
      </c>
      <c r="J664" s="2" t="s">
        <v>46</v>
      </c>
      <c r="K664" s="2" t="s">
        <v>48</v>
      </c>
      <c r="L664" s="2" t="s">
        <v>87</v>
      </c>
      <c r="M664" s="8">
        <v>1</v>
      </c>
      <c r="N664" s="9" t="str">
        <f t="shared" si="30"/>
        <v>RSSS-310-4664 - CO/CDO - Transfert MSSS - Cap</v>
      </c>
      <c r="O664" s="9" t="str">
        <f t="shared" si="31"/>
        <v>Investissement</v>
      </c>
      <c r="P664" s="9" t="str">
        <f t="shared" si="32"/>
        <v>Fonds général</v>
      </c>
    </row>
    <row r="665" spans="1:16" ht="12.75" customHeight="1" x14ac:dyDescent="0.25">
      <c r="A665" s="2" t="s">
        <v>569</v>
      </c>
      <c r="B665" s="2" t="s">
        <v>569</v>
      </c>
      <c r="C665" s="2" t="s">
        <v>555</v>
      </c>
      <c r="D665" s="2" t="s">
        <v>50</v>
      </c>
      <c r="E665" s="2" t="s">
        <v>90</v>
      </c>
      <c r="F665" s="2" t="s">
        <v>188</v>
      </c>
      <c r="G665" s="2" t="s">
        <v>187</v>
      </c>
      <c r="H665" s="2" t="s">
        <v>186</v>
      </c>
      <c r="I665" s="2" t="s">
        <v>88</v>
      </c>
      <c r="J665" s="2" t="s">
        <v>46</v>
      </c>
      <c r="K665" s="2" t="s">
        <v>48</v>
      </c>
      <c r="L665" s="2" t="s">
        <v>87</v>
      </c>
      <c r="M665" s="8">
        <v>1</v>
      </c>
      <c r="N665" s="9" t="str">
        <f t="shared" si="30"/>
        <v>RSSS-310-4665 - CO/CDO - Transfert MSSS - Cap</v>
      </c>
      <c r="O665" s="9" t="str">
        <f t="shared" si="31"/>
        <v>Investissement</v>
      </c>
      <c r="P665" s="9" t="str">
        <f t="shared" si="32"/>
        <v>Fonds général</v>
      </c>
    </row>
    <row r="666" spans="1:16" ht="12.75" customHeight="1" x14ac:dyDescent="0.25">
      <c r="A666" s="2" t="s">
        <v>536</v>
      </c>
      <c r="B666" s="2" t="s">
        <v>536</v>
      </c>
      <c r="C666" s="2" t="s">
        <v>522</v>
      </c>
      <c r="D666" s="2" t="s">
        <v>50</v>
      </c>
      <c r="E666" s="2" t="s">
        <v>90</v>
      </c>
      <c r="F666" s="2" t="s">
        <v>188</v>
      </c>
      <c r="G666" s="2" t="s">
        <v>187</v>
      </c>
      <c r="H666" s="2" t="s">
        <v>186</v>
      </c>
      <c r="I666" s="2" t="s">
        <v>88</v>
      </c>
      <c r="J666" s="2" t="s">
        <v>46</v>
      </c>
      <c r="K666" s="2" t="s">
        <v>48</v>
      </c>
      <c r="L666" s="2" t="s">
        <v>87</v>
      </c>
      <c r="M666" s="8">
        <v>1</v>
      </c>
      <c r="N666" s="9" t="str">
        <f t="shared" si="30"/>
        <v>RSSS-310-4700 - CO/CDO - Transfert MSSS - Cap</v>
      </c>
      <c r="O666" s="9" t="str">
        <f t="shared" si="31"/>
        <v>Investissement</v>
      </c>
      <c r="P666" s="9" t="str">
        <f t="shared" si="32"/>
        <v>Fonds général</v>
      </c>
    </row>
    <row r="667" spans="1:16" ht="12.75" customHeight="1" x14ac:dyDescent="0.25">
      <c r="A667" s="2" t="s">
        <v>503</v>
      </c>
      <c r="B667" s="2" t="s">
        <v>503</v>
      </c>
      <c r="C667" s="2" t="s">
        <v>493</v>
      </c>
      <c r="D667" s="2" t="s">
        <v>50</v>
      </c>
      <c r="E667" s="2" t="s">
        <v>90</v>
      </c>
      <c r="F667" s="2" t="s">
        <v>188</v>
      </c>
      <c r="G667" s="2" t="s">
        <v>187</v>
      </c>
      <c r="H667" s="2" t="s">
        <v>186</v>
      </c>
      <c r="I667" s="2" t="s">
        <v>88</v>
      </c>
      <c r="J667" s="2" t="s">
        <v>46</v>
      </c>
      <c r="K667" s="2" t="s">
        <v>48</v>
      </c>
      <c r="L667" s="2" t="s">
        <v>87</v>
      </c>
      <c r="M667" s="8">
        <v>1</v>
      </c>
      <c r="N667" s="9" t="str">
        <f t="shared" si="30"/>
        <v>RSSS-310-4751 - CO/CDO - Transfert MSSS - Cap</v>
      </c>
      <c r="O667" s="9" t="str">
        <f t="shared" si="31"/>
        <v>Investissement</v>
      </c>
      <c r="P667" s="9" t="str">
        <f t="shared" si="32"/>
        <v>Fonds général</v>
      </c>
    </row>
    <row r="668" spans="1:16" ht="12.75" customHeight="1" x14ac:dyDescent="0.25">
      <c r="A668" s="2" t="s">
        <v>474</v>
      </c>
      <c r="B668" s="2" t="s">
        <v>474</v>
      </c>
      <c r="C668" s="2" t="s">
        <v>464</v>
      </c>
      <c r="D668" s="2" t="s">
        <v>50</v>
      </c>
      <c r="E668" s="2" t="s">
        <v>90</v>
      </c>
      <c r="F668" s="2" t="s">
        <v>188</v>
      </c>
      <c r="G668" s="2" t="s">
        <v>187</v>
      </c>
      <c r="H668" s="2" t="s">
        <v>186</v>
      </c>
      <c r="I668" s="2" t="s">
        <v>88</v>
      </c>
      <c r="J668" s="2" t="s">
        <v>46</v>
      </c>
      <c r="K668" s="2" t="s">
        <v>48</v>
      </c>
      <c r="L668" s="2" t="s">
        <v>87</v>
      </c>
      <c r="M668" s="8">
        <v>1</v>
      </c>
      <c r="N668" s="9" t="str">
        <f t="shared" si="30"/>
        <v>RSSS-310-4752 - CO/CDO - Transfert MSSS - Cap</v>
      </c>
      <c r="O668" s="9" t="str">
        <f t="shared" si="31"/>
        <v>Investissement</v>
      </c>
      <c r="P668" s="9" t="str">
        <f t="shared" si="32"/>
        <v>Fonds général</v>
      </c>
    </row>
    <row r="669" spans="1:16" ht="12.75" customHeight="1" x14ac:dyDescent="0.25">
      <c r="A669" s="2" t="s">
        <v>445</v>
      </c>
      <c r="B669" s="2" t="s">
        <v>445</v>
      </c>
      <c r="C669" s="2" t="s">
        <v>431</v>
      </c>
      <c r="D669" s="2" t="s">
        <v>50</v>
      </c>
      <c r="E669" s="2" t="s">
        <v>90</v>
      </c>
      <c r="F669" s="2" t="s">
        <v>188</v>
      </c>
      <c r="G669" s="2" t="s">
        <v>187</v>
      </c>
      <c r="H669" s="2" t="s">
        <v>186</v>
      </c>
      <c r="I669" s="2" t="s">
        <v>88</v>
      </c>
      <c r="J669" s="2" t="s">
        <v>46</v>
      </c>
      <c r="K669" s="2" t="s">
        <v>48</v>
      </c>
      <c r="L669" s="2" t="s">
        <v>87</v>
      </c>
      <c r="M669" s="8">
        <v>1</v>
      </c>
      <c r="N669" s="9" t="str">
        <f t="shared" si="30"/>
        <v>RSSS-310-4800 - CO/CDO - Transfert MSSS - Cap</v>
      </c>
      <c r="O669" s="9" t="str">
        <f t="shared" si="31"/>
        <v>Investissement</v>
      </c>
      <c r="P669" s="9" t="str">
        <f t="shared" si="32"/>
        <v>Fonds général</v>
      </c>
    </row>
    <row r="670" spans="1:16" ht="12.75" customHeight="1" x14ac:dyDescent="0.25">
      <c r="A670" s="2" t="s">
        <v>412</v>
      </c>
      <c r="B670" s="2" t="s">
        <v>412</v>
      </c>
      <c r="C670" s="2" t="s">
        <v>399</v>
      </c>
      <c r="D670" s="2" t="s">
        <v>50</v>
      </c>
      <c r="E670" s="2" t="s">
        <v>90</v>
      </c>
      <c r="F670" s="2" t="s">
        <v>188</v>
      </c>
      <c r="G670" s="2" t="s">
        <v>187</v>
      </c>
      <c r="H670" s="2" t="s">
        <v>186</v>
      </c>
      <c r="I670" s="2" t="s">
        <v>88</v>
      </c>
      <c r="J670" s="2" t="s">
        <v>46</v>
      </c>
      <c r="K670" s="2" t="s">
        <v>48</v>
      </c>
      <c r="L670" s="2" t="s">
        <v>87</v>
      </c>
      <c r="M670" s="8">
        <v>1</v>
      </c>
      <c r="N670" s="9" t="str">
        <f t="shared" si="30"/>
        <v>RSSS-310-4851 - CO/CDO - Transfert MSSS - Cap</v>
      </c>
      <c r="O670" s="9" t="str">
        <f t="shared" si="31"/>
        <v>Investissement</v>
      </c>
      <c r="P670" s="9" t="str">
        <f t="shared" si="32"/>
        <v>Fonds général</v>
      </c>
    </row>
    <row r="671" spans="1:16" ht="12.75" customHeight="1" x14ac:dyDescent="0.25">
      <c r="A671" s="2" t="s">
        <v>380</v>
      </c>
      <c r="B671" s="2" t="s">
        <v>380</v>
      </c>
      <c r="C671" s="2" t="s">
        <v>366</v>
      </c>
      <c r="D671" s="2" t="s">
        <v>50</v>
      </c>
      <c r="E671" s="2" t="s">
        <v>90</v>
      </c>
      <c r="F671" s="2" t="s">
        <v>188</v>
      </c>
      <c r="G671" s="2" t="s">
        <v>187</v>
      </c>
      <c r="H671" s="2" t="s">
        <v>186</v>
      </c>
      <c r="I671" s="2" t="s">
        <v>88</v>
      </c>
      <c r="J671" s="2" t="s">
        <v>46</v>
      </c>
      <c r="K671" s="2" t="s">
        <v>48</v>
      </c>
      <c r="L671" s="2" t="s">
        <v>87</v>
      </c>
      <c r="M671" s="8">
        <v>1</v>
      </c>
      <c r="N671" s="9" t="str">
        <f t="shared" si="30"/>
        <v>RSSS-310-4900 - CO/CDO - Transfert MSSS - Cap</v>
      </c>
      <c r="O671" s="9" t="str">
        <f t="shared" si="31"/>
        <v>Investissement</v>
      </c>
      <c r="P671" s="9" t="str">
        <f t="shared" si="32"/>
        <v>Fonds général</v>
      </c>
    </row>
    <row r="672" spans="1:16" ht="12.75" customHeight="1" x14ac:dyDescent="0.25">
      <c r="A672" s="2" t="s">
        <v>347</v>
      </c>
      <c r="B672" s="2" t="s">
        <v>347</v>
      </c>
      <c r="C672" s="2" t="s">
        <v>333</v>
      </c>
      <c r="D672" s="2" t="s">
        <v>50</v>
      </c>
      <c r="E672" s="2" t="s">
        <v>90</v>
      </c>
      <c r="F672" s="2" t="s">
        <v>188</v>
      </c>
      <c r="G672" s="2" t="s">
        <v>187</v>
      </c>
      <c r="H672" s="2" t="s">
        <v>186</v>
      </c>
      <c r="I672" s="2" t="s">
        <v>88</v>
      </c>
      <c r="J672" s="2" t="s">
        <v>46</v>
      </c>
      <c r="K672" s="2" t="s">
        <v>48</v>
      </c>
      <c r="L672" s="2" t="s">
        <v>87</v>
      </c>
      <c r="M672" s="8">
        <v>1</v>
      </c>
      <c r="N672" s="9" t="str">
        <f t="shared" si="30"/>
        <v>RSSS-310-4903 - CO/CDO - Transfert MSSS - Cap</v>
      </c>
      <c r="O672" s="9" t="str">
        <f t="shared" si="31"/>
        <v>Investissement</v>
      </c>
      <c r="P672" s="9" t="str">
        <f t="shared" si="32"/>
        <v>Fonds général</v>
      </c>
    </row>
    <row r="673" spans="1:16" ht="12.75" customHeight="1" x14ac:dyDescent="0.25">
      <c r="A673" s="2" t="s">
        <v>314</v>
      </c>
      <c r="B673" s="2" t="s">
        <v>314</v>
      </c>
      <c r="C673" s="2" t="s">
        <v>295</v>
      </c>
      <c r="D673" s="2" t="s">
        <v>50</v>
      </c>
      <c r="E673" s="2" t="s">
        <v>90</v>
      </c>
      <c r="F673" s="2" t="s">
        <v>188</v>
      </c>
      <c r="G673" s="2" t="s">
        <v>187</v>
      </c>
      <c r="H673" s="2" t="s">
        <v>186</v>
      </c>
      <c r="I673" s="2" t="s">
        <v>88</v>
      </c>
      <c r="J673" s="2" t="s">
        <v>46</v>
      </c>
      <c r="K673" s="2" t="s">
        <v>48</v>
      </c>
      <c r="L673" s="2" t="s">
        <v>87</v>
      </c>
      <c r="M673" s="8">
        <v>1</v>
      </c>
      <c r="N673" s="9" t="str">
        <f t="shared" si="30"/>
        <v>RSSS-310-4950 - CO/CDO - Transfert MSSS - Cap</v>
      </c>
      <c r="O673" s="9" t="str">
        <f t="shared" si="31"/>
        <v>Investissement</v>
      </c>
      <c r="P673" s="9" t="str">
        <f t="shared" si="32"/>
        <v>Fonds général</v>
      </c>
    </row>
    <row r="674" spans="1:16" ht="12.75" customHeight="1" x14ac:dyDescent="0.25">
      <c r="A674" s="2" t="s">
        <v>276</v>
      </c>
      <c r="B674" s="2" t="s">
        <v>276</v>
      </c>
      <c r="C674" s="2" t="s">
        <v>262</v>
      </c>
      <c r="D674" s="2" t="s">
        <v>50</v>
      </c>
      <c r="E674" s="2" t="s">
        <v>90</v>
      </c>
      <c r="F674" s="2" t="s">
        <v>188</v>
      </c>
      <c r="G674" s="2" t="s">
        <v>187</v>
      </c>
      <c r="H674" s="2" t="s">
        <v>186</v>
      </c>
      <c r="I674" s="2" t="s">
        <v>88</v>
      </c>
      <c r="J674" s="2" t="s">
        <v>46</v>
      </c>
      <c r="K674" s="2" t="s">
        <v>48</v>
      </c>
      <c r="L674" s="2" t="s">
        <v>87</v>
      </c>
      <c r="M674" s="8">
        <v>1</v>
      </c>
      <c r="N674" s="9" t="str">
        <f t="shared" si="30"/>
        <v>RSSS-310-4951 - CO/CDO - Transfert MSSS - Cap</v>
      </c>
      <c r="O674" s="9" t="str">
        <f t="shared" si="31"/>
        <v>Investissement</v>
      </c>
      <c r="P674" s="9" t="str">
        <f t="shared" si="32"/>
        <v>Fonds général</v>
      </c>
    </row>
    <row r="675" spans="1:16" ht="12.75" customHeight="1" x14ac:dyDescent="0.25">
      <c r="A675" s="2" t="s">
        <v>189</v>
      </c>
      <c r="B675" s="2" t="s">
        <v>189</v>
      </c>
      <c r="C675" s="2" t="s">
        <v>149</v>
      </c>
      <c r="D675" s="2" t="s">
        <v>50</v>
      </c>
      <c r="E675" s="2" t="s">
        <v>90</v>
      </c>
      <c r="F675" s="2" t="s">
        <v>188</v>
      </c>
      <c r="G675" s="2" t="s">
        <v>187</v>
      </c>
      <c r="H675" s="2" t="s">
        <v>186</v>
      </c>
      <c r="I675" s="2" t="s">
        <v>88</v>
      </c>
      <c r="J675" s="2" t="s">
        <v>46</v>
      </c>
      <c r="K675" s="2" t="s">
        <v>48</v>
      </c>
      <c r="L675" s="2" t="s">
        <v>87</v>
      </c>
      <c r="M675" s="8">
        <v>1</v>
      </c>
      <c r="N675" s="9" t="str">
        <f t="shared" si="30"/>
        <v>RSSS-310-4952 - CO/CDO - Transfert MSSS - Cap</v>
      </c>
      <c r="O675" s="9" t="str">
        <f t="shared" si="31"/>
        <v>Investissement</v>
      </c>
      <c r="P675" s="9" t="str">
        <f t="shared" si="32"/>
        <v>Fonds général</v>
      </c>
    </row>
    <row r="676" spans="1:16" ht="12.75" customHeight="1" x14ac:dyDescent="0.25">
      <c r="A676" s="2" t="s">
        <v>1360</v>
      </c>
      <c r="B676" s="2" t="s">
        <v>1360</v>
      </c>
      <c r="C676" s="2" t="s">
        <v>1347</v>
      </c>
      <c r="D676" s="2" t="s">
        <v>50</v>
      </c>
      <c r="E676" s="2" t="s">
        <v>90</v>
      </c>
      <c r="F676" s="2" t="s">
        <v>184</v>
      </c>
      <c r="G676" s="2" t="s">
        <v>183</v>
      </c>
      <c r="H676" s="2" t="s">
        <v>182</v>
      </c>
      <c r="I676" s="2" t="s">
        <v>88</v>
      </c>
      <c r="J676" s="2" t="s">
        <v>47</v>
      </c>
      <c r="K676" s="2" t="s">
        <v>48</v>
      </c>
      <c r="L676" s="2" t="s">
        <v>87</v>
      </c>
      <c r="M676" s="8">
        <v>1</v>
      </c>
      <c r="N676" s="9" t="str">
        <f t="shared" si="30"/>
        <v>RSSS-320-4017 - Autres - Transfert MSSS - Non Cap</v>
      </c>
      <c r="O676" s="9" t="str">
        <f t="shared" si="31"/>
        <v>Dépense</v>
      </c>
      <c r="P676" s="9" t="str">
        <f t="shared" si="32"/>
        <v>Fonds général</v>
      </c>
    </row>
    <row r="677" spans="1:16" ht="12.75" customHeight="1" x14ac:dyDescent="0.25">
      <c r="A677" s="2" t="s">
        <v>1327</v>
      </c>
      <c r="B677" s="2" t="s">
        <v>1327</v>
      </c>
      <c r="C677" s="2" t="s">
        <v>1314</v>
      </c>
      <c r="D677" s="2" t="s">
        <v>50</v>
      </c>
      <c r="E677" s="2" t="s">
        <v>90</v>
      </c>
      <c r="F677" s="2" t="s">
        <v>184</v>
      </c>
      <c r="G677" s="2" t="s">
        <v>183</v>
      </c>
      <c r="H677" s="2" t="s">
        <v>182</v>
      </c>
      <c r="I677" s="2" t="s">
        <v>88</v>
      </c>
      <c r="J677" s="2" t="s">
        <v>47</v>
      </c>
      <c r="K677" s="2" t="s">
        <v>48</v>
      </c>
      <c r="L677" s="2" t="s">
        <v>87</v>
      </c>
      <c r="M677" s="8">
        <v>1</v>
      </c>
      <c r="N677" s="9" t="str">
        <f t="shared" si="30"/>
        <v>RSSS-320-4051 - Autres - Transfert MSSS - Non Cap</v>
      </c>
      <c r="O677" s="9" t="str">
        <f t="shared" si="31"/>
        <v>Dépense</v>
      </c>
      <c r="P677" s="9" t="str">
        <f t="shared" si="32"/>
        <v>Fonds général</v>
      </c>
    </row>
    <row r="678" spans="1:16" ht="12.75" customHeight="1" x14ac:dyDescent="0.25">
      <c r="A678" s="2" t="s">
        <v>1294</v>
      </c>
      <c r="B678" s="2" t="s">
        <v>1294</v>
      </c>
      <c r="C678" s="2" t="s">
        <v>1281</v>
      </c>
      <c r="D678" s="2" t="s">
        <v>50</v>
      </c>
      <c r="E678" s="2" t="s">
        <v>90</v>
      </c>
      <c r="F678" s="2" t="s">
        <v>184</v>
      </c>
      <c r="G678" s="2" t="s">
        <v>183</v>
      </c>
      <c r="H678" s="2" t="s">
        <v>182</v>
      </c>
      <c r="I678" s="2" t="s">
        <v>88</v>
      </c>
      <c r="J678" s="2" t="s">
        <v>47</v>
      </c>
      <c r="K678" s="2" t="s">
        <v>48</v>
      </c>
      <c r="L678" s="2" t="s">
        <v>87</v>
      </c>
      <c r="M678" s="8">
        <v>1</v>
      </c>
      <c r="N678" s="9" t="str">
        <f t="shared" si="30"/>
        <v>RSSS-320-4100 - Autres - Transfert MSSS - Non Cap</v>
      </c>
      <c r="O678" s="9" t="str">
        <f t="shared" si="31"/>
        <v>Dépense</v>
      </c>
      <c r="P678" s="9" t="str">
        <f t="shared" si="32"/>
        <v>Fonds général</v>
      </c>
    </row>
    <row r="679" spans="1:16" ht="12.75" customHeight="1" x14ac:dyDescent="0.25">
      <c r="A679" s="2" t="s">
        <v>1261</v>
      </c>
      <c r="B679" s="2" t="s">
        <v>1261</v>
      </c>
      <c r="C679" s="2" t="s">
        <v>1248</v>
      </c>
      <c r="D679" s="2" t="s">
        <v>50</v>
      </c>
      <c r="E679" s="2" t="s">
        <v>90</v>
      </c>
      <c r="F679" s="2" t="s">
        <v>184</v>
      </c>
      <c r="G679" s="2" t="s">
        <v>183</v>
      </c>
      <c r="H679" s="2" t="s">
        <v>182</v>
      </c>
      <c r="I679" s="2" t="s">
        <v>88</v>
      </c>
      <c r="J679" s="2" t="s">
        <v>47</v>
      </c>
      <c r="K679" s="2" t="s">
        <v>48</v>
      </c>
      <c r="L679" s="2" t="s">
        <v>87</v>
      </c>
      <c r="M679" s="8">
        <v>1</v>
      </c>
      <c r="N679" s="9" t="str">
        <f t="shared" si="30"/>
        <v>RSSS-320-4150 - Autres - Transfert MSSS - Non Cap</v>
      </c>
      <c r="O679" s="9" t="str">
        <f t="shared" si="31"/>
        <v>Dépense</v>
      </c>
      <c r="P679" s="9" t="str">
        <f t="shared" si="32"/>
        <v>Fonds général</v>
      </c>
    </row>
    <row r="680" spans="1:16" ht="12.75" customHeight="1" x14ac:dyDescent="0.25">
      <c r="A680" s="2" t="s">
        <v>1228</v>
      </c>
      <c r="B680" s="2" t="s">
        <v>1228</v>
      </c>
      <c r="C680" s="2" t="s">
        <v>1215</v>
      </c>
      <c r="D680" s="2" t="s">
        <v>50</v>
      </c>
      <c r="E680" s="2" t="s">
        <v>90</v>
      </c>
      <c r="F680" s="2" t="s">
        <v>184</v>
      </c>
      <c r="G680" s="2" t="s">
        <v>183</v>
      </c>
      <c r="H680" s="2" t="s">
        <v>182</v>
      </c>
      <c r="I680" s="2" t="s">
        <v>88</v>
      </c>
      <c r="J680" s="2" t="s">
        <v>47</v>
      </c>
      <c r="K680" s="2" t="s">
        <v>48</v>
      </c>
      <c r="L680" s="2" t="s">
        <v>87</v>
      </c>
      <c r="M680" s="8">
        <v>1</v>
      </c>
      <c r="N680" s="9" t="str">
        <f t="shared" si="30"/>
        <v>RSSS-320-4155 - Autres - Transfert MSSS - Non Cap</v>
      </c>
      <c r="O680" s="9" t="str">
        <f t="shared" si="31"/>
        <v>Dépense</v>
      </c>
      <c r="P680" s="9" t="str">
        <f t="shared" si="32"/>
        <v>Fonds général</v>
      </c>
    </row>
    <row r="681" spans="1:16" ht="12.75" customHeight="1" x14ac:dyDescent="0.25">
      <c r="A681" s="2" t="s">
        <v>1195</v>
      </c>
      <c r="B681" s="2" t="s">
        <v>1195</v>
      </c>
      <c r="C681" s="2" t="s">
        <v>1182</v>
      </c>
      <c r="D681" s="2" t="s">
        <v>50</v>
      </c>
      <c r="E681" s="2" t="s">
        <v>90</v>
      </c>
      <c r="F681" s="2" t="s">
        <v>184</v>
      </c>
      <c r="G681" s="2" t="s">
        <v>183</v>
      </c>
      <c r="H681" s="2" t="s">
        <v>182</v>
      </c>
      <c r="I681" s="2" t="s">
        <v>88</v>
      </c>
      <c r="J681" s="2" t="s">
        <v>47</v>
      </c>
      <c r="K681" s="2" t="s">
        <v>48</v>
      </c>
      <c r="L681" s="2" t="s">
        <v>87</v>
      </c>
      <c r="M681" s="8">
        <v>1</v>
      </c>
      <c r="N681" s="9" t="str">
        <f t="shared" si="30"/>
        <v>RSSS-320-4200 - Autres - Transfert MSSS - Non Cap</v>
      </c>
      <c r="O681" s="9" t="str">
        <f t="shared" si="31"/>
        <v>Dépense</v>
      </c>
      <c r="P681" s="9" t="str">
        <f t="shared" si="32"/>
        <v>Fonds général</v>
      </c>
    </row>
    <row r="682" spans="1:16" ht="12.75" customHeight="1" x14ac:dyDescent="0.25">
      <c r="A682" s="2" t="s">
        <v>1162</v>
      </c>
      <c r="B682" s="2" t="s">
        <v>1162</v>
      </c>
      <c r="C682" s="2" t="s">
        <v>1149</v>
      </c>
      <c r="D682" s="2" t="s">
        <v>50</v>
      </c>
      <c r="E682" s="2" t="s">
        <v>90</v>
      </c>
      <c r="F682" s="2" t="s">
        <v>184</v>
      </c>
      <c r="G682" s="2" t="s">
        <v>183</v>
      </c>
      <c r="H682" s="2" t="s">
        <v>182</v>
      </c>
      <c r="I682" s="2" t="s">
        <v>88</v>
      </c>
      <c r="J682" s="2" t="s">
        <v>47</v>
      </c>
      <c r="K682" s="2" t="s">
        <v>48</v>
      </c>
      <c r="L682" s="2" t="s">
        <v>87</v>
      </c>
      <c r="M682" s="8">
        <v>1</v>
      </c>
      <c r="N682" s="9" t="str">
        <f t="shared" si="30"/>
        <v>RSSS-320-4250 - Autres - Transfert MSSS - Non Cap</v>
      </c>
      <c r="O682" s="9" t="str">
        <f t="shared" si="31"/>
        <v>Dépense</v>
      </c>
      <c r="P682" s="9" t="str">
        <f t="shared" si="32"/>
        <v>Fonds général</v>
      </c>
    </row>
    <row r="683" spans="1:16" ht="12.75" customHeight="1" x14ac:dyDescent="0.25">
      <c r="A683" s="2" t="s">
        <v>1129</v>
      </c>
      <c r="B683" s="2" t="s">
        <v>1129</v>
      </c>
      <c r="C683" s="2" t="s">
        <v>1116</v>
      </c>
      <c r="D683" s="2" t="s">
        <v>50</v>
      </c>
      <c r="E683" s="2" t="s">
        <v>90</v>
      </c>
      <c r="F683" s="2" t="s">
        <v>184</v>
      </c>
      <c r="G683" s="2" t="s">
        <v>183</v>
      </c>
      <c r="H683" s="2" t="s">
        <v>182</v>
      </c>
      <c r="I683" s="2" t="s">
        <v>88</v>
      </c>
      <c r="J683" s="2" t="s">
        <v>47</v>
      </c>
      <c r="K683" s="2" t="s">
        <v>48</v>
      </c>
      <c r="L683" s="2" t="s">
        <v>87</v>
      </c>
      <c r="M683" s="8">
        <v>1</v>
      </c>
      <c r="N683" s="9" t="str">
        <f t="shared" si="30"/>
        <v>RSSS-320-4300 - Autres - Transfert MSSS - Non Cap</v>
      </c>
      <c r="O683" s="9" t="str">
        <f t="shared" si="31"/>
        <v>Dépense</v>
      </c>
      <c r="P683" s="9" t="str">
        <f t="shared" si="32"/>
        <v>Fonds général</v>
      </c>
    </row>
    <row r="684" spans="1:16" ht="12.75" customHeight="1" x14ac:dyDescent="0.25">
      <c r="A684" s="2" t="s">
        <v>1096</v>
      </c>
      <c r="B684" s="2" t="s">
        <v>1096</v>
      </c>
      <c r="C684" s="2" t="s">
        <v>1083</v>
      </c>
      <c r="D684" s="2" t="s">
        <v>50</v>
      </c>
      <c r="E684" s="2" t="s">
        <v>90</v>
      </c>
      <c r="F684" s="2" t="s">
        <v>184</v>
      </c>
      <c r="G684" s="2" t="s">
        <v>183</v>
      </c>
      <c r="H684" s="2" t="s">
        <v>182</v>
      </c>
      <c r="I684" s="2" t="s">
        <v>88</v>
      </c>
      <c r="J684" s="2" t="s">
        <v>47</v>
      </c>
      <c r="K684" s="2" t="s">
        <v>48</v>
      </c>
      <c r="L684" s="2" t="s">
        <v>87</v>
      </c>
      <c r="M684" s="8">
        <v>1</v>
      </c>
      <c r="N684" s="9" t="str">
        <f t="shared" si="30"/>
        <v>RSSS-320-4326 - Autres - Transfert MSSS - Non Cap</v>
      </c>
      <c r="O684" s="9" t="str">
        <f t="shared" si="31"/>
        <v>Dépense</v>
      </c>
      <c r="P684" s="9" t="str">
        <f t="shared" si="32"/>
        <v>Fonds général</v>
      </c>
    </row>
    <row r="685" spans="1:16" ht="12.75" customHeight="1" x14ac:dyDescent="0.25">
      <c r="A685" s="2" t="s">
        <v>1063</v>
      </c>
      <c r="B685" s="2" t="s">
        <v>1063</v>
      </c>
      <c r="C685" s="2" t="s">
        <v>1050</v>
      </c>
      <c r="D685" s="2" t="s">
        <v>50</v>
      </c>
      <c r="E685" s="2" t="s">
        <v>90</v>
      </c>
      <c r="F685" s="2" t="s">
        <v>184</v>
      </c>
      <c r="G685" s="2" t="s">
        <v>183</v>
      </c>
      <c r="H685" s="2" t="s">
        <v>182</v>
      </c>
      <c r="I685" s="2" t="s">
        <v>88</v>
      </c>
      <c r="J685" s="2" t="s">
        <v>47</v>
      </c>
      <c r="K685" s="2" t="s">
        <v>48</v>
      </c>
      <c r="L685" s="2" t="s">
        <v>87</v>
      </c>
      <c r="M685" s="8">
        <v>1</v>
      </c>
      <c r="N685" s="9" t="str">
        <f t="shared" si="30"/>
        <v>RSSS-320-4327 - Autres - Transfert MSSS - Non Cap</v>
      </c>
      <c r="O685" s="9" t="str">
        <f t="shared" si="31"/>
        <v>Dépense</v>
      </c>
      <c r="P685" s="9" t="str">
        <f t="shared" si="32"/>
        <v>Fonds général</v>
      </c>
    </row>
    <row r="686" spans="1:16" ht="12.75" customHeight="1" x14ac:dyDescent="0.25">
      <c r="A686" s="2" t="s">
        <v>1030</v>
      </c>
      <c r="B686" s="2" t="s">
        <v>1030</v>
      </c>
      <c r="C686" s="2" t="s">
        <v>1017</v>
      </c>
      <c r="D686" s="2" t="s">
        <v>50</v>
      </c>
      <c r="E686" s="2" t="s">
        <v>90</v>
      </c>
      <c r="F686" s="2" t="s">
        <v>184</v>
      </c>
      <c r="G686" s="2" t="s">
        <v>183</v>
      </c>
      <c r="H686" s="2" t="s">
        <v>182</v>
      </c>
      <c r="I686" s="2" t="s">
        <v>88</v>
      </c>
      <c r="J686" s="2" t="s">
        <v>47</v>
      </c>
      <c r="K686" s="2" t="s">
        <v>48</v>
      </c>
      <c r="L686" s="2" t="s">
        <v>87</v>
      </c>
      <c r="M686" s="8">
        <v>1</v>
      </c>
      <c r="N686" s="9" t="str">
        <f t="shared" si="30"/>
        <v>RSSS-320-4350 - Autres - Transfert MSSS - Non Cap</v>
      </c>
      <c r="O686" s="9" t="str">
        <f t="shared" si="31"/>
        <v>Dépense</v>
      </c>
      <c r="P686" s="9" t="str">
        <f t="shared" si="32"/>
        <v>Fonds général</v>
      </c>
    </row>
    <row r="687" spans="1:16" ht="12.75" customHeight="1" x14ac:dyDescent="0.25">
      <c r="A687" s="2" t="s">
        <v>997</v>
      </c>
      <c r="B687" s="2" t="s">
        <v>997</v>
      </c>
      <c r="C687" s="2" t="s">
        <v>984</v>
      </c>
      <c r="D687" s="2" t="s">
        <v>50</v>
      </c>
      <c r="E687" s="2" t="s">
        <v>90</v>
      </c>
      <c r="F687" s="2" t="s">
        <v>184</v>
      </c>
      <c r="G687" s="2" t="s">
        <v>183</v>
      </c>
      <c r="H687" s="2" t="s">
        <v>182</v>
      </c>
      <c r="I687" s="2" t="s">
        <v>88</v>
      </c>
      <c r="J687" s="2" t="s">
        <v>47</v>
      </c>
      <c r="K687" s="2" t="s">
        <v>48</v>
      </c>
      <c r="L687" s="2" t="s">
        <v>87</v>
      </c>
      <c r="M687" s="8">
        <v>1</v>
      </c>
      <c r="N687" s="9" t="str">
        <f t="shared" si="30"/>
        <v>RSSS-320-4400 - Autres - Transfert MSSS - Non Cap</v>
      </c>
      <c r="O687" s="9" t="str">
        <f t="shared" si="31"/>
        <v>Dépense</v>
      </c>
      <c r="P687" s="9" t="str">
        <f t="shared" si="32"/>
        <v>Fonds général</v>
      </c>
    </row>
    <row r="688" spans="1:16" ht="12.75" customHeight="1" x14ac:dyDescent="0.25">
      <c r="A688" s="2" t="s">
        <v>964</v>
      </c>
      <c r="B688" s="2" t="s">
        <v>964</v>
      </c>
      <c r="C688" s="2" t="s">
        <v>951</v>
      </c>
      <c r="D688" s="2" t="s">
        <v>50</v>
      </c>
      <c r="E688" s="2" t="s">
        <v>90</v>
      </c>
      <c r="F688" s="2" t="s">
        <v>184</v>
      </c>
      <c r="G688" s="2" t="s">
        <v>183</v>
      </c>
      <c r="H688" s="2" t="s">
        <v>182</v>
      </c>
      <c r="I688" s="2" t="s">
        <v>88</v>
      </c>
      <c r="J688" s="2" t="s">
        <v>47</v>
      </c>
      <c r="K688" s="2" t="s">
        <v>48</v>
      </c>
      <c r="L688" s="2" t="s">
        <v>87</v>
      </c>
      <c r="M688" s="8">
        <v>1</v>
      </c>
      <c r="N688" s="9" t="str">
        <f t="shared" si="30"/>
        <v>RSSS-320-4450 - Autres - Transfert MSSS - Non Cap</v>
      </c>
      <c r="O688" s="9" t="str">
        <f t="shared" si="31"/>
        <v>Dépense</v>
      </c>
      <c r="P688" s="9" t="str">
        <f t="shared" si="32"/>
        <v>Fonds général</v>
      </c>
    </row>
    <row r="689" spans="1:16" ht="12.75" customHeight="1" x14ac:dyDescent="0.25">
      <c r="A689" s="2" t="s">
        <v>931</v>
      </c>
      <c r="B689" s="2" t="s">
        <v>931</v>
      </c>
      <c r="C689" s="2" t="s">
        <v>918</v>
      </c>
      <c r="D689" s="2" t="s">
        <v>50</v>
      </c>
      <c r="E689" s="2" t="s">
        <v>90</v>
      </c>
      <c r="F689" s="2" t="s">
        <v>184</v>
      </c>
      <c r="G689" s="2" t="s">
        <v>183</v>
      </c>
      <c r="H689" s="2" t="s">
        <v>182</v>
      </c>
      <c r="I689" s="2" t="s">
        <v>88</v>
      </c>
      <c r="J689" s="2" t="s">
        <v>47</v>
      </c>
      <c r="K689" s="2" t="s">
        <v>48</v>
      </c>
      <c r="L689" s="2" t="s">
        <v>87</v>
      </c>
      <c r="M689" s="8">
        <v>1</v>
      </c>
      <c r="N689" s="9" t="str">
        <f t="shared" si="30"/>
        <v>RSSS-320-4500 - Autres - Transfert MSSS - Non Cap</v>
      </c>
      <c r="O689" s="9" t="str">
        <f t="shared" si="31"/>
        <v>Dépense</v>
      </c>
      <c r="P689" s="9" t="str">
        <f t="shared" si="32"/>
        <v>Fonds général</v>
      </c>
    </row>
    <row r="690" spans="1:16" ht="12.75" customHeight="1" x14ac:dyDescent="0.25">
      <c r="A690" s="2" t="s">
        <v>898</v>
      </c>
      <c r="B690" s="2" t="s">
        <v>898</v>
      </c>
      <c r="C690" s="2" t="s">
        <v>885</v>
      </c>
      <c r="D690" s="2" t="s">
        <v>50</v>
      </c>
      <c r="E690" s="2" t="s">
        <v>90</v>
      </c>
      <c r="F690" s="2" t="s">
        <v>184</v>
      </c>
      <c r="G690" s="2" t="s">
        <v>183</v>
      </c>
      <c r="H690" s="2" t="s">
        <v>182</v>
      </c>
      <c r="I690" s="2" t="s">
        <v>88</v>
      </c>
      <c r="J690" s="2" t="s">
        <v>47</v>
      </c>
      <c r="K690" s="2" t="s">
        <v>48</v>
      </c>
      <c r="L690" s="2" t="s">
        <v>87</v>
      </c>
      <c r="M690" s="8">
        <v>1</v>
      </c>
      <c r="N690" s="9" t="str">
        <f t="shared" si="30"/>
        <v>RSSS-320-4550 - Autres - Transfert MSSS - Non Cap</v>
      </c>
      <c r="O690" s="9" t="str">
        <f t="shared" si="31"/>
        <v>Dépense</v>
      </c>
      <c r="P690" s="9" t="str">
        <f t="shared" si="32"/>
        <v>Fonds général</v>
      </c>
    </row>
    <row r="691" spans="1:16" ht="12.75" customHeight="1" x14ac:dyDescent="0.25">
      <c r="A691" s="2" t="s">
        <v>865</v>
      </c>
      <c r="B691" s="2" t="s">
        <v>865</v>
      </c>
      <c r="C691" s="2" t="s">
        <v>852</v>
      </c>
      <c r="D691" s="2" t="s">
        <v>50</v>
      </c>
      <c r="E691" s="2" t="s">
        <v>90</v>
      </c>
      <c r="F691" s="2" t="s">
        <v>184</v>
      </c>
      <c r="G691" s="2" t="s">
        <v>183</v>
      </c>
      <c r="H691" s="2" t="s">
        <v>182</v>
      </c>
      <c r="I691" s="2" t="s">
        <v>88</v>
      </c>
      <c r="J691" s="2" t="s">
        <v>47</v>
      </c>
      <c r="K691" s="2" t="s">
        <v>48</v>
      </c>
      <c r="L691" s="2" t="s">
        <v>87</v>
      </c>
      <c r="M691" s="8">
        <v>1</v>
      </c>
      <c r="N691" s="9" t="str">
        <f t="shared" si="30"/>
        <v>RSSS-320-4600 - Autres - Transfert MSSS - Non Cap</v>
      </c>
      <c r="O691" s="9" t="str">
        <f t="shared" si="31"/>
        <v>Dépense</v>
      </c>
      <c r="P691" s="9" t="str">
        <f t="shared" si="32"/>
        <v>Fonds général</v>
      </c>
    </row>
    <row r="692" spans="1:16" ht="12.75" customHeight="1" x14ac:dyDescent="0.25">
      <c r="A692" s="2" t="s">
        <v>832</v>
      </c>
      <c r="B692" s="2" t="s">
        <v>832</v>
      </c>
      <c r="C692" s="2" t="s">
        <v>819</v>
      </c>
      <c r="D692" s="2" t="s">
        <v>50</v>
      </c>
      <c r="E692" s="2" t="s">
        <v>90</v>
      </c>
      <c r="F692" s="2" t="s">
        <v>184</v>
      </c>
      <c r="G692" s="2" t="s">
        <v>183</v>
      </c>
      <c r="H692" s="2" t="s">
        <v>182</v>
      </c>
      <c r="I692" s="2" t="s">
        <v>88</v>
      </c>
      <c r="J692" s="2" t="s">
        <v>47</v>
      </c>
      <c r="K692" s="2" t="s">
        <v>48</v>
      </c>
      <c r="L692" s="2" t="s">
        <v>87</v>
      </c>
      <c r="M692" s="8">
        <v>1</v>
      </c>
      <c r="N692" s="9" t="str">
        <f t="shared" si="30"/>
        <v>RSSS-320-4601 - Autres - Transfert MSSS - Non Cap</v>
      </c>
      <c r="O692" s="9" t="str">
        <f t="shared" si="31"/>
        <v>Dépense</v>
      </c>
      <c r="P692" s="9" t="str">
        <f t="shared" si="32"/>
        <v>Fonds général</v>
      </c>
    </row>
    <row r="693" spans="1:16" ht="12.75" customHeight="1" x14ac:dyDescent="0.25">
      <c r="A693" s="2" t="s">
        <v>799</v>
      </c>
      <c r="B693" s="2" t="s">
        <v>799</v>
      </c>
      <c r="C693" s="2" t="s">
        <v>786</v>
      </c>
      <c r="D693" s="2" t="s">
        <v>50</v>
      </c>
      <c r="E693" s="2" t="s">
        <v>90</v>
      </c>
      <c r="F693" s="2" t="s">
        <v>184</v>
      </c>
      <c r="G693" s="2" t="s">
        <v>183</v>
      </c>
      <c r="H693" s="2" t="s">
        <v>182</v>
      </c>
      <c r="I693" s="2" t="s">
        <v>88</v>
      </c>
      <c r="J693" s="2" t="s">
        <v>47</v>
      </c>
      <c r="K693" s="2" t="s">
        <v>48</v>
      </c>
      <c r="L693" s="2" t="s">
        <v>87</v>
      </c>
      <c r="M693" s="8">
        <v>1</v>
      </c>
      <c r="N693" s="9" t="str">
        <f t="shared" si="30"/>
        <v>RSSS-320-4602 - Autres - Transfert MSSS - Non Cap</v>
      </c>
      <c r="O693" s="9" t="str">
        <f t="shared" si="31"/>
        <v>Dépense</v>
      </c>
      <c r="P693" s="9" t="str">
        <f t="shared" si="32"/>
        <v>Fonds général</v>
      </c>
    </row>
    <row r="694" spans="1:16" ht="12.75" customHeight="1" x14ac:dyDescent="0.25">
      <c r="A694" s="2" t="s">
        <v>766</v>
      </c>
      <c r="B694" s="2" t="s">
        <v>766</v>
      </c>
      <c r="C694" s="2" t="s">
        <v>753</v>
      </c>
      <c r="D694" s="2" t="s">
        <v>50</v>
      </c>
      <c r="E694" s="2" t="s">
        <v>90</v>
      </c>
      <c r="F694" s="2" t="s">
        <v>184</v>
      </c>
      <c r="G694" s="2" t="s">
        <v>183</v>
      </c>
      <c r="H694" s="2" t="s">
        <v>182</v>
      </c>
      <c r="I694" s="2" t="s">
        <v>88</v>
      </c>
      <c r="J694" s="2" t="s">
        <v>47</v>
      </c>
      <c r="K694" s="2" t="s">
        <v>48</v>
      </c>
      <c r="L694" s="2" t="s">
        <v>87</v>
      </c>
      <c r="M694" s="8">
        <v>1</v>
      </c>
      <c r="N694" s="9" t="str">
        <f t="shared" si="30"/>
        <v>RSSS-320-4603 - Autres - Transfert MSSS - Non Cap</v>
      </c>
      <c r="O694" s="9" t="str">
        <f t="shared" si="31"/>
        <v>Dépense</v>
      </c>
      <c r="P694" s="9" t="str">
        <f t="shared" si="32"/>
        <v>Fonds général</v>
      </c>
    </row>
    <row r="695" spans="1:16" ht="12.75" customHeight="1" x14ac:dyDescent="0.25">
      <c r="A695" s="2" t="s">
        <v>733</v>
      </c>
      <c r="B695" s="2" t="s">
        <v>733</v>
      </c>
      <c r="C695" s="2" t="s">
        <v>720</v>
      </c>
      <c r="D695" s="2" t="s">
        <v>50</v>
      </c>
      <c r="E695" s="2" t="s">
        <v>90</v>
      </c>
      <c r="F695" s="2" t="s">
        <v>184</v>
      </c>
      <c r="G695" s="2" t="s">
        <v>183</v>
      </c>
      <c r="H695" s="2" t="s">
        <v>182</v>
      </c>
      <c r="I695" s="2" t="s">
        <v>88</v>
      </c>
      <c r="J695" s="2" t="s">
        <v>47</v>
      </c>
      <c r="K695" s="2" t="s">
        <v>48</v>
      </c>
      <c r="L695" s="2" t="s">
        <v>87</v>
      </c>
      <c r="M695" s="8">
        <v>1</v>
      </c>
      <c r="N695" s="9" t="str">
        <f t="shared" si="30"/>
        <v>RSSS-320-4604 - Autres - Transfert MSSS - Non Cap</v>
      </c>
      <c r="O695" s="9" t="str">
        <f t="shared" si="31"/>
        <v>Dépense</v>
      </c>
      <c r="P695" s="9" t="str">
        <f t="shared" si="32"/>
        <v>Fonds général</v>
      </c>
    </row>
    <row r="696" spans="1:16" ht="12.75" customHeight="1" x14ac:dyDescent="0.25">
      <c r="A696" s="2" t="s">
        <v>700</v>
      </c>
      <c r="B696" s="2" t="s">
        <v>700</v>
      </c>
      <c r="C696" s="2" t="s">
        <v>687</v>
      </c>
      <c r="D696" s="2" t="s">
        <v>50</v>
      </c>
      <c r="E696" s="2" t="s">
        <v>90</v>
      </c>
      <c r="F696" s="2" t="s">
        <v>184</v>
      </c>
      <c r="G696" s="2" t="s">
        <v>183</v>
      </c>
      <c r="H696" s="2" t="s">
        <v>182</v>
      </c>
      <c r="I696" s="2" t="s">
        <v>88</v>
      </c>
      <c r="J696" s="2" t="s">
        <v>47</v>
      </c>
      <c r="K696" s="2" t="s">
        <v>48</v>
      </c>
      <c r="L696" s="2" t="s">
        <v>87</v>
      </c>
      <c r="M696" s="8">
        <v>1</v>
      </c>
      <c r="N696" s="9" t="str">
        <f t="shared" si="30"/>
        <v>RSSS-320-4618 - Autres - Transfert MSSS - Non Cap</v>
      </c>
      <c r="O696" s="9" t="str">
        <f t="shared" si="31"/>
        <v>Dépense</v>
      </c>
      <c r="P696" s="9" t="str">
        <f t="shared" si="32"/>
        <v>Fonds général</v>
      </c>
    </row>
    <row r="697" spans="1:16" ht="12.75" customHeight="1" x14ac:dyDescent="0.25">
      <c r="A697" s="2" t="s">
        <v>667</v>
      </c>
      <c r="B697" s="2" t="s">
        <v>667</v>
      </c>
      <c r="C697" s="2" t="s">
        <v>654</v>
      </c>
      <c r="D697" s="2" t="s">
        <v>50</v>
      </c>
      <c r="E697" s="2" t="s">
        <v>90</v>
      </c>
      <c r="F697" s="2" t="s">
        <v>184</v>
      </c>
      <c r="G697" s="2" t="s">
        <v>183</v>
      </c>
      <c r="H697" s="2" t="s">
        <v>182</v>
      </c>
      <c r="I697" s="2" t="s">
        <v>88</v>
      </c>
      <c r="J697" s="2" t="s">
        <v>47</v>
      </c>
      <c r="K697" s="2" t="s">
        <v>48</v>
      </c>
      <c r="L697" s="2" t="s">
        <v>87</v>
      </c>
      <c r="M697" s="8">
        <v>1</v>
      </c>
      <c r="N697" s="9" t="str">
        <f t="shared" si="30"/>
        <v>RSSS-320-4620 - Autres - Transfert MSSS - Non Cap</v>
      </c>
      <c r="O697" s="9" t="str">
        <f t="shared" si="31"/>
        <v>Dépense</v>
      </c>
      <c r="P697" s="9" t="str">
        <f t="shared" si="32"/>
        <v>Fonds général</v>
      </c>
    </row>
    <row r="698" spans="1:16" ht="12.75" customHeight="1" x14ac:dyDescent="0.25">
      <c r="A698" s="2" t="s">
        <v>634</v>
      </c>
      <c r="B698" s="2" t="s">
        <v>634</v>
      </c>
      <c r="C698" s="2" t="s">
        <v>621</v>
      </c>
      <c r="D698" s="2" t="s">
        <v>50</v>
      </c>
      <c r="E698" s="2" t="s">
        <v>90</v>
      </c>
      <c r="F698" s="2" t="s">
        <v>184</v>
      </c>
      <c r="G698" s="2" t="s">
        <v>183</v>
      </c>
      <c r="H698" s="2" t="s">
        <v>182</v>
      </c>
      <c r="I698" s="2" t="s">
        <v>88</v>
      </c>
      <c r="J698" s="2" t="s">
        <v>47</v>
      </c>
      <c r="K698" s="2" t="s">
        <v>48</v>
      </c>
      <c r="L698" s="2" t="s">
        <v>87</v>
      </c>
      <c r="M698" s="8">
        <v>1</v>
      </c>
      <c r="N698" s="9" t="str">
        <f t="shared" si="30"/>
        <v>RSSS-320-4624 - Autres - Transfert MSSS - Non Cap</v>
      </c>
      <c r="O698" s="9" t="str">
        <f t="shared" si="31"/>
        <v>Dépense</v>
      </c>
      <c r="P698" s="9" t="str">
        <f t="shared" si="32"/>
        <v>Fonds général</v>
      </c>
    </row>
    <row r="699" spans="1:16" ht="12.75" customHeight="1" x14ac:dyDescent="0.25">
      <c r="A699" s="2" t="s">
        <v>601</v>
      </c>
      <c r="B699" s="2" t="s">
        <v>601</v>
      </c>
      <c r="C699" s="2" t="s">
        <v>588</v>
      </c>
      <c r="D699" s="2" t="s">
        <v>50</v>
      </c>
      <c r="E699" s="2" t="s">
        <v>90</v>
      </c>
      <c r="F699" s="2" t="s">
        <v>184</v>
      </c>
      <c r="G699" s="2" t="s">
        <v>183</v>
      </c>
      <c r="H699" s="2" t="s">
        <v>182</v>
      </c>
      <c r="I699" s="2" t="s">
        <v>88</v>
      </c>
      <c r="J699" s="2" t="s">
        <v>47</v>
      </c>
      <c r="K699" s="2" t="s">
        <v>48</v>
      </c>
      <c r="L699" s="2" t="s">
        <v>87</v>
      </c>
      <c r="M699" s="8">
        <v>1</v>
      </c>
      <c r="N699" s="9" t="str">
        <f t="shared" si="30"/>
        <v>RSSS-320-4664 - Autres - Transfert MSSS - Non Cap</v>
      </c>
      <c r="O699" s="9" t="str">
        <f t="shared" si="31"/>
        <v>Dépense</v>
      </c>
      <c r="P699" s="9" t="str">
        <f t="shared" si="32"/>
        <v>Fonds général</v>
      </c>
    </row>
    <row r="700" spans="1:16" ht="12.75" customHeight="1" x14ac:dyDescent="0.25">
      <c r="A700" s="2" t="s">
        <v>568</v>
      </c>
      <c r="B700" s="2" t="s">
        <v>568</v>
      </c>
      <c r="C700" s="2" t="s">
        <v>555</v>
      </c>
      <c r="D700" s="2" t="s">
        <v>50</v>
      </c>
      <c r="E700" s="2" t="s">
        <v>90</v>
      </c>
      <c r="F700" s="2" t="s">
        <v>184</v>
      </c>
      <c r="G700" s="2" t="s">
        <v>183</v>
      </c>
      <c r="H700" s="2" t="s">
        <v>182</v>
      </c>
      <c r="I700" s="2" t="s">
        <v>88</v>
      </c>
      <c r="J700" s="2" t="s">
        <v>47</v>
      </c>
      <c r="K700" s="2" t="s">
        <v>48</v>
      </c>
      <c r="L700" s="2" t="s">
        <v>87</v>
      </c>
      <c r="M700" s="8">
        <v>1</v>
      </c>
      <c r="N700" s="9" t="str">
        <f t="shared" si="30"/>
        <v>RSSS-320-4665 - Autres - Transfert MSSS - Non Cap</v>
      </c>
      <c r="O700" s="9" t="str">
        <f t="shared" si="31"/>
        <v>Dépense</v>
      </c>
      <c r="P700" s="9" t="str">
        <f t="shared" si="32"/>
        <v>Fonds général</v>
      </c>
    </row>
    <row r="701" spans="1:16" ht="12.75" customHeight="1" x14ac:dyDescent="0.25">
      <c r="A701" s="2" t="s">
        <v>535</v>
      </c>
      <c r="B701" s="2" t="s">
        <v>535</v>
      </c>
      <c r="C701" s="2" t="s">
        <v>522</v>
      </c>
      <c r="D701" s="2" t="s">
        <v>50</v>
      </c>
      <c r="E701" s="2" t="s">
        <v>90</v>
      </c>
      <c r="F701" s="2" t="s">
        <v>184</v>
      </c>
      <c r="G701" s="2" t="s">
        <v>183</v>
      </c>
      <c r="H701" s="2" t="s">
        <v>182</v>
      </c>
      <c r="I701" s="2" t="s">
        <v>88</v>
      </c>
      <c r="J701" s="2" t="s">
        <v>47</v>
      </c>
      <c r="K701" s="2" t="s">
        <v>48</v>
      </c>
      <c r="L701" s="2" t="s">
        <v>87</v>
      </c>
      <c r="M701" s="8">
        <v>1</v>
      </c>
      <c r="N701" s="9" t="str">
        <f t="shared" si="30"/>
        <v>RSSS-320-4700 - Autres - Transfert MSSS - Non Cap</v>
      </c>
      <c r="O701" s="9" t="str">
        <f t="shared" si="31"/>
        <v>Dépense</v>
      </c>
      <c r="P701" s="9" t="str">
        <f t="shared" si="32"/>
        <v>Fonds général</v>
      </c>
    </row>
    <row r="702" spans="1:16" ht="12.75" customHeight="1" x14ac:dyDescent="0.25">
      <c r="A702" s="2" t="s">
        <v>502</v>
      </c>
      <c r="B702" s="2" t="s">
        <v>502</v>
      </c>
      <c r="C702" s="2" t="s">
        <v>493</v>
      </c>
      <c r="D702" s="2" t="s">
        <v>50</v>
      </c>
      <c r="E702" s="2" t="s">
        <v>90</v>
      </c>
      <c r="F702" s="2" t="s">
        <v>184</v>
      </c>
      <c r="G702" s="2" t="s">
        <v>183</v>
      </c>
      <c r="H702" s="2" t="s">
        <v>182</v>
      </c>
      <c r="I702" s="2" t="s">
        <v>88</v>
      </c>
      <c r="J702" s="2" t="s">
        <v>47</v>
      </c>
      <c r="K702" s="2" t="s">
        <v>48</v>
      </c>
      <c r="L702" s="2" t="s">
        <v>87</v>
      </c>
      <c r="M702" s="8">
        <v>1</v>
      </c>
      <c r="N702" s="9" t="str">
        <f t="shared" si="30"/>
        <v>RSSS-320-4751 - Autres - Transfert MSSS - Non Cap</v>
      </c>
      <c r="O702" s="9" t="str">
        <f t="shared" si="31"/>
        <v>Dépense</v>
      </c>
      <c r="P702" s="9" t="str">
        <f t="shared" si="32"/>
        <v>Fonds général</v>
      </c>
    </row>
    <row r="703" spans="1:16" ht="12.75" customHeight="1" x14ac:dyDescent="0.25">
      <c r="A703" s="2" t="s">
        <v>473</v>
      </c>
      <c r="B703" s="2" t="s">
        <v>473</v>
      </c>
      <c r="C703" s="2" t="s">
        <v>464</v>
      </c>
      <c r="D703" s="2" t="s">
        <v>50</v>
      </c>
      <c r="E703" s="2" t="s">
        <v>90</v>
      </c>
      <c r="F703" s="2" t="s">
        <v>184</v>
      </c>
      <c r="G703" s="2" t="s">
        <v>183</v>
      </c>
      <c r="H703" s="2" t="s">
        <v>182</v>
      </c>
      <c r="I703" s="2" t="s">
        <v>88</v>
      </c>
      <c r="J703" s="2" t="s">
        <v>47</v>
      </c>
      <c r="K703" s="2" t="s">
        <v>48</v>
      </c>
      <c r="L703" s="2" t="s">
        <v>87</v>
      </c>
      <c r="M703" s="8">
        <v>1</v>
      </c>
      <c r="N703" s="9" t="str">
        <f t="shared" si="30"/>
        <v>RSSS-320-4752 - Autres - Transfert MSSS - Non Cap</v>
      </c>
      <c r="O703" s="9" t="str">
        <f t="shared" si="31"/>
        <v>Dépense</v>
      </c>
      <c r="P703" s="9" t="str">
        <f t="shared" si="32"/>
        <v>Fonds général</v>
      </c>
    </row>
    <row r="704" spans="1:16" ht="12.75" customHeight="1" x14ac:dyDescent="0.25">
      <c r="A704" s="2" t="s">
        <v>444</v>
      </c>
      <c r="B704" s="2" t="s">
        <v>444</v>
      </c>
      <c r="C704" s="2" t="s">
        <v>431</v>
      </c>
      <c r="D704" s="2" t="s">
        <v>50</v>
      </c>
      <c r="E704" s="2" t="s">
        <v>90</v>
      </c>
      <c r="F704" s="2" t="s">
        <v>184</v>
      </c>
      <c r="G704" s="2" t="s">
        <v>183</v>
      </c>
      <c r="H704" s="2" t="s">
        <v>182</v>
      </c>
      <c r="I704" s="2" t="s">
        <v>88</v>
      </c>
      <c r="J704" s="2" t="s">
        <v>47</v>
      </c>
      <c r="K704" s="2" t="s">
        <v>48</v>
      </c>
      <c r="L704" s="2" t="s">
        <v>87</v>
      </c>
      <c r="M704" s="8">
        <v>1</v>
      </c>
      <c r="N704" s="9" t="str">
        <f t="shared" si="30"/>
        <v>RSSS-320-4800 - Autres - Transfert MSSS - Non Cap</v>
      </c>
      <c r="O704" s="9" t="str">
        <f t="shared" si="31"/>
        <v>Dépense</v>
      </c>
      <c r="P704" s="9" t="str">
        <f t="shared" si="32"/>
        <v>Fonds général</v>
      </c>
    </row>
    <row r="705" spans="1:16" ht="12.75" customHeight="1" x14ac:dyDescent="0.25">
      <c r="A705" s="2" t="s">
        <v>411</v>
      </c>
      <c r="B705" s="2" t="s">
        <v>411</v>
      </c>
      <c r="C705" s="2" t="s">
        <v>399</v>
      </c>
      <c r="D705" s="2" t="s">
        <v>50</v>
      </c>
      <c r="E705" s="2" t="s">
        <v>90</v>
      </c>
      <c r="F705" s="2" t="s">
        <v>184</v>
      </c>
      <c r="G705" s="2" t="s">
        <v>183</v>
      </c>
      <c r="H705" s="2" t="s">
        <v>182</v>
      </c>
      <c r="I705" s="2" t="s">
        <v>88</v>
      </c>
      <c r="J705" s="2" t="s">
        <v>47</v>
      </c>
      <c r="K705" s="2" t="s">
        <v>48</v>
      </c>
      <c r="L705" s="2" t="s">
        <v>87</v>
      </c>
      <c r="M705" s="8">
        <v>1</v>
      </c>
      <c r="N705" s="9" t="str">
        <f t="shared" si="30"/>
        <v>RSSS-320-4851 - Autres - Transfert MSSS - Non Cap</v>
      </c>
      <c r="O705" s="9" t="str">
        <f t="shared" si="31"/>
        <v>Dépense</v>
      </c>
      <c r="P705" s="9" t="str">
        <f t="shared" si="32"/>
        <v>Fonds général</v>
      </c>
    </row>
    <row r="706" spans="1:16" ht="12.75" customHeight="1" x14ac:dyDescent="0.25">
      <c r="A706" s="2" t="s">
        <v>379</v>
      </c>
      <c r="B706" s="2" t="s">
        <v>379</v>
      </c>
      <c r="C706" s="2" t="s">
        <v>366</v>
      </c>
      <c r="D706" s="2" t="s">
        <v>50</v>
      </c>
      <c r="E706" s="2" t="s">
        <v>90</v>
      </c>
      <c r="F706" s="2" t="s">
        <v>184</v>
      </c>
      <c r="G706" s="2" t="s">
        <v>183</v>
      </c>
      <c r="H706" s="2" t="s">
        <v>182</v>
      </c>
      <c r="I706" s="2" t="s">
        <v>88</v>
      </c>
      <c r="J706" s="2" t="s">
        <v>47</v>
      </c>
      <c r="K706" s="2" t="s">
        <v>48</v>
      </c>
      <c r="L706" s="2" t="s">
        <v>87</v>
      </c>
      <c r="M706" s="8">
        <v>1</v>
      </c>
      <c r="N706" s="9" t="str">
        <f t="shared" si="30"/>
        <v>RSSS-320-4900 - Autres - Transfert MSSS - Non Cap</v>
      </c>
      <c r="O706" s="9" t="str">
        <f t="shared" si="31"/>
        <v>Dépense</v>
      </c>
      <c r="P706" s="9" t="str">
        <f t="shared" si="32"/>
        <v>Fonds général</v>
      </c>
    </row>
    <row r="707" spans="1:16" ht="12.75" customHeight="1" x14ac:dyDescent="0.25">
      <c r="A707" s="2" t="s">
        <v>346</v>
      </c>
      <c r="B707" s="2" t="s">
        <v>346</v>
      </c>
      <c r="C707" s="2" t="s">
        <v>333</v>
      </c>
      <c r="D707" s="2" t="s">
        <v>50</v>
      </c>
      <c r="E707" s="2" t="s">
        <v>90</v>
      </c>
      <c r="F707" s="2" t="s">
        <v>184</v>
      </c>
      <c r="G707" s="2" t="s">
        <v>183</v>
      </c>
      <c r="H707" s="2" t="s">
        <v>182</v>
      </c>
      <c r="I707" s="2" t="s">
        <v>88</v>
      </c>
      <c r="J707" s="2" t="s">
        <v>47</v>
      </c>
      <c r="K707" s="2" t="s">
        <v>48</v>
      </c>
      <c r="L707" s="2" t="s">
        <v>87</v>
      </c>
      <c r="M707" s="8">
        <v>1</v>
      </c>
      <c r="N707" s="9" t="str">
        <f t="shared" ref="N707:N770" si="33">_xlfn.CONCAT(B707," - ",G707)</f>
        <v>RSSS-320-4903 - Autres - Transfert MSSS - Non Cap</v>
      </c>
      <c r="O707" s="9" t="str">
        <f t="shared" ref="O707:O770" si="34">J707</f>
        <v>Dépense</v>
      </c>
      <c r="P707" s="9" t="str">
        <f t="shared" ref="P707:P770" si="35">D707</f>
        <v>Fonds général</v>
      </c>
    </row>
    <row r="708" spans="1:16" ht="12.75" customHeight="1" x14ac:dyDescent="0.25">
      <c r="A708" s="2" t="s">
        <v>313</v>
      </c>
      <c r="B708" s="2" t="s">
        <v>313</v>
      </c>
      <c r="C708" s="2" t="s">
        <v>295</v>
      </c>
      <c r="D708" s="2" t="s">
        <v>50</v>
      </c>
      <c r="E708" s="2" t="s">
        <v>90</v>
      </c>
      <c r="F708" s="2" t="s">
        <v>184</v>
      </c>
      <c r="G708" s="2" t="s">
        <v>183</v>
      </c>
      <c r="H708" s="2" t="s">
        <v>182</v>
      </c>
      <c r="I708" s="2" t="s">
        <v>88</v>
      </c>
      <c r="J708" s="2" t="s">
        <v>47</v>
      </c>
      <c r="K708" s="2" t="s">
        <v>48</v>
      </c>
      <c r="L708" s="2" t="s">
        <v>87</v>
      </c>
      <c r="M708" s="8">
        <v>1</v>
      </c>
      <c r="N708" s="9" t="str">
        <f t="shared" si="33"/>
        <v>RSSS-320-4950 - Autres - Transfert MSSS - Non Cap</v>
      </c>
      <c r="O708" s="9" t="str">
        <f t="shared" si="34"/>
        <v>Dépense</v>
      </c>
      <c r="P708" s="9" t="str">
        <f t="shared" si="35"/>
        <v>Fonds général</v>
      </c>
    </row>
    <row r="709" spans="1:16" ht="12.75" customHeight="1" x14ac:dyDescent="0.25">
      <c r="A709" s="2" t="s">
        <v>275</v>
      </c>
      <c r="B709" s="2" t="s">
        <v>275</v>
      </c>
      <c r="C709" s="2" t="s">
        <v>262</v>
      </c>
      <c r="D709" s="2" t="s">
        <v>50</v>
      </c>
      <c r="E709" s="2" t="s">
        <v>90</v>
      </c>
      <c r="F709" s="2" t="s">
        <v>184</v>
      </c>
      <c r="G709" s="2" t="s">
        <v>183</v>
      </c>
      <c r="H709" s="2" t="s">
        <v>182</v>
      </c>
      <c r="I709" s="2" t="s">
        <v>88</v>
      </c>
      <c r="J709" s="2" t="s">
        <v>47</v>
      </c>
      <c r="K709" s="2" t="s">
        <v>48</v>
      </c>
      <c r="L709" s="2" t="s">
        <v>87</v>
      </c>
      <c r="M709" s="8">
        <v>1</v>
      </c>
      <c r="N709" s="9" t="str">
        <f t="shared" si="33"/>
        <v>RSSS-320-4951 - Autres - Transfert MSSS - Non Cap</v>
      </c>
      <c r="O709" s="9" t="str">
        <f t="shared" si="34"/>
        <v>Dépense</v>
      </c>
      <c r="P709" s="9" t="str">
        <f t="shared" si="35"/>
        <v>Fonds général</v>
      </c>
    </row>
    <row r="710" spans="1:16" ht="12.75" customHeight="1" x14ac:dyDescent="0.25">
      <c r="A710" s="2" t="s">
        <v>185</v>
      </c>
      <c r="B710" s="2" t="s">
        <v>185</v>
      </c>
      <c r="C710" s="2" t="s">
        <v>149</v>
      </c>
      <c r="D710" s="2" t="s">
        <v>50</v>
      </c>
      <c r="E710" s="2" t="s">
        <v>90</v>
      </c>
      <c r="F710" s="2" t="s">
        <v>184</v>
      </c>
      <c r="G710" s="2" t="s">
        <v>183</v>
      </c>
      <c r="H710" s="2" t="s">
        <v>182</v>
      </c>
      <c r="I710" s="2" t="s">
        <v>88</v>
      </c>
      <c r="J710" s="2" t="s">
        <v>47</v>
      </c>
      <c r="K710" s="2" t="s">
        <v>48</v>
      </c>
      <c r="L710" s="2" t="s">
        <v>87</v>
      </c>
      <c r="M710" s="8">
        <v>1</v>
      </c>
      <c r="N710" s="9" t="str">
        <f t="shared" si="33"/>
        <v>RSSS-320-4952 - Autres - Transfert MSSS - Non Cap</v>
      </c>
      <c r="O710" s="9" t="str">
        <f t="shared" si="34"/>
        <v>Dépense</v>
      </c>
      <c r="P710" s="9" t="str">
        <f t="shared" si="35"/>
        <v>Fonds général</v>
      </c>
    </row>
    <row r="711" spans="1:16" ht="12.75" customHeight="1" x14ac:dyDescent="0.25">
      <c r="A711" s="2" t="s">
        <v>1359</v>
      </c>
      <c r="B711" s="2" t="s">
        <v>1359</v>
      </c>
      <c r="C711" s="2" t="s">
        <v>1347</v>
      </c>
      <c r="D711" s="2" t="s">
        <v>50</v>
      </c>
      <c r="E711" s="2" t="s">
        <v>90</v>
      </c>
      <c r="F711" s="2" t="s">
        <v>180</v>
      </c>
      <c r="G711" s="2" t="s">
        <v>179</v>
      </c>
      <c r="H711" s="2" t="s">
        <v>178</v>
      </c>
      <c r="I711" s="2" t="s">
        <v>88</v>
      </c>
      <c r="J711" s="2" t="s">
        <v>46</v>
      </c>
      <c r="K711" s="2" t="s">
        <v>48</v>
      </c>
      <c r="L711" s="2" t="s">
        <v>87</v>
      </c>
      <c r="M711" s="8">
        <v>1</v>
      </c>
      <c r="N711" s="9" t="str">
        <f t="shared" si="33"/>
        <v>RSSS-330-4017 - Autres - Transfert MSSS -Cap</v>
      </c>
      <c r="O711" s="9" t="str">
        <f t="shared" si="34"/>
        <v>Investissement</v>
      </c>
      <c r="P711" s="9" t="str">
        <f t="shared" si="35"/>
        <v>Fonds général</v>
      </c>
    </row>
    <row r="712" spans="1:16" ht="12.75" customHeight="1" x14ac:dyDescent="0.25">
      <c r="A712" s="2" t="s">
        <v>1326</v>
      </c>
      <c r="B712" s="2" t="s">
        <v>1326</v>
      </c>
      <c r="C712" s="2" t="s">
        <v>1314</v>
      </c>
      <c r="D712" s="2" t="s">
        <v>50</v>
      </c>
      <c r="E712" s="2" t="s">
        <v>90</v>
      </c>
      <c r="F712" s="2" t="s">
        <v>180</v>
      </c>
      <c r="G712" s="2" t="s">
        <v>179</v>
      </c>
      <c r="H712" s="2" t="s">
        <v>178</v>
      </c>
      <c r="I712" s="2" t="s">
        <v>88</v>
      </c>
      <c r="J712" s="2" t="s">
        <v>46</v>
      </c>
      <c r="K712" s="2" t="s">
        <v>48</v>
      </c>
      <c r="L712" s="2" t="s">
        <v>87</v>
      </c>
      <c r="M712" s="8">
        <v>1</v>
      </c>
      <c r="N712" s="9" t="str">
        <f t="shared" si="33"/>
        <v>RSSS-330-4051 - Autres - Transfert MSSS -Cap</v>
      </c>
      <c r="O712" s="9" t="str">
        <f t="shared" si="34"/>
        <v>Investissement</v>
      </c>
      <c r="P712" s="9" t="str">
        <f t="shared" si="35"/>
        <v>Fonds général</v>
      </c>
    </row>
    <row r="713" spans="1:16" ht="12.75" customHeight="1" x14ac:dyDescent="0.25">
      <c r="A713" s="2" t="s">
        <v>1293</v>
      </c>
      <c r="B713" s="2" t="s">
        <v>1293</v>
      </c>
      <c r="C713" s="2" t="s">
        <v>1281</v>
      </c>
      <c r="D713" s="2" t="s">
        <v>50</v>
      </c>
      <c r="E713" s="2" t="s">
        <v>90</v>
      </c>
      <c r="F713" s="2" t="s">
        <v>180</v>
      </c>
      <c r="G713" s="2" t="s">
        <v>179</v>
      </c>
      <c r="H713" s="2" t="s">
        <v>178</v>
      </c>
      <c r="I713" s="2" t="s">
        <v>88</v>
      </c>
      <c r="J713" s="2" t="s">
        <v>46</v>
      </c>
      <c r="K713" s="2" t="s">
        <v>48</v>
      </c>
      <c r="L713" s="2" t="s">
        <v>87</v>
      </c>
      <c r="M713" s="8">
        <v>1</v>
      </c>
      <c r="N713" s="9" t="str">
        <f t="shared" si="33"/>
        <v>RSSS-330-4100 - Autres - Transfert MSSS -Cap</v>
      </c>
      <c r="O713" s="9" t="str">
        <f t="shared" si="34"/>
        <v>Investissement</v>
      </c>
      <c r="P713" s="9" t="str">
        <f t="shared" si="35"/>
        <v>Fonds général</v>
      </c>
    </row>
    <row r="714" spans="1:16" ht="12.75" customHeight="1" x14ac:dyDescent="0.25">
      <c r="A714" s="2" t="s">
        <v>1260</v>
      </c>
      <c r="B714" s="2" t="s">
        <v>1260</v>
      </c>
      <c r="C714" s="2" t="s">
        <v>1248</v>
      </c>
      <c r="D714" s="2" t="s">
        <v>50</v>
      </c>
      <c r="E714" s="2" t="s">
        <v>90</v>
      </c>
      <c r="F714" s="2" t="s">
        <v>180</v>
      </c>
      <c r="G714" s="2" t="s">
        <v>179</v>
      </c>
      <c r="H714" s="2" t="s">
        <v>178</v>
      </c>
      <c r="I714" s="2" t="s">
        <v>88</v>
      </c>
      <c r="J714" s="2" t="s">
        <v>46</v>
      </c>
      <c r="K714" s="2" t="s">
        <v>48</v>
      </c>
      <c r="L714" s="2" t="s">
        <v>87</v>
      </c>
      <c r="M714" s="8">
        <v>1</v>
      </c>
      <c r="N714" s="9" t="str">
        <f t="shared" si="33"/>
        <v>RSSS-330-4150 - Autres - Transfert MSSS -Cap</v>
      </c>
      <c r="O714" s="9" t="str">
        <f t="shared" si="34"/>
        <v>Investissement</v>
      </c>
      <c r="P714" s="9" t="str">
        <f t="shared" si="35"/>
        <v>Fonds général</v>
      </c>
    </row>
    <row r="715" spans="1:16" ht="12.75" customHeight="1" x14ac:dyDescent="0.25">
      <c r="A715" s="2" t="s">
        <v>1227</v>
      </c>
      <c r="B715" s="2" t="s">
        <v>1227</v>
      </c>
      <c r="C715" s="2" t="s">
        <v>1215</v>
      </c>
      <c r="D715" s="2" t="s">
        <v>50</v>
      </c>
      <c r="E715" s="2" t="s">
        <v>90</v>
      </c>
      <c r="F715" s="2" t="s">
        <v>180</v>
      </c>
      <c r="G715" s="2" t="s">
        <v>179</v>
      </c>
      <c r="H715" s="2" t="s">
        <v>178</v>
      </c>
      <c r="I715" s="2" t="s">
        <v>88</v>
      </c>
      <c r="J715" s="2" t="s">
        <v>46</v>
      </c>
      <c r="K715" s="2" t="s">
        <v>48</v>
      </c>
      <c r="L715" s="2" t="s">
        <v>87</v>
      </c>
      <c r="M715" s="8">
        <v>1</v>
      </c>
      <c r="N715" s="9" t="str">
        <f t="shared" si="33"/>
        <v>RSSS-330-4155 - Autres - Transfert MSSS -Cap</v>
      </c>
      <c r="O715" s="9" t="str">
        <f t="shared" si="34"/>
        <v>Investissement</v>
      </c>
      <c r="P715" s="9" t="str">
        <f t="shared" si="35"/>
        <v>Fonds général</v>
      </c>
    </row>
    <row r="716" spans="1:16" ht="12.75" customHeight="1" x14ac:dyDescent="0.25">
      <c r="A716" s="2" t="s">
        <v>1194</v>
      </c>
      <c r="B716" s="2" t="s">
        <v>1194</v>
      </c>
      <c r="C716" s="2" t="s">
        <v>1182</v>
      </c>
      <c r="D716" s="2" t="s">
        <v>50</v>
      </c>
      <c r="E716" s="2" t="s">
        <v>90</v>
      </c>
      <c r="F716" s="2" t="s">
        <v>180</v>
      </c>
      <c r="G716" s="2" t="s">
        <v>179</v>
      </c>
      <c r="H716" s="2" t="s">
        <v>178</v>
      </c>
      <c r="I716" s="2" t="s">
        <v>88</v>
      </c>
      <c r="J716" s="2" t="s">
        <v>46</v>
      </c>
      <c r="K716" s="2" t="s">
        <v>48</v>
      </c>
      <c r="L716" s="2" t="s">
        <v>87</v>
      </c>
      <c r="M716" s="8">
        <v>1</v>
      </c>
      <c r="N716" s="9" t="str">
        <f t="shared" si="33"/>
        <v>RSSS-330-4200 - Autres - Transfert MSSS -Cap</v>
      </c>
      <c r="O716" s="9" t="str">
        <f t="shared" si="34"/>
        <v>Investissement</v>
      </c>
      <c r="P716" s="9" t="str">
        <f t="shared" si="35"/>
        <v>Fonds général</v>
      </c>
    </row>
    <row r="717" spans="1:16" ht="12.75" customHeight="1" x14ac:dyDescent="0.25">
      <c r="A717" s="2" t="s">
        <v>1161</v>
      </c>
      <c r="B717" s="2" t="s">
        <v>1161</v>
      </c>
      <c r="C717" s="2" t="s">
        <v>1149</v>
      </c>
      <c r="D717" s="2" t="s">
        <v>50</v>
      </c>
      <c r="E717" s="2" t="s">
        <v>90</v>
      </c>
      <c r="F717" s="2" t="s">
        <v>180</v>
      </c>
      <c r="G717" s="2" t="s">
        <v>179</v>
      </c>
      <c r="H717" s="2" t="s">
        <v>178</v>
      </c>
      <c r="I717" s="2" t="s">
        <v>88</v>
      </c>
      <c r="J717" s="2" t="s">
        <v>46</v>
      </c>
      <c r="K717" s="2" t="s">
        <v>48</v>
      </c>
      <c r="L717" s="2" t="s">
        <v>87</v>
      </c>
      <c r="M717" s="8">
        <v>1</v>
      </c>
      <c r="N717" s="9" t="str">
        <f t="shared" si="33"/>
        <v>RSSS-330-4250 - Autres - Transfert MSSS -Cap</v>
      </c>
      <c r="O717" s="9" t="str">
        <f t="shared" si="34"/>
        <v>Investissement</v>
      </c>
      <c r="P717" s="9" t="str">
        <f t="shared" si="35"/>
        <v>Fonds général</v>
      </c>
    </row>
    <row r="718" spans="1:16" ht="12.75" customHeight="1" x14ac:dyDescent="0.25">
      <c r="A718" s="2" t="s">
        <v>1128</v>
      </c>
      <c r="B718" s="2" t="s">
        <v>1128</v>
      </c>
      <c r="C718" s="2" t="s">
        <v>1116</v>
      </c>
      <c r="D718" s="2" t="s">
        <v>50</v>
      </c>
      <c r="E718" s="2" t="s">
        <v>90</v>
      </c>
      <c r="F718" s="2" t="s">
        <v>180</v>
      </c>
      <c r="G718" s="2" t="s">
        <v>179</v>
      </c>
      <c r="H718" s="2" t="s">
        <v>178</v>
      </c>
      <c r="I718" s="2" t="s">
        <v>88</v>
      </c>
      <c r="J718" s="2" t="s">
        <v>46</v>
      </c>
      <c r="K718" s="2" t="s">
        <v>48</v>
      </c>
      <c r="L718" s="2" t="s">
        <v>87</v>
      </c>
      <c r="M718" s="8">
        <v>1</v>
      </c>
      <c r="N718" s="9" t="str">
        <f t="shared" si="33"/>
        <v>RSSS-330-4300 - Autres - Transfert MSSS -Cap</v>
      </c>
      <c r="O718" s="9" t="str">
        <f t="shared" si="34"/>
        <v>Investissement</v>
      </c>
      <c r="P718" s="9" t="str">
        <f t="shared" si="35"/>
        <v>Fonds général</v>
      </c>
    </row>
    <row r="719" spans="1:16" ht="12.75" customHeight="1" x14ac:dyDescent="0.25">
      <c r="A719" s="2" t="s">
        <v>1095</v>
      </c>
      <c r="B719" s="2" t="s">
        <v>1095</v>
      </c>
      <c r="C719" s="2" t="s">
        <v>1083</v>
      </c>
      <c r="D719" s="2" t="s">
        <v>50</v>
      </c>
      <c r="E719" s="2" t="s">
        <v>90</v>
      </c>
      <c r="F719" s="2" t="s">
        <v>180</v>
      </c>
      <c r="G719" s="2" t="s">
        <v>179</v>
      </c>
      <c r="H719" s="2" t="s">
        <v>178</v>
      </c>
      <c r="I719" s="2" t="s">
        <v>88</v>
      </c>
      <c r="J719" s="2" t="s">
        <v>46</v>
      </c>
      <c r="K719" s="2" t="s">
        <v>48</v>
      </c>
      <c r="L719" s="2" t="s">
        <v>87</v>
      </c>
      <c r="M719" s="8">
        <v>1</v>
      </c>
      <c r="N719" s="9" t="str">
        <f t="shared" si="33"/>
        <v>RSSS-330-4326 - Autres - Transfert MSSS -Cap</v>
      </c>
      <c r="O719" s="9" t="str">
        <f t="shared" si="34"/>
        <v>Investissement</v>
      </c>
      <c r="P719" s="9" t="str">
        <f t="shared" si="35"/>
        <v>Fonds général</v>
      </c>
    </row>
    <row r="720" spans="1:16" ht="12.75" customHeight="1" x14ac:dyDescent="0.25">
      <c r="A720" s="2" t="s">
        <v>1062</v>
      </c>
      <c r="B720" s="2" t="s">
        <v>1062</v>
      </c>
      <c r="C720" s="2" t="s">
        <v>1050</v>
      </c>
      <c r="D720" s="2" t="s">
        <v>50</v>
      </c>
      <c r="E720" s="2" t="s">
        <v>90</v>
      </c>
      <c r="F720" s="2" t="s">
        <v>180</v>
      </c>
      <c r="G720" s="2" t="s">
        <v>179</v>
      </c>
      <c r="H720" s="2" t="s">
        <v>178</v>
      </c>
      <c r="I720" s="2" t="s">
        <v>88</v>
      </c>
      <c r="J720" s="2" t="s">
        <v>46</v>
      </c>
      <c r="K720" s="2" t="s">
        <v>48</v>
      </c>
      <c r="L720" s="2" t="s">
        <v>87</v>
      </c>
      <c r="M720" s="8">
        <v>1</v>
      </c>
      <c r="N720" s="9" t="str">
        <f t="shared" si="33"/>
        <v>RSSS-330-4327 - Autres - Transfert MSSS -Cap</v>
      </c>
      <c r="O720" s="9" t="str">
        <f t="shared" si="34"/>
        <v>Investissement</v>
      </c>
      <c r="P720" s="9" t="str">
        <f t="shared" si="35"/>
        <v>Fonds général</v>
      </c>
    </row>
    <row r="721" spans="1:16" ht="12.75" customHeight="1" x14ac:dyDescent="0.25">
      <c r="A721" s="2" t="s">
        <v>1029</v>
      </c>
      <c r="B721" s="2" t="s">
        <v>1029</v>
      </c>
      <c r="C721" s="2" t="s">
        <v>1017</v>
      </c>
      <c r="D721" s="2" t="s">
        <v>50</v>
      </c>
      <c r="E721" s="2" t="s">
        <v>90</v>
      </c>
      <c r="F721" s="2" t="s">
        <v>180</v>
      </c>
      <c r="G721" s="2" t="s">
        <v>179</v>
      </c>
      <c r="H721" s="2" t="s">
        <v>178</v>
      </c>
      <c r="I721" s="2" t="s">
        <v>88</v>
      </c>
      <c r="J721" s="2" t="s">
        <v>46</v>
      </c>
      <c r="K721" s="2" t="s">
        <v>48</v>
      </c>
      <c r="L721" s="2" t="s">
        <v>87</v>
      </c>
      <c r="M721" s="8">
        <v>1</v>
      </c>
      <c r="N721" s="9" t="str">
        <f t="shared" si="33"/>
        <v>RSSS-330-4350 - Autres - Transfert MSSS -Cap</v>
      </c>
      <c r="O721" s="9" t="str">
        <f t="shared" si="34"/>
        <v>Investissement</v>
      </c>
      <c r="P721" s="9" t="str">
        <f t="shared" si="35"/>
        <v>Fonds général</v>
      </c>
    </row>
    <row r="722" spans="1:16" ht="12.75" customHeight="1" x14ac:dyDescent="0.25">
      <c r="A722" s="2" t="s">
        <v>996</v>
      </c>
      <c r="B722" s="2" t="s">
        <v>996</v>
      </c>
      <c r="C722" s="2" t="s">
        <v>984</v>
      </c>
      <c r="D722" s="2" t="s">
        <v>50</v>
      </c>
      <c r="E722" s="2" t="s">
        <v>90</v>
      </c>
      <c r="F722" s="2" t="s">
        <v>180</v>
      </c>
      <c r="G722" s="2" t="s">
        <v>179</v>
      </c>
      <c r="H722" s="2" t="s">
        <v>178</v>
      </c>
      <c r="I722" s="2" t="s">
        <v>88</v>
      </c>
      <c r="J722" s="2" t="s">
        <v>46</v>
      </c>
      <c r="K722" s="2" t="s">
        <v>48</v>
      </c>
      <c r="L722" s="2" t="s">
        <v>87</v>
      </c>
      <c r="M722" s="8">
        <v>1</v>
      </c>
      <c r="N722" s="9" t="str">
        <f t="shared" si="33"/>
        <v>RSSS-330-4400 - Autres - Transfert MSSS -Cap</v>
      </c>
      <c r="O722" s="9" t="str">
        <f t="shared" si="34"/>
        <v>Investissement</v>
      </c>
      <c r="P722" s="9" t="str">
        <f t="shared" si="35"/>
        <v>Fonds général</v>
      </c>
    </row>
    <row r="723" spans="1:16" ht="12.75" customHeight="1" x14ac:dyDescent="0.25">
      <c r="A723" s="2" t="s">
        <v>963</v>
      </c>
      <c r="B723" s="2" t="s">
        <v>963</v>
      </c>
      <c r="C723" s="2" t="s">
        <v>951</v>
      </c>
      <c r="D723" s="2" t="s">
        <v>50</v>
      </c>
      <c r="E723" s="2" t="s">
        <v>90</v>
      </c>
      <c r="F723" s="2" t="s">
        <v>180</v>
      </c>
      <c r="G723" s="2" t="s">
        <v>179</v>
      </c>
      <c r="H723" s="2" t="s">
        <v>178</v>
      </c>
      <c r="I723" s="2" t="s">
        <v>88</v>
      </c>
      <c r="J723" s="2" t="s">
        <v>46</v>
      </c>
      <c r="K723" s="2" t="s">
        <v>48</v>
      </c>
      <c r="L723" s="2" t="s">
        <v>87</v>
      </c>
      <c r="M723" s="8">
        <v>1</v>
      </c>
      <c r="N723" s="9" t="str">
        <f t="shared" si="33"/>
        <v>RSSS-330-4450 - Autres - Transfert MSSS -Cap</v>
      </c>
      <c r="O723" s="9" t="str">
        <f t="shared" si="34"/>
        <v>Investissement</v>
      </c>
      <c r="P723" s="9" t="str">
        <f t="shared" si="35"/>
        <v>Fonds général</v>
      </c>
    </row>
    <row r="724" spans="1:16" ht="12.75" customHeight="1" x14ac:dyDescent="0.25">
      <c r="A724" s="2" t="s">
        <v>930</v>
      </c>
      <c r="B724" s="2" t="s">
        <v>930</v>
      </c>
      <c r="C724" s="2" t="s">
        <v>918</v>
      </c>
      <c r="D724" s="2" t="s">
        <v>50</v>
      </c>
      <c r="E724" s="2" t="s">
        <v>90</v>
      </c>
      <c r="F724" s="2" t="s">
        <v>180</v>
      </c>
      <c r="G724" s="2" t="s">
        <v>179</v>
      </c>
      <c r="H724" s="2" t="s">
        <v>178</v>
      </c>
      <c r="I724" s="2" t="s">
        <v>88</v>
      </c>
      <c r="J724" s="2" t="s">
        <v>46</v>
      </c>
      <c r="K724" s="2" t="s">
        <v>48</v>
      </c>
      <c r="L724" s="2" t="s">
        <v>87</v>
      </c>
      <c r="M724" s="8">
        <v>1</v>
      </c>
      <c r="N724" s="9" t="str">
        <f t="shared" si="33"/>
        <v>RSSS-330-4500 - Autres - Transfert MSSS -Cap</v>
      </c>
      <c r="O724" s="9" t="str">
        <f t="shared" si="34"/>
        <v>Investissement</v>
      </c>
      <c r="P724" s="9" t="str">
        <f t="shared" si="35"/>
        <v>Fonds général</v>
      </c>
    </row>
    <row r="725" spans="1:16" ht="12.75" customHeight="1" x14ac:dyDescent="0.25">
      <c r="A725" s="2" t="s">
        <v>897</v>
      </c>
      <c r="B725" s="2" t="s">
        <v>897</v>
      </c>
      <c r="C725" s="2" t="s">
        <v>885</v>
      </c>
      <c r="D725" s="2" t="s">
        <v>50</v>
      </c>
      <c r="E725" s="2" t="s">
        <v>90</v>
      </c>
      <c r="F725" s="2" t="s">
        <v>180</v>
      </c>
      <c r="G725" s="2" t="s">
        <v>179</v>
      </c>
      <c r="H725" s="2" t="s">
        <v>178</v>
      </c>
      <c r="I725" s="2" t="s">
        <v>88</v>
      </c>
      <c r="J725" s="2" t="s">
        <v>46</v>
      </c>
      <c r="K725" s="2" t="s">
        <v>48</v>
      </c>
      <c r="L725" s="2" t="s">
        <v>87</v>
      </c>
      <c r="M725" s="8">
        <v>1</v>
      </c>
      <c r="N725" s="9" t="str">
        <f t="shared" si="33"/>
        <v>RSSS-330-4550 - Autres - Transfert MSSS -Cap</v>
      </c>
      <c r="O725" s="9" t="str">
        <f t="shared" si="34"/>
        <v>Investissement</v>
      </c>
      <c r="P725" s="9" t="str">
        <f t="shared" si="35"/>
        <v>Fonds général</v>
      </c>
    </row>
    <row r="726" spans="1:16" ht="12.75" customHeight="1" x14ac:dyDescent="0.25">
      <c r="A726" s="2" t="s">
        <v>864</v>
      </c>
      <c r="B726" s="2" t="s">
        <v>864</v>
      </c>
      <c r="C726" s="2" t="s">
        <v>852</v>
      </c>
      <c r="D726" s="2" t="s">
        <v>50</v>
      </c>
      <c r="E726" s="2" t="s">
        <v>90</v>
      </c>
      <c r="F726" s="2" t="s">
        <v>180</v>
      </c>
      <c r="G726" s="2" t="s">
        <v>179</v>
      </c>
      <c r="H726" s="2" t="s">
        <v>178</v>
      </c>
      <c r="I726" s="2" t="s">
        <v>88</v>
      </c>
      <c r="J726" s="2" t="s">
        <v>46</v>
      </c>
      <c r="K726" s="2" t="s">
        <v>48</v>
      </c>
      <c r="L726" s="2" t="s">
        <v>87</v>
      </c>
      <c r="M726" s="8">
        <v>1</v>
      </c>
      <c r="N726" s="9" t="str">
        <f t="shared" si="33"/>
        <v>RSSS-330-4600 - Autres - Transfert MSSS -Cap</v>
      </c>
      <c r="O726" s="9" t="str">
        <f t="shared" si="34"/>
        <v>Investissement</v>
      </c>
      <c r="P726" s="9" t="str">
        <f t="shared" si="35"/>
        <v>Fonds général</v>
      </c>
    </row>
    <row r="727" spans="1:16" ht="12.75" customHeight="1" x14ac:dyDescent="0.25">
      <c r="A727" s="2" t="s">
        <v>831</v>
      </c>
      <c r="B727" s="2" t="s">
        <v>831</v>
      </c>
      <c r="C727" s="2" t="s">
        <v>819</v>
      </c>
      <c r="D727" s="2" t="s">
        <v>50</v>
      </c>
      <c r="E727" s="2" t="s">
        <v>90</v>
      </c>
      <c r="F727" s="2" t="s">
        <v>180</v>
      </c>
      <c r="G727" s="2" t="s">
        <v>179</v>
      </c>
      <c r="H727" s="2" t="s">
        <v>178</v>
      </c>
      <c r="I727" s="2" t="s">
        <v>88</v>
      </c>
      <c r="J727" s="2" t="s">
        <v>46</v>
      </c>
      <c r="K727" s="2" t="s">
        <v>48</v>
      </c>
      <c r="L727" s="2" t="s">
        <v>87</v>
      </c>
      <c r="M727" s="8">
        <v>1</v>
      </c>
      <c r="N727" s="9" t="str">
        <f t="shared" si="33"/>
        <v>RSSS-330-4601 - Autres - Transfert MSSS -Cap</v>
      </c>
      <c r="O727" s="9" t="str">
        <f t="shared" si="34"/>
        <v>Investissement</v>
      </c>
      <c r="P727" s="9" t="str">
        <f t="shared" si="35"/>
        <v>Fonds général</v>
      </c>
    </row>
    <row r="728" spans="1:16" ht="12.75" customHeight="1" x14ac:dyDescent="0.25">
      <c r="A728" s="2" t="s">
        <v>798</v>
      </c>
      <c r="B728" s="2" t="s">
        <v>798</v>
      </c>
      <c r="C728" s="2" t="s">
        <v>786</v>
      </c>
      <c r="D728" s="2" t="s">
        <v>50</v>
      </c>
      <c r="E728" s="2" t="s">
        <v>90</v>
      </c>
      <c r="F728" s="2" t="s">
        <v>180</v>
      </c>
      <c r="G728" s="2" t="s">
        <v>179</v>
      </c>
      <c r="H728" s="2" t="s">
        <v>178</v>
      </c>
      <c r="I728" s="2" t="s">
        <v>88</v>
      </c>
      <c r="J728" s="2" t="s">
        <v>46</v>
      </c>
      <c r="K728" s="2" t="s">
        <v>48</v>
      </c>
      <c r="L728" s="2" t="s">
        <v>87</v>
      </c>
      <c r="M728" s="8">
        <v>1</v>
      </c>
      <c r="N728" s="9" t="str">
        <f t="shared" si="33"/>
        <v>RSSS-330-4602 - Autres - Transfert MSSS -Cap</v>
      </c>
      <c r="O728" s="9" t="str">
        <f t="shared" si="34"/>
        <v>Investissement</v>
      </c>
      <c r="P728" s="9" t="str">
        <f t="shared" si="35"/>
        <v>Fonds général</v>
      </c>
    </row>
    <row r="729" spans="1:16" ht="12.75" customHeight="1" x14ac:dyDescent="0.25">
      <c r="A729" s="2" t="s">
        <v>765</v>
      </c>
      <c r="B729" s="2" t="s">
        <v>765</v>
      </c>
      <c r="C729" s="2" t="s">
        <v>753</v>
      </c>
      <c r="D729" s="2" t="s">
        <v>50</v>
      </c>
      <c r="E729" s="2" t="s">
        <v>90</v>
      </c>
      <c r="F729" s="2" t="s">
        <v>180</v>
      </c>
      <c r="G729" s="2" t="s">
        <v>179</v>
      </c>
      <c r="H729" s="2" t="s">
        <v>178</v>
      </c>
      <c r="I729" s="2" t="s">
        <v>88</v>
      </c>
      <c r="J729" s="2" t="s">
        <v>46</v>
      </c>
      <c r="K729" s="2" t="s">
        <v>48</v>
      </c>
      <c r="L729" s="2" t="s">
        <v>87</v>
      </c>
      <c r="M729" s="8">
        <v>1</v>
      </c>
      <c r="N729" s="9" t="str">
        <f t="shared" si="33"/>
        <v>RSSS-330-4603 - Autres - Transfert MSSS -Cap</v>
      </c>
      <c r="O729" s="9" t="str">
        <f t="shared" si="34"/>
        <v>Investissement</v>
      </c>
      <c r="P729" s="9" t="str">
        <f t="shared" si="35"/>
        <v>Fonds général</v>
      </c>
    </row>
    <row r="730" spans="1:16" ht="12.75" customHeight="1" x14ac:dyDescent="0.25">
      <c r="A730" s="2" t="s">
        <v>732</v>
      </c>
      <c r="B730" s="2" t="s">
        <v>732</v>
      </c>
      <c r="C730" s="2" t="s">
        <v>720</v>
      </c>
      <c r="D730" s="2" t="s">
        <v>50</v>
      </c>
      <c r="E730" s="2" t="s">
        <v>90</v>
      </c>
      <c r="F730" s="2" t="s">
        <v>180</v>
      </c>
      <c r="G730" s="2" t="s">
        <v>179</v>
      </c>
      <c r="H730" s="2" t="s">
        <v>178</v>
      </c>
      <c r="I730" s="2" t="s">
        <v>88</v>
      </c>
      <c r="J730" s="2" t="s">
        <v>46</v>
      </c>
      <c r="K730" s="2" t="s">
        <v>48</v>
      </c>
      <c r="L730" s="2" t="s">
        <v>87</v>
      </c>
      <c r="M730" s="8">
        <v>1</v>
      </c>
      <c r="N730" s="9" t="str">
        <f t="shared" si="33"/>
        <v>RSSS-330-4604 - Autres - Transfert MSSS -Cap</v>
      </c>
      <c r="O730" s="9" t="str">
        <f t="shared" si="34"/>
        <v>Investissement</v>
      </c>
      <c r="P730" s="9" t="str">
        <f t="shared" si="35"/>
        <v>Fonds général</v>
      </c>
    </row>
    <row r="731" spans="1:16" ht="12.75" customHeight="1" x14ac:dyDescent="0.25">
      <c r="A731" s="2" t="s">
        <v>699</v>
      </c>
      <c r="B731" s="2" t="s">
        <v>699</v>
      </c>
      <c r="C731" s="2" t="s">
        <v>687</v>
      </c>
      <c r="D731" s="2" t="s">
        <v>50</v>
      </c>
      <c r="E731" s="2" t="s">
        <v>90</v>
      </c>
      <c r="F731" s="2" t="s">
        <v>180</v>
      </c>
      <c r="G731" s="2" t="s">
        <v>179</v>
      </c>
      <c r="H731" s="2" t="s">
        <v>178</v>
      </c>
      <c r="I731" s="2" t="s">
        <v>88</v>
      </c>
      <c r="J731" s="2" t="s">
        <v>46</v>
      </c>
      <c r="K731" s="2" t="s">
        <v>48</v>
      </c>
      <c r="L731" s="2" t="s">
        <v>87</v>
      </c>
      <c r="M731" s="8">
        <v>1</v>
      </c>
      <c r="N731" s="9" t="str">
        <f t="shared" si="33"/>
        <v>RSSS-330-4618 - Autres - Transfert MSSS -Cap</v>
      </c>
      <c r="O731" s="9" t="str">
        <f t="shared" si="34"/>
        <v>Investissement</v>
      </c>
      <c r="P731" s="9" t="str">
        <f t="shared" si="35"/>
        <v>Fonds général</v>
      </c>
    </row>
    <row r="732" spans="1:16" ht="12.75" customHeight="1" x14ac:dyDescent="0.25">
      <c r="A732" s="2" t="s">
        <v>666</v>
      </c>
      <c r="B732" s="2" t="s">
        <v>666</v>
      </c>
      <c r="C732" s="2" t="s">
        <v>654</v>
      </c>
      <c r="D732" s="2" t="s">
        <v>50</v>
      </c>
      <c r="E732" s="2" t="s">
        <v>90</v>
      </c>
      <c r="F732" s="2" t="s">
        <v>180</v>
      </c>
      <c r="G732" s="2" t="s">
        <v>179</v>
      </c>
      <c r="H732" s="2" t="s">
        <v>178</v>
      </c>
      <c r="I732" s="2" t="s">
        <v>88</v>
      </c>
      <c r="J732" s="2" t="s">
        <v>46</v>
      </c>
      <c r="K732" s="2" t="s">
        <v>48</v>
      </c>
      <c r="L732" s="2" t="s">
        <v>87</v>
      </c>
      <c r="M732" s="8">
        <v>1</v>
      </c>
      <c r="N732" s="9" t="str">
        <f t="shared" si="33"/>
        <v>RSSS-330-4620 - Autres - Transfert MSSS -Cap</v>
      </c>
      <c r="O732" s="9" t="str">
        <f t="shared" si="34"/>
        <v>Investissement</v>
      </c>
      <c r="P732" s="9" t="str">
        <f t="shared" si="35"/>
        <v>Fonds général</v>
      </c>
    </row>
    <row r="733" spans="1:16" ht="12.75" customHeight="1" x14ac:dyDescent="0.25">
      <c r="A733" s="2" t="s">
        <v>633</v>
      </c>
      <c r="B733" s="2" t="s">
        <v>633</v>
      </c>
      <c r="C733" s="2" t="s">
        <v>621</v>
      </c>
      <c r="D733" s="2" t="s">
        <v>50</v>
      </c>
      <c r="E733" s="2" t="s">
        <v>90</v>
      </c>
      <c r="F733" s="2" t="s">
        <v>180</v>
      </c>
      <c r="G733" s="2" t="s">
        <v>179</v>
      </c>
      <c r="H733" s="2" t="s">
        <v>178</v>
      </c>
      <c r="I733" s="2" t="s">
        <v>88</v>
      </c>
      <c r="J733" s="2" t="s">
        <v>46</v>
      </c>
      <c r="K733" s="2" t="s">
        <v>48</v>
      </c>
      <c r="L733" s="2" t="s">
        <v>87</v>
      </c>
      <c r="M733" s="8">
        <v>1</v>
      </c>
      <c r="N733" s="9" t="str">
        <f t="shared" si="33"/>
        <v>RSSS-330-4624 - Autres - Transfert MSSS -Cap</v>
      </c>
      <c r="O733" s="9" t="str">
        <f t="shared" si="34"/>
        <v>Investissement</v>
      </c>
      <c r="P733" s="9" t="str">
        <f t="shared" si="35"/>
        <v>Fonds général</v>
      </c>
    </row>
    <row r="734" spans="1:16" ht="12.75" customHeight="1" x14ac:dyDescent="0.25">
      <c r="A734" s="2" t="s">
        <v>600</v>
      </c>
      <c r="B734" s="2" t="s">
        <v>600</v>
      </c>
      <c r="C734" s="2" t="s">
        <v>588</v>
      </c>
      <c r="D734" s="2" t="s">
        <v>50</v>
      </c>
      <c r="E734" s="2" t="s">
        <v>90</v>
      </c>
      <c r="F734" s="2" t="s">
        <v>180</v>
      </c>
      <c r="G734" s="2" t="s">
        <v>179</v>
      </c>
      <c r="H734" s="2" t="s">
        <v>178</v>
      </c>
      <c r="I734" s="2" t="s">
        <v>88</v>
      </c>
      <c r="J734" s="2" t="s">
        <v>46</v>
      </c>
      <c r="K734" s="2" t="s">
        <v>48</v>
      </c>
      <c r="L734" s="2" t="s">
        <v>87</v>
      </c>
      <c r="M734" s="8">
        <v>1</v>
      </c>
      <c r="N734" s="9" t="str">
        <f t="shared" si="33"/>
        <v>RSSS-330-4664 - Autres - Transfert MSSS -Cap</v>
      </c>
      <c r="O734" s="9" t="str">
        <f t="shared" si="34"/>
        <v>Investissement</v>
      </c>
      <c r="P734" s="9" t="str">
        <f t="shared" si="35"/>
        <v>Fonds général</v>
      </c>
    </row>
    <row r="735" spans="1:16" ht="12.75" customHeight="1" x14ac:dyDescent="0.25">
      <c r="A735" s="2" t="s">
        <v>567</v>
      </c>
      <c r="B735" s="2" t="s">
        <v>567</v>
      </c>
      <c r="C735" s="2" t="s">
        <v>555</v>
      </c>
      <c r="D735" s="2" t="s">
        <v>50</v>
      </c>
      <c r="E735" s="2" t="s">
        <v>90</v>
      </c>
      <c r="F735" s="2" t="s">
        <v>180</v>
      </c>
      <c r="G735" s="2" t="s">
        <v>179</v>
      </c>
      <c r="H735" s="2" t="s">
        <v>178</v>
      </c>
      <c r="I735" s="2" t="s">
        <v>88</v>
      </c>
      <c r="J735" s="2" t="s">
        <v>46</v>
      </c>
      <c r="K735" s="2" t="s">
        <v>48</v>
      </c>
      <c r="L735" s="2" t="s">
        <v>87</v>
      </c>
      <c r="M735" s="8">
        <v>1</v>
      </c>
      <c r="N735" s="9" t="str">
        <f t="shared" si="33"/>
        <v>RSSS-330-4665 - Autres - Transfert MSSS -Cap</v>
      </c>
      <c r="O735" s="9" t="str">
        <f t="shared" si="34"/>
        <v>Investissement</v>
      </c>
      <c r="P735" s="9" t="str">
        <f t="shared" si="35"/>
        <v>Fonds général</v>
      </c>
    </row>
    <row r="736" spans="1:16" ht="12.75" customHeight="1" x14ac:dyDescent="0.25">
      <c r="A736" s="2" t="s">
        <v>534</v>
      </c>
      <c r="B736" s="2" t="s">
        <v>534</v>
      </c>
      <c r="C736" s="2" t="s">
        <v>522</v>
      </c>
      <c r="D736" s="2" t="s">
        <v>50</v>
      </c>
      <c r="E736" s="2" t="s">
        <v>90</v>
      </c>
      <c r="F736" s="2" t="s">
        <v>180</v>
      </c>
      <c r="G736" s="2" t="s">
        <v>179</v>
      </c>
      <c r="H736" s="2" t="s">
        <v>178</v>
      </c>
      <c r="I736" s="2" t="s">
        <v>88</v>
      </c>
      <c r="J736" s="2" t="s">
        <v>46</v>
      </c>
      <c r="K736" s="2" t="s">
        <v>48</v>
      </c>
      <c r="L736" s="2" t="s">
        <v>87</v>
      </c>
      <c r="M736" s="8">
        <v>1</v>
      </c>
      <c r="N736" s="9" t="str">
        <f t="shared" si="33"/>
        <v>RSSS-330-4700 - Autres - Transfert MSSS -Cap</v>
      </c>
      <c r="O736" s="9" t="str">
        <f t="shared" si="34"/>
        <v>Investissement</v>
      </c>
      <c r="P736" s="9" t="str">
        <f t="shared" si="35"/>
        <v>Fonds général</v>
      </c>
    </row>
    <row r="737" spans="1:16" ht="12.75" customHeight="1" x14ac:dyDescent="0.25">
      <c r="A737" s="2" t="s">
        <v>501</v>
      </c>
      <c r="B737" s="2" t="s">
        <v>501</v>
      </c>
      <c r="C737" s="2" t="s">
        <v>493</v>
      </c>
      <c r="D737" s="2" t="s">
        <v>50</v>
      </c>
      <c r="E737" s="2" t="s">
        <v>90</v>
      </c>
      <c r="F737" s="2" t="s">
        <v>180</v>
      </c>
      <c r="G737" s="2" t="s">
        <v>179</v>
      </c>
      <c r="H737" s="2" t="s">
        <v>178</v>
      </c>
      <c r="I737" s="2" t="s">
        <v>88</v>
      </c>
      <c r="J737" s="2" t="s">
        <v>46</v>
      </c>
      <c r="K737" s="2" t="s">
        <v>48</v>
      </c>
      <c r="L737" s="2" t="s">
        <v>87</v>
      </c>
      <c r="M737" s="8">
        <v>1</v>
      </c>
      <c r="N737" s="9" t="str">
        <f t="shared" si="33"/>
        <v>RSSS-330-4751 - Autres - Transfert MSSS -Cap</v>
      </c>
      <c r="O737" s="9" t="str">
        <f t="shared" si="34"/>
        <v>Investissement</v>
      </c>
      <c r="P737" s="9" t="str">
        <f t="shared" si="35"/>
        <v>Fonds général</v>
      </c>
    </row>
    <row r="738" spans="1:16" ht="12.75" customHeight="1" x14ac:dyDescent="0.25">
      <c r="A738" s="2" t="s">
        <v>472</v>
      </c>
      <c r="B738" s="2" t="s">
        <v>472</v>
      </c>
      <c r="C738" s="2" t="s">
        <v>464</v>
      </c>
      <c r="D738" s="2" t="s">
        <v>50</v>
      </c>
      <c r="E738" s="2" t="s">
        <v>90</v>
      </c>
      <c r="F738" s="2" t="s">
        <v>180</v>
      </c>
      <c r="G738" s="2" t="s">
        <v>179</v>
      </c>
      <c r="H738" s="2" t="s">
        <v>178</v>
      </c>
      <c r="I738" s="2" t="s">
        <v>88</v>
      </c>
      <c r="J738" s="2" t="s">
        <v>46</v>
      </c>
      <c r="K738" s="2" t="s">
        <v>48</v>
      </c>
      <c r="L738" s="2" t="s">
        <v>87</v>
      </c>
      <c r="M738" s="8">
        <v>1</v>
      </c>
      <c r="N738" s="9" t="str">
        <f t="shared" si="33"/>
        <v>RSSS-330-4752 - Autres - Transfert MSSS -Cap</v>
      </c>
      <c r="O738" s="9" t="str">
        <f t="shared" si="34"/>
        <v>Investissement</v>
      </c>
      <c r="P738" s="9" t="str">
        <f t="shared" si="35"/>
        <v>Fonds général</v>
      </c>
    </row>
    <row r="739" spans="1:16" ht="12.75" customHeight="1" x14ac:dyDescent="0.25">
      <c r="A739" s="2" t="s">
        <v>443</v>
      </c>
      <c r="B739" s="2" t="s">
        <v>443</v>
      </c>
      <c r="C739" s="2" t="s">
        <v>431</v>
      </c>
      <c r="D739" s="2" t="s">
        <v>50</v>
      </c>
      <c r="E739" s="2" t="s">
        <v>90</v>
      </c>
      <c r="F739" s="2" t="s">
        <v>180</v>
      </c>
      <c r="G739" s="2" t="s">
        <v>179</v>
      </c>
      <c r="H739" s="2" t="s">
        <v>178</v>
      </c>
      <c r="I739" s="2" t="s">
        <v>88</v>
      </c>
      <c r="J739" s="2" t="s">
        <v>46</v>
      </c>
      <c r="K739" s="2" t="s">
        <v>48</v>
      </c>
      <c r="L739" s="2" t="s">
        <v>87</v>
      </c>
      <c r="M739" s="8">
        <v>1</v>
      </c>
      <c r="N739" s="9" t="str">
        <f t="shared" si="33"/>
        <v>RSSS-330-4800 - Autres - Transfert MSSS -Cap</v>
      </c>
      <c r="O739" s="9" t="str">
        <f t="shared" si="34"/>
        <v>Investissement</v>
      </c>
      <c r="P739" s="9" t="str">
        <f t="shared" si="35"/>
        <v>Fonds général</v>
      </c>
    </row>
    <row r="740" spans="1:16" ht="12.75" customHeight="1" x14ac:dyDescent="0.25">
      <c r="A740" s="2" t="s">
        <v>410</v>
      </c>
      <c r="B740" s="2" t="s">
        <v>410</v>
      </c>
      <c r="C740" s="2" t="s">
        <v>399</v>
      </c>
      <c r="D740" s="2" t="s">
        <v>50</v>
      </c>
      <c r="E740" s="2" t="s">
        <v>90</v>
      </c>
      <c r="F740" s="2" t="s">
        <v>180</v>
      </c>
      <c r="G740" s="2" t="s">
        <v>179</v>
      </c>
      <c r="H740" s="2" t="s">
        <v>178</v>
      </c>
      <c r="I740" s="2" t="s">
        <v>88</v>
      </c>
      <c r="J740" s="2" t="s">
        <v>46</v>
      </c>
      <c r="K740" s="2" t="s">
        <v>48</v>
      </c>
      <c r="L740" s="2" t="s">
        <v>87</v>
      </c>
      <c r="M740" s="8">
        <v>1</v>
      </c>
      <c r="N740" s="9" t="str">
        <f t="shared" si="33"/>
        <v>RSSS-330-4851 - Autres - Transfert MSSS -Cap</v>
      </c>
      <c r="O740" s="9" t="str">
        <f t="shared" si="34"/>
        <v>Investissement</v>
      </c>
      <c r="P740" s="9" t="str">
        <f t="shared" si="35"/>
        <v>Fonds général</v>
      </c>
    </row>
    <row r="741" spans="1:16" ht="12.75" customHeight="1" x14ac:dyDescent="0.25">
      <c r="A741" s="2" t="s">
        <v>378</v>
      </c>
      <c r="B741" s="2" t="s">
        <v>378</v>
      </c>
      <c r="C741" s="2" t="s">
        <v>366</v>
      </c>
      <c r="D741" s="2" t="s">
        <v>50</v>
      </c>
      <c r="E741" s="2" t="s">
        <v>90</v>
      </c>
      <c r="F741" s="2" t="s">
        <v>180</v>
      </c>
      <c r="G741" s="2" t="s">
        <v>179</v>
      </c>
      <c r="H741" s="2" t="s">
        <v>178</v>
      </c>
      <c r="I741" s="2" t="s">
        <v>88</v>
      </c>
      <c r="J741" s="2" t="s">
        <v>46</v>
      </c>
      <c r="K741" s="2" t="s">
        <v>48</v>
      </c>
      <c r="L741" s="2" t="s">
        <v>87</v>
      </c>
      <c r="M741" s="8">
        <v>1</v>
      </c>
      <c r="N741" s="9" t="str">
        <f t="shared" si="33"/>
        <v>RSSS-330-4900 - Autres - Transfert MSSS -Cap</v>
      </c>
      <c r="O741" s="9" t="str">
        <f t="shared" si="34"/>
        <v>Investissement</v>
      </c>
      <c r="P741" s="9" t="str">
        <f t="shared" si="35"/>
        <v>Fonds général</v>
      </c>
    </row>
    <row r="742" spans="1:16" ht="12.75" customHeight="1" x14ac:dyDescent="0.25">
      <c r="A742" s="2" t="s">
        <v>345</v>
      </c>
      <c r="B742" s="2" t="s">
        <v>345</v>
      </c>
      <c r="C742" s="2" t="s">
        <v>333</v>
      </c>
      <c r="D742" s="2" t="s">
        <v>50</v>
      </c>
      <c r="E742" s="2" t="s">
        <v>90</v>
      </c>
      <c r="F742" s="2" t="s">
        <v>180</v>
      </c>
      <c r="G742" s="2" t="s">
        <v>179</v>
      </c>
      <c r="H742" s="2" t="s">
        <v>178</v>
      </c>
      <c r="I742" s="2" t="s">
        <v>88</v>
      </c>
      <c r="J742" s="2" t="s">
        <v>46</v>
      </c>
      <c r="K742" s="2" t="s">
        <v>48</v>
      </c>
      <c r="L742" s="2" t="s">
        <v>87</v>
      </c>
      <c r="M742" s="8">
        <v>1</v>
      </c>
      <c r="N742" s="9" t="str">
        <f t="shared" si="33"/>
        <v>RSSS-330-4903 - Autres - Transfert MSSS -Cap</v>
      </c>
      <c r="O742" s="9" t="str">
        <f t="shared" si="34"/>
        <v>Investissement</v>
      </c>
      <c r="P742" s="9" t="str">
        <f t="shared" si="35"/>
        <v>Fonds général</v>
      </c>
    </row>
    <row r="743" spans="1:16" ht="12.75" customHeight="1" x14ac:dyDescent="0.25">
      <c r="A743" s="2" t="s">
        <v>312</v>
      </c>
      <c r="B743" s="2" t="s">
        <v>312</v>
      </c>
      <c r="C743" s="2" t="s">
        <v>295</v>
      </c>
      <c r="D743" s="2" t="s">
        <v>50</v>
      </c>
      <c r="E743" s="2" t="s">
        <v>90</v>
      </c>
      <c r="F743" s="2" t="s">
        <v>180</v>
      </c>
      <c r="G743" s="2" t="s">
        <v>179</v>
      </c>
      <c r="H743" s="2" t="s">
        <v>178</v>
      </c>
      <c r="I743" s="2" t="s">
        <v>88</v>
      </c>
      <c r="J743" s="2" t="s">
        <v>46</v>
      </c>
      <c r="K743" s="2" t="s">
        <v>48</v>
      </c>
      <c r="L743" s="2" t="s">
        <v>87</v>
      </c>
      <c r="M743" s="8">
        <v>1</v>
      </c>
      <c r="N743" s="9" t="str">
        <f t="shared" si="33"/>
        <v>RSSS-330-4950 - Autres - Transfert MSSS -Cap</v>
      </c>
      <c r="O743" s="9" t="str">
        <f t="shared" si="34"/>
        <v>Investissement</v>
      </c>
      <c r="P743" s="9" t="str">
        <f t="shared" si="35"/>
        <v>Fonds général</v>
      </c>
    </row>
    <row r="744" spans="1:16" ht="12.75" customHeight="1" x14ac:dyDescent="0.25">
      <c r="A744" s="2" t="s">
        <v>274</v>
      </c>
      <c r="B744" s="2" t="s">
        <v>274</v>
      </c>
      <c r="C744" s="2" t="s">
        <v>262</v>
      </c>
      <c r="D744" s="2" t="s">
        <v>50</v>
      </c>
      <c r="E744" s="2" t="s">
        <v>90</v>
      </c>
      <c r="F744" s="2" t="s">
        <v>180</v>
      </c>
      <c r="G744" s="2" t="s">
        <v>179</v>
      </c>
      <c r="H744" s="2" t="s">
        <v>178</v>
      </c>
      <c r="I744" s="2" t="s">
        <v>88</v>
      </c>
      <c r="J744" s="2" t="s">
        <v>46</v>
      </c>
      <c r="K744" s="2" t="s">
        <v>48</v>
      </c>
      <c r="L744" s="2" t="s">
        <v>87</v>
      </c>
      <c r="M744" s="8">
        <v>1</v>
      </c>
      <c r="N744" s="9" t="str">
        <f t="shared" si="33"/>
        <v>RSSS-330-4951 - Autres - Transfert MSSS -Cap</v>
      </c>
      <c r="O744" s="9" t="str">
        <f t="shared" si="34"/>
        <v>Investissement</v>
      </c>
      <c r="P744" s="9" t="str">
        <f t="shared" si="35"/>
        <v>Fonds général</v>
      </c>
    </row>
    <row r="745" spans="1:16" ht="12.75" customHeight="1" x14ac:dyDescent="0.25">
      <c r="A745" s="2" t="s">
        <v>181</v>
      </c>
      <c r="B745" s="2" t="s">
        <v>181</v>
      </c>
      <c r="C745" s="2" t="s">
        <v>149</v>
      </c>
      <c r="D745" s="2" t="s">
        <v>50</v>
      </c>
      <c r="E745" s="2" t="s">
        <v>90</v>
      </c>
      <c r="F745" s="2" t="s">
        <v>180</v>
      </c>
      <c r="G745" s="2" t="s">
        <v>179</v>
      </c>
      <c r="H745" s="2" t="s">
        <v>178</v>
      </c>
      <c r="I745" s="2" t="s">
        <v>88</v>
      </c>
      <c r="J745" s="2" t="s">
        <v>46</v>
      </c>
      <c r="K745" s="2" t="s">
        <v>48</v>
      </c>
      <c r="L745" s="2" t="s">
        <v>87</v>
      </c>
      <c r="M745" s="8">
        <v>1</v>
      </c>
      <c r="N745" s="9" t="str">
        <f t="shared" si="33"/>
        <v>RSSS-330-4952 - Autres - Transfert MSSS -Cap</v>
      </c>
      <c r="O745" s="9" t="str">
        <f t="shared" si="34"/>
        <v>Investissement</v>
      </c>
      <c r="P745" s="9" t="str">
        <f t="shared" si="35"/>
        <v>Fonds général</v>
      </c>
    </row>
    <row r="746" spans="1:16" ht="12.75" customHeight="1" x14ac:dyDescent="0.25">
      <c r="A746" s="2" t="s">
        <v>1358</v>
      </c>
      <c r="B746" s="2" t="s">
        <v>1358</v>
      </c>
      <c r="C746" s="2" t="s">
        <v>1347</v>
      </c>
      <c r="D746" s="2" t="s">
        <v>1725</v>
      </c>
      <c r="E746" s="2" t="s">
        <v>90</v>
      </c>
      <c r="F746" s="2" t="s">
        <v>176</v>
      </c>
      <c r="G746" s="2" t="s">
        <v>175</v>
      </c>
      <c r="H746" s="2" t="s">
        <v>174</v>
      </c>
      <c r="I746" s="2" t="s">
        <v>88</v>
      </c>
      <c r="J746" s="2" t="s">
        <v>47</v>
      </c>
      <c r="K746" s="2" t="s">
        <v>169</v>
      </c>
      <c r="L746" s="2" t="s">
        <v>87</v>
      </c>
      <c r="M746" s="8">
        <v>1</v>
      </c>
      <c r="N746" s="9" t="str">
        <f t="shared" si="33"/>
        <v>RSSS-340-4017 - Autres - Gouvernement fédéral - Non Cap</v>
      </c>
      <c r="O746" s="9" t="str">
        <f t="shared" si="34"/>
        <v>Dépense</v>
      </c>
      <c r="P746" s="9" t="str">
        <f t="shared" si="35"/>
        <v>Partenaires externes</v>
      </c>
    </row>
    <row r="747" spans="1:16" ht="12.75" customHeight="1" x14ac:dyDescent="0.25">
      <c r="A747" s="2" t="s">
        <v>1325</v>
      </c>
      <c r="B747" s="2" t="s">
        <v>1325</v>
      </c>
      <c r="C747" s="2" t="s">
        <v>1314</v>
      </c>
      <c r="D747" s="2" t="s">
        <v>1725</v>
      </c>
      <c r="E747" s="2" t="s">
        <v>90</v>
      </c>
      <c r="F747" s="2" t="s">
        <v>176</v>
      </c>
      <c r="G747" s="2" t="s">
        <v>175</v>
      </c>
      <c r="H747" s="2" t="s">
        <v>174</v>
      </c>
      <c r="I747" s="2" t="s">
        <v>88</v>
      </c>
      <c r="J747" s="2" t="s">
        <v>47</v>
      </c>
      <c r="K747" s="2" t="s">
        <v>169</v>
      </c>
      <c r="L747" s="2" t="s">
        <v>87</v>
      </c>
      <c r="M747" s="8">
        <v>1</v>
      </c>
      <c r="N747" s="9" t="str">
        <f t="shared" si="33"/>
        <v>RSSS-340-4051 - Autres - Gouvernement fédéral - Non Cap</v>
      </c>
      <c r="O747" s="9" t="str">
        <f t="shared" si="34"/>
        <v>Dépense</v>
      </c>
      <c r="P747" s="9" t="str">
        <f t="shared" si="35"/>
        <v>Partenaires externes</v>
      </c>
    </row>
    <row r="748" spans="1:16" ht="12.75" customHeight="1" x14ac:dyDescent="0.25">
      <c r="A748" s="2" t="s">
        <v>1292</v>
      </c>
      <c r="B748" s="2" t="s">
        <v>1292</v>
      </c>
      <c r="C748" s="2" t="s">
        <v>1281</v>
      </c>
      <c r="D748" s="2" t="s">
        <v>1725</v>
      </c>
      <c r="E748" s="2" t="s">
        <v>90</v>
      </c>
      <c r="F748" s="2" t="s">
        <v>176</v>
      </c>
      <c r="G748" s="2" t="s">
        <v>175</v>
      </c>
      <c r="H748" s="2" t="s">
        <v>174</v>
      </c>
      <c r="I748" s="2" t="s">
        <v>88</v>
      </c>
      <c r="J748" s="2" t="s">
        <v>47</v>
      </c>
      <c r="K748" s="2" t="s">
        <v>169</v>
      </c>
      <c r="L748" s="2" t="s">
        <v>87</v>
      </c>
      <c r="M748" s="8">
        <v>1</v>
      </c>
      <c r="N748" s="9" t="str">
        <f t="shared" si="33"/>
        <v>RSSS-340-4100 - Autres - Gouvernement fédéral - Non Cap</v>
      </c>
      <c r="O748" s="9" t="str">
        <f t="shared" si="34"/>
        <v>Dépense</v>
      </c>
      <c r="P748" s="9" t="str">
        <f t="shared" si="35"/>
        <v>Partenaires externes</v>
      </c>
    </row>
    <row r="749" spans="1:16" ht="12.75" customHeight="1" x14ac:dyDescent="0.25">
      <c r="A749" s="2" t="s">
        <v>1259</v>
      </c>
      <c r="B749" s="2" t="s">
        <v>1259</v>
      </c>
      <c r="C749" s="2" t="s">
        <v>1248</v>
      </c>
      <c r="D749" s="2" t="s">
        <v>1725</v>
      </c>
      <c r="E749" s="2" t="s">
        <v>90</v>
      </c>
      <c r="F749" s="2" t="s">
        <v>176</v>
      </c>
      <c r="G749" s="2" t="s">
        <v>175</v>
      </c>
      <c r="H749" s="2" t="s">
        <v>174</v>
      </c>
      <c r="I749" s="2" t="s">
        <v>88</v>
      </c>
      <c r="J749" s="2" t="s">
        <v>47</v>
      </c>
      <c r="K749" s="2" t="s">
        <v>169</v>
      </c>
      <c r="L749" s="2" t="s">
        <v>87</v>
      </c>
      <c r="M749" s="8">
        <v>1</v>
      </c>
      <c r="N749" s="9" t="str">
        <f t="shared" si="33"/>
        <v>RSSS-340-4150 - Autres - Gouvernement fédéral - Non Cap</v>
      </c>
      <c r="O749" s="9" t="str">
        <f t="shared" si="34"/>
        <v>Dépense</v>
      </c>
      <c r="P749" s="9" t="str">
        <f t="shared" si="35"/>
        <v>Partenaires externes</v>
      </c>
    </row>
    <row r="750" spans="1:16" ht="12.75" customHeight="1" x14ac:dyDescent="0.25">
      <c r="A750" s="2" t="s">
        <v>1226</v>
      </c>
      <c r="B750" s="2" t="s">
        <v>1226</v>
      </c>
      <c r="C750" s="2" t="s">
        <v>1215</v>
      </c>
      <c r="D750" s="2" t="s">
        <v>1725</v>
      </c>
      <c r="E750" s="2" t="s">
        <v>90</v>
      </c>
      <c r="F750" s="2" t="s">
        <v>176</v>
      </c>
      <c r="G750" s="2" t="s">
        <v>175</v>
      </c>
      <c r="H750" s="2" t="s">
        <v>174</v>
      </c>
      <c r="I750" s="2" t="s">
        <v>88</v>
      </c>
      <c r="J750" s="2" t="s">
        <v>47</v>
      </c>
      <c r="K750" s="2" t="s">
        <v>169</v>
      </c>
      <c r="L750" s="2" t="s">
        <v>87</v>
      </c>
      <c r="M750" s="8">
        <v>1</v>
      </c>
      <c r="N750" s="9" t="str">
        <f t="shared" si="33"/>
        <v>RSSS-340-4155 - Autres - Gouvernement fédéral - Non Cap</v>
      </c>
      <c r="O750" s="9" t="str">
        <f t="shared" si="34"/>
        <v>Dépense</v>
      </c>
      <c r="P750" s="9" t="str">
        <f t="shared" si="35"/>
        <v>Partenaires externes</v>
      </c>
    </row>
    <row r="751" spans="1:16" ht="12.75" customHeight="1" x14ac:dyDescent="0.25">
      <c r="A751" s="2" t="s">
        <v>1193</v>
      </c>
      <c r="B751" s="2" t="s">
        <v>1193</v>
      </c>
      <c r="C751" s="2" t="s">
        <v>1182</v>
      </c>
      <c r="D751" s="2" t="s">
        <v>1725</v>
      </c>
      <c r="E751" s="2" t="s">
        <v>90</v>
      </c>
      <c r="F751" s="2" t="s">
        <v>176</v>
      </c>
      <c r="G751" s="2" t="s">
        <v>175</v>
      </c>
      <c r="H751" s="2" t="s">
        <v>174</v>
      </c>
      <c r="I751" s="2" t="s">
        <v>88</v>
      </c>
      <c r="J751" s="2" t="s">
        <v>47</v>
      </c>
      <c r="K751" s="2" t="s">
        <v>169</v>
      </c>
      <c r="L751" s="2" t="s">
        <v>87</v>
      </c>
      <c r="M751" s="8">
        <v>1</v>
      </c>
      <c r="N751" s="9" t="str">
        <f t="shared" si="33"/>
        <v>RSSS-340-4200 - Autres - Gouvernement fédéral - Non Cap</v>
      </c>
      <c r="O751" s="9" t="str">
        <f t="shared" si="34"/>
        <v>Dépense</v>
      </c>
      <c r="P751" s="9" t="str">
        <f t="shared" si="35"/>
        <v>Partenaires externes</v>
      </c>
    </row>
    <row r="752" spans="1:16" ht="12.75" customHeight="1" x14ac:dyDescent="0.25">
      <c r="A752" s="2" t="s">
        <v>1160</v>
      </c>
      <c r="B752" s="2" t="s">
        <v>1160</v>
      </c>
      <c r="C752" s="2" t="s">
        <v>1149</v>
      </c>
      <c r="D752" s="2" t="s">
        <v>1725</v>
      </c>
      <c r="E752" s="2" t="s">
        <v>90</v>
      </c>
      <c r="F752" s="2" t="s">
        <v>176</v>
      </c>
      <c r="G752" s="2" t="s">
        <v>175</v>
      </c>
      <c r="H752" s="2" t="s">
        <v>174</v>
      </c>
      <c r="I752" s="2" t="s">
        <v>88</v>
      </c>
      <c r="J752" s="2" t="s">
        <v>47</v>
      </c>
      <c r="K752" s="2" t="s">
        <v>169</v>
      </c>
      <c r="L752" s="2" t="s">
        <v>87</v>
      </c>
      <c r="M752" s="8">
        <v>1</v>
      </c>
      <c r="N752" s="9" t="str">
        <f t="shared" si="33"/>
        <v>RSSS-340-4250 - Autres - Gouvernement fédéral - Non Cap</v>
      </c>
      <c r="O752" s="9" t="str">
        <f t="shared" si="34"/>
        <v>Dépense</v>
      </c>
      <c r="P752" s="9" t="str">
        <f t="shared" si="35"/>
        <v>Partenaires externes</v>
      </c>
    </row>
    <row r="753" spans="1:16" ht="12.75" customHeight="1" x14ac:dyDescent="0.25">
      <c r="A753" s="2" t="s">
        <v>1127</v>
      </c>
      <c r="B753" s="2" t="s">
        <v>1127</v>
      </c>
      <c r="C753" s="2" t="s">
        <v>1116</v>
      </c>
      <c r="D753" s="2" t="s">
        <v>1725</v>
      </c>
      <c r="E753" s="2" t="s">
        <v>90</v>
      </c>
      <c r="F753" s="2" t="s">
        <v>176</v>
      </c>
      <c r="G753" s="2" t="s">
        <v>175</v>
      </c>
      <c r="H753" s="2" t="s">
        <v>174</v>
      </c>
      <c r="I753" s="2" t="s">
        <v>88</v>
      </c>
      <c r="J753" s="2" t="s">
        <v>47</v>
      </c>
      <c r="K753" s="2" t="s">
        <v>169</v>
      </c>
      <c r="L753" s="2" t="s">
        <v>87</v>
      </c>
      <c r="M753" s="8">
        <v>1</v>
      </c>
      <c r="N753" s="9" t="str">
        <f t="shared" si="33"/>
        <v>RSSS-340-4300 - Autres - Gouvernement fédéral - Non Cap</v>
      </c>
      <c r="O753" s="9" t="str">
        <f t="shared" si="34"/>
        <v>Dépense</v>
      </c>
      <c r="P753" s="9" t="str">
        <f t="shared" si="35"/>
        <v>Partenaires externes</v>
      </c>
    </row>
    <row r="754" spans="1:16" ht="12.75" customHeight="1" x14ac:dyDescent="0.25">
      <c r="A754" s="2" t="s">
        <v>1094</v>
      </c>
      <c r="B754" s="2" t="s">
        <v>1094</v>
      </c>
      <c r="C754" s="2" t="s">
        <v>1083</v>
      </c>
      <c r="D754" s="2" t="s">
        <v>1725</v>
      </c>
      <c r="E754" s="2" t="s">
        <v>90</v>
      </c>
      <c r="F754" s="2" t="s">
        <v>176</v>
      </c>
      <c r="G754" s="2" t="s">
        <v>175</v>
      </c>
      <c r="H754" s="2" t="s">
        <v>174</v>
      </c>
      <c r="I754" s="2" t="s">
        <v>88</v>
      </c>
      <c r="J754" s="2" t="s">
        <v>47</v>
      </c>
      <c r="K754" s="2" t="s">
        <v>169</v>
      </c>
      <c r="L754" s="2" t="s">
        <v>87</v>
      </c>
      <c r="M754" s="8">
        <v>1</v>
      </c>
      <c r="N754" s="9" t="str">
        <f t="shared" si="33"/>
        <v>RSSS-340-4326 - Autres - Gouvernement fédéral - Non Cap</v>
      </c>
      <c r="O754" s="9" t="str">
        <f t="shared" si="34"/>
        <v>Dépense</v>
      </c>
      <c r="P754" s="9" t="str">
        <f t="shared" si="35"/>
        <v>Partenaires externes</v>
      </c>
    </row>
    <row r="755" spans="1:16" ht="12.75" customHeight="1" x14ac:dyDescent="0.25">
      <c r="A755" s="2" t="s">
        <v>1061</v>
      </c>
      <c r="B755" s="2" t="s">
        <v>1061</v>
      </c>
      <c r="C755" s="2" t="s">
        <v>1050</v>
      </c>
      <c r="D755" s="2" t="s">
        <v>1725</v>
      </c>
      <c r="E755" s="2" t="s">
        <v>90</v>
      </c>
      <c r="F755" s="2" t="s">
        <v>176</v>
      </c>
      <c r="G755" s="2" t="s">
        <v>175</v>
      </c>
      <c r="H755" s="2" t="s">
        <v>174</v>
      </c>
      <c r="I755" s="2" t="s">
        <v>88</v>
      </c>
      <c r="J755" s="2" t="s">
        <v>47</v>
      </c>
      <c r="K755" s="2" t="s">
        <v>169</v>
      </c>
      <c r="L755" s="2" t="s">
        <v>87</v>
      </c>
      <c r="M755" s="8">
        <v>1</v>
      </c>
      <c r="N755" s="9" t="str">
        <f t="shared" si="33"/>
        <v>RSSS-340-4327 - Autres - Gouvernement fédéral - Non Cap</v>
      </c>
      <c r="O755" s="9" t="str">
        <f t="shared" si="34"/>
        <v>Dépense</v>
      </c>
      <c r="P755" s="9" t="str">
        <f t="shared" si="35"/>
        <v>Partenaires externes</v>
      </c>
    </row>
    <row r="756" spans="1:16" ht="12.75" customHeight="1" x14ac:dyDescent="0.25">
      <c r="A756" s="2" t="s">
        <v>1028</v>
      </c>
      <c r="B756" s="2" t="s">
        <v>1028</v>
      </c>
      <c r="C756" s="2" t="s">
        <v>1017</v>
      </c>
      <c r="D756" s="2" t="s">
        <v>1725</v>
      </c>
      <c r="E756" s="2" t="s">
        <v>90</v>
      </c>
      <c r="F756" s="2" t="s">
        <v>176</v>
      </c>
      <c r="G756" s="2" t="s">
        <v>175</v>
      </c>
      <c r="H756" s="2" t="s">
        <v>174</v>
      </c>
      <c r="I756" s="2" t="s">
        <v>88</v>
      </c>
      <c r="J756" s="2" t="s">
        <v>47</v>
      </c>
      <c r="K756" s="2" t="s">
        <v>169</v>
      </c>
      <c r="L756" s="2" t="s">
        <v>87</v>
      </c>
      <c r="M756" s="8">
        <v>1</v>
      </c>
      <c r="N756" s="9" t="str">
        <f t="shared" si="33"/>
        <v>RSSS-340-4350 - Autres - Gouvernement fédéral - Non Cap</v>
      </c>
      <c r="O756" s="9" t="str">
        <f t="shared" si="34"/>
        <v>Dépense</v>
      </c>
      <c r="P756" s="9" t="str">
        <f t="shared" si="35"/>
        <v>Partenaires externes</v>
      </c>
    </row>
    <row r="757" spans="1:16" ht="12.75" customHeight="1" x14ac:dyDescent="0.25">
      <c r="A757" s="2" t="s">
        <v>995</v>
      </c>
      <c r="B757" s="2" t="s">
        <v>995</v>
      </c>
      <c r="C757" s="2" t="s">
        <v>984</v>
      </c>
      <c r="D757" s="2" t="s">
        <v>1725</v>
      </c>
      <c r="E757" s="2" t="s">
        <v>90</v>
      </c>
      <c r="F757" s="2" t="s">
        <v>176</v>
      </c>
      <c r="G757" s="2" t="s">
        <v>175</v>
      </c>
      <c r="H757" s="2" t="s">
        <v>174</v>
      </c>
      <c r="I757" s="2" t="s">
        <v>88</v>
      </c>
      <c r="J757" s="2" t="s">
        <v>47</v>
      </c>
      <c r="K757" s="2" t="s">
        <v>169</v>
      </c>
      <c r="L757" s="2" t="s">
        <v>87</v>
      </c>
      <c r="M757" s="8">
        <v>1</v>
      </c>
      <c r="N757" s="9" t="str">
        <f t="shared" si="33"/>
        <v>RSSS-340-4400 - Autres - Gouvernement fédéral - Non Cap</v>
      </c>
      <c r="O757" s="9" t="str">
        <f t="shared" si="34"/>
        <v>Dépense</v>
      </c>
      <c r="P757" s="9" t="str">
        <f t="shared" si="35"/>
        <v>Partenaires externes</v>
      </c>
    </row>
    <row r="758" spans="1:16" ht="12.75" customHeight="1" x14ac:dyDescent="0.25">
      <c r="A758" s="2" t="s">
        <v>962</v>
      </c>
      <c r="B758" s="2" t="s">
        <v>962</v>
      </c>
      <c r="C758" s="2" t="s">
        <v>951</v>
      </c>
      <c r="D758" s="2" t="s">
        <v>1725</v>
      </c>
      <c r="E758" s="2" t="s">
        <v>90</v>
      </c>
      <c r="F758" s="2" t="s">
        <v>176</v>
      </c>
      <c r="G758" s="2" t="s">
        <v>175</v>
      </c>
      <c r="H758" s="2" t="s">
        <v>174</v>
      </c>
      <c r="I758" s="2" t="s">
        <v>88</v>
      </c>
      <c r="J758" s="2" t="s">
        <v>47</v>
      </c>
      <c r="K758" s="2" t="s">
        <v>169</v>
      </c>
      <c r="L758" s="2" t="s">
        <v>87</v>
      </c>
      <c r="M758" s="8">
        <v>1</v>
      </c>
      <c r="N758" s="9" t="str">
        <f t="shared" si="33"/>
        <v>RSSS-340-4450 - Autres - Gouvernement fédéral - Non Cap</v>
      </c>
      <c r="O758" s="9" t="str">
        <f t="shared" si="34"/>
        <v>Dépense</v>
      </c>
      <c r="P758" s="9" t="str">
        <f t="shared" si="35"/>
        <v>Partenaires externes</v>
      </c>
    </row>
    <row r="759" spans="1:16" ht="12.75" customHeight="1" x14ac:dyDescent="0.25">
      <c r="A759" s="2" t="s">
        <v>929</v>
      </c>
      <c r="B759" s="2" t="s">
        <v>929</v>
      </c>
      <c r="C759" s="2" t="s">
        <v>918</v>
      </c>
      <c r="D759" s="2" t="s">
        <v>1725</v>
      </c>
      <c r="E759" s="2" t="s">
        <v>90</v>
      </c>
      <c r="F759" s="2" t="s">
        <v>176</v>
      </c>
      <c r="G759" s="2" t="s">
        <v>175</v>
      </c>
      <c r="H759" s="2" t="s">
        <v>174</v>
      </c>
      <c r="I759" s="2" t="s">
        <v>88</v>
      </c>
      <c r="J759" s="2" t="s">
        <v>47</v>
      </c>
      <c r="K759" s="2" t="s">
        <v>169</v>
      </c>
      <c r="L759" s="2" t="s">
        <v>87</v>
      </c>
      <c r="M759" s="8">
        <v>1</v>
      </c>
      <c r="N759" s="9" t="str">
        <f t="shared" si="33"/>
        <v>RSSS-340-4500 - Autres - Gouvernement fédéral - Non Cap</v>
      </c>
      <c r="O759" s="9" t="str">
        <f t="shared" si="34"/>
        <v>Dépense</v>
      </c>
      <c r="P759" s="9" t="str">
        <f t="shared" si="35"/>
        <v>Partenaires externes</v>
      </c>
    </row>
    <row r="760" spans="1:16" ht="12.75" customHeight="1" x14ac:dyDescent="0.25">
      <c r="A760" s="2" t="s">
        <v>896</v>
      </c>
      <c r="B760" s="2" t="s">
        <v>896</v>
      </c>
      <c r="C760" s="2" t="s">
        <v>885</v>
      </c>
      <c r="D760" s="2" t="s">
        <v>1725</v>
      </c>
      <c r="E760" s="2" t="s">
        <v>90</v>
      </c>
      <c r="F760" s="2" t="s">
        <v>176</v>
      </c>
      <c r="G760" s="2" t="s">
        <v>175</v>
      </c>
      <c r="H760" s="2" t="s">
        <v>174</v>
      </c>
      <c r="I760" s="2" t="s">
        <v>88</v>
      </c>
      <c r="J760" s="2" t="s">
        <v>47</v>
      </c>
      <c r="K760" s="2" t="s">
        <v>169</v>
      </c>
      <c r="L760" s="2" t="s">
        <v>87</v>
      </c>
      <c r="M760" s="8">
        <v>1</v>
      </c>
      <c r="N760" s="9" t="str">
        <f t="shared" si="33"/>
        <v>RSSS-340-4550 - Autres - Gouvernement fédéral - Non Cap</v>
      </c>
      <c r="O760" s="9" t="str">
        <f t="shared" si="34"/>
        <v>Dépense</v>
      </c>
      <c r="P760" s="9" t="str">
        <f t="shared" si="35"/>
        <v>Partenaires externes</v>
      </c>
    </row>
    <row r="761" spans="1:16" ht="12.75" customHeight="1" x14ac:dyDescent="0.25">
      <c r="A761" s="2" t="s">
        <v>863</v>
      </c>
      <c r="B761" s="2" t="s">
        <v>863</v>
      </c>
      <c r="C761" s="2" t="s">
        <v>852</v>
      </c>
      <c r="D761" s="2" t="s">
        <v>1725</v>
      </c>
      <c r="E761" s="2" t="s">
        <v>90</v>
      </c>
      <c r="F761" s="2" t="s">
        <v>176</v>
      </c>
      <c r="G761" s="2" t="s">
        <v>175</v>
      </c>
      <c r="H761" s="2" t="s">
        <v>174</v>
      </c>
      <c r="I761" s="2" t="s">
        <v>88</v>
      </c>
      <c r="J761" s="2" t="s">
        <v>47</v>
      </c>
      <c r="K761" s="2" t="s">
        <v>169</v>
      </c>
      <c r="L761" s="2" t="s">
        <v>87</v>
      </c>
      <c r="M761" s="8">
        <v>1</v>
      </c>
      <c r="N761" s="9" t="str">
        <f t="shared" si="33"/>
        <v>RSSS-340-4600 - Autres - Gouvernement fédéral - Non Cap</v>
      </c>
      <c r="O761" s="9" t="str">
        <f t="shared" si="34"/>
        <v>Dépense</v>
      </c>
      <c r="P761" s="9" t="str">
        <f t="shared" si="35"/>
        <v>Partenaires externes</v>
      </c>
    </row>
    <row r="762" spans="1:16" ht="12.75" customHeight="1" x14ac:dyDescent="0.25">
      <c r="A762" s="2" t="s">
        <v>830</v>
      </c>
      <c r="B762" s="2" t="s">
        <v>830</v>
      </c>
      <c r="C762" s="2" t="s">
        <v>819</v>
      </c>
      <c r="D762" s="2" t="s">
        <v>1725</v>
      </c>
      <c r="E762" s="2" t="s">
        <v>90</v>
      </c>
      <c r="F762" s="2" t="s">
        <v>176</v>
      </c>
      <c r="G762" s="2" t="s">
        <v>175</v>
      </c>
      <c r="H762" s="2" t="s">
        <v>174</v>
      </c>
      <c r="I762" s="2" t="s">
        <v>88</v>
      </c>
      <c r="J762" s="2" t="s">
        <v>47</v>
      </c>
      <c r="K762" s="2" t="s">
        <v>169</v>
      </c>
      <c r="L762" s="2" t="s">
        <v>87</v>
      </c>
      <c r="M762" s="8">
        <v>1</v>
      </c>
      <c r="N762" s="9" t="str">
        <f t="shared" si="33"/>
        <v>RSSS-340-4601 - Autres - Gouvernement fédéral - Non Cap</v>
      </c>
      <c r="O762" s="9" t="str">
        <f t="shared" si="34"/>
        <v>Dépense</v>
      </c>
      <c r="P762" s="9" t="str">
        <f t="shared" si="35"/>
        <v>Partenaires externes</v>
      </c>
    </row>
    <row r="763" spans="1:16" ht="12.75" customHeight="1" x14ac:dyDescent="0.25">
      <c r="A763" s="2" t="s">
        <v>797</v>
      </c>
      <c r="B763" s="2" t="s">
        <v>797</v>
      </c>
      <c r="C763" s="2" t="s">
        <v>786</v>
      </c>
      <c r="D763" s="2" t="s">
        <v>1725</v>
      </c>
      <c r="E763" s="2" t="s">
        <v>90</v>
      </c>
      <c r="F763" s="2" t="s">
        <v>176</v>
      </c>
      <c r="G763" s="2" t="s">
        <v>175</v>
      </c>
      <c r="H763" s="2" t="s">
        <v>174</v>
      </c>
      <c r="I763" s="2" t="s">
        <v>88</v>
      </c>
      <c r="J763" s="2" t="s">
        <v>47</v>
      </c>
      <c r="K763" s="2" t="s">
        <v>169</v>
      </c>
      <c r="L763" s="2" t="s">
        <v>87</v>
      </c>
      <c r="M763" s="8">
        <v>1</v>
      </c>
      <c r="N763" s="9" t="str">
        <f t="shared" si="33"/>
        <v>RSSS-340-4602 - Autres - Gouvernement fédéral - Non Cap</v>
      </c>
      <c r="O763" s="9" t="str">
        <f t="shared" si="34"/>
        <v>Dépense</v>
      </c>
      <c r="P763" s="9" t="str">
        <f t="shared" si="35"/>
        <v>Partenaires externes</v>
      </c>
    </row>
    <row r="764" spans="1:16" ht="12.75" customHeight="1" x14ac:dyDescent="0.25">
      <c r="A764" s="2" t="s">
        <v>764</v>
      </c>
      <c r="B764" s="2" t="s">
        <v>764</v>
      </c>
      <c r="C764" s="2" t="s">
        <v>753</v>
      </c>
      <c r="D764" s="2" t="s">
        <v>1725</v>
      </c>
      <c r="E764" s="2" t="s">
        <v>90</v>
      </c>
      <c r="F764" s="2" t="s">
        <v>176</v>
      </c>
      <c r="G764" s="2" t="s">
        <v>175</v>
      </c>
      <c r="H764" s="2" t="s">
        <v>174</v>
      </c>
      <c r="I764" s="2" t="s">
        <v>88</v>
      </c>
      <c r="J764" s="2" t="s">
        <v>47</v>
      </c>
      <c r="K764" s="2" t="s">
        <v>169</v>
      </c>
      <c r="L764" s="2" t="s">
        <v>87</v>
      </c>
      <c r="M764" s="8">
        <v>1</v>
      </c>
      <c r="N764" s="9" t="str">
        <f t="shared" si="33"/>
        <v>RSSS-340-4603 - Autres - Gouvernement fédéral - Non Cap</v>
      </c>
      <c r="O764" s="9" t="str">
        <f t="shared" si="34"/>
        <v>Dépense</v>
      </c>
      <c r="P764" s="9" t="str">
        <f t="shared" si="35"/>
        <v>Partenaires externes</v>
      </c>
    </row>
    <row r="765" spans="1:16" ht="12.75" customHeight="1" x14ac:dyDescent="0.25">
      <c r="A765" s="2" t="s">
        <v>731</v>
      </c>
      <c r="B765" s="2" t="s">
        <v>731</v>
      </c>
      <c r="C765" s="2" t="s">
        <v>720</v>
      </c>
      <c r="D765" s="2" t="s">
        <v>1725</v>
      </c>
      <c r="E765" s="2" t="s">
        <v>90</v>
      </c>
      <c r="F765" s="2" t="s">
        <v>176</v>
      </c>
      <c r="G765" s="2" t="s">
        <v>175</v>
      </c>
      <c r="H765" s="2" t="s">
        <v>174</v>
      </c>
      <c r="I765" s="2" t="s">
        <v>88</v>
      </c>
      <c r="J765" s="2" t="s">
        <v>47</v>
      </c>
      <c r="K765" s="2" t="s">
        <v>169</v>
      </c>
      <c r="L765" s="2" t="s">
        <v>87</v>
      </c>
      <c r="M765" s="8">
        <v>1</v>
      </c>
      <c r="N765" s="9" t="str">
        <f t="shared" si="33"/>
        <v>RSSS-340-4604 - Autres - Gouvernement fédéral - Non Cap</v>
      </c>
      <c r="O765" s="9" t="str">
        <f t="shared" si="34"/>
        <v>Dépense</v>
      </c>
      <c r="P765" s="9" t="str">
        <f t="shared" si="35"/>
        <v>Partenaires externes</v>
      </c>
    </row>
    <row r="766" spans="1:16" ht="12.75" customHeight="1" x14ac:dyDescent="0.25">
      <c r="A766" s="2" t="s">
        <v>698</v>
      </c>
      <c r="B766" s="2" t="s">
        <v>698</v>
      </c>
      <c r="C766" s="2" t="s">
        <v>687</v>
      </c>
      <c r="D766" s="2" t="s">
        <v>1725</v>
      </c>
      <c r="E766" s="2" t="s">
        <v>90</v>
      </c>
      <c r="F766" s="2" t="s">
        <v>176</v>
      </c>
      <c r="G766" s="2" t="s">
        <v>175</v>
      </c>
      <c r="H766" s="2" t="s">
        <v>174</v>
      </c>
      <c r="I766" s="2" t="s">
        <v>88</v>
      </c>
      <c r="J766" s="2" t="s">
        <v>47</v>
      </c>
      <c r="K766" s="2" t="s">
        <v>169</v>
      </c>
      <c r="L766" s="2" t="s">
        <v>87</v>
      </c>
      <c r="M766" s="8">
        <v>1</v>
      </c>
      <c r="N766" s="9" t="str">
        <f t="shared" si="33"/>
        <v>RSSS-340-4618 - Autres - Gouvernement fédéral - Non Cap</v>
      </c>
      <c r="O766" s="9" t="str">
        <f t="shared" si="34"/>
        <v>Dépense</v>
      </c>
      <c r="P766" s="9" t="str">
        <f t="shared" si="35"/>
        <v>Partenaires externes</v>
      </c>
    </row>
    <row r="767" spans="1:16" ht="12.75" customHeight="1" x14ac:dyDescent="0.25">
      <c r="A767" s="2" t="s">
        <v>665</v>
      </c>
      <c r="B767" s="2" t="s">
        <v>665</v>
      </c>
      <c r="C767" s="2" t="s">
        <v>654</v>
      </c>
      <c r="D767" s="2" t="s">
        <v>1725</v>
      </c>
      <c r="E767" s="2" t="s">
        <v>90</v>
      </c>
      <c r="F767" s="2" t="s">
        <v>176</v>
      </c>
      <c r="G767" s="2" t="s">
        <v>175</v>
      </c>
      <c r="H767" s="2" t="s">
        <v>174</v>
      </c>
      <c r="I767" s="2" t="s">
        <v>88</v>
      </c>
      <c r="J767" s="2" t="s">
        <v>47</v>
      </c>
      <c r="K767" s="2" t="s">
        <v>169</v>
      </c>
      <c r="L767" s="2" t="s">
        <v>87</v>
      </c>
      <c r="M767" s="8">
        <v>1</v>
      </c>
      <c r="N767" s="9" t="str">
        <f t="shared" si="33"/>
        <v>RSSS-340-4620 - Autres - Gouvernement fédéral - Non Cap</v>
      </c>
      <c r="O767" s="9" t="str">
        <f t="shared" si="34"/>
        <v>Dépense</v>
      </c>
      <c r="P767" s="9" t="str">
        <f t="shared" si="35"/>
        <v>Partenaires externes</v>
      </c>
    </row>
    <row r="768" spans="1:16" ht="12.75" customHeight="1" x14ac:dyDescent="0.25">
      <c r="A768" s="2" t="s">
        <v>632</v>
      </c>
      <c r="B768" s="2" t="s">
        <v>632</v>
      </c>
      <c r="C768" s="2" t="s">
        <v>621</v>
      </c>
      <c r="D768" s="2" t="s">
        <v>1725</v>
      </c>
      <c r="E768" s="2" t="s">
        <v>90</v>
      </c>
      <c r="F768" s="2" t="s">
        <v>176</v>
      </c>
      <c r="G768" s="2" t="s">
        <v>175</v>
      </c>
      <c r="H768" s="2" t="s">
        <v>174</v>
      </c>
      <c r="I768" s="2" t="s">
        <v>88</v>
      </c>
      <c r="J768" s="2" t="s">
        <v>47</v>
      </c>
      <c r="K768" s="2" t="s">
        <v>169</v>
      </c>
      <c r="L768" s="2" t="s">
        <v>87</v>
      </c>
      <c r="M768" s="8">
        <v>1</v>
      </c>
      <c r="N768" s="9" t="str">
        <f t="shared" si="33"/>
        <v>RSSS-340-4624 - Autres - Gouvernement fédéral - Non Cap</v>
      </c>
      <c r="O768" s="9" t="str">
        <f t="shared" si="34"/>
        <v>Dépense</v>
      </c>
      <c r="P768" s="9" t="str">
        <f t="shared" si="35"/>
        <v>Partenaires externes</v>
      </c>
    </row>
    <row r="769" spans="1:16" ht="12.75" customHeight="1" x14ac:dyDescent="0.25">
      <c r="A769" s="2" t="s">
        <v>599</v>
      </c>
      <c r="B769" s="2" t="s">
        <v>599</v>
      </c>
      <c r="C769" s="2" t="s">
        <v>588</v>
      </c>
      <c r="D769" s="2" t="s">
        <v>1725</v>
      </c>
      <c r="E769" s="2" t="s">
        <v>90</v>
      </c>
      <c r="F769" s="2" t="s">
        <v>176</v>
      </c>
      <c r="G769" s="2" t="s">
        <v>175</v>
      </c>
      <c r="H769" s="2" t="s">
        <v>174</v>
      </c>
      <c r="I769" s="2" t="s">
        <v>88</v>
      </c>
      <c r="J769" s="2" t="s">
        <v>47</v>
      </c>
      <c r="K769" s="2" t="s">
        <v>169</v>
      </c>
      <c r="L769" s="2" t="s">
        <v>87</v>
      </c>
      <c r="M769" s="8">
        <v>1</v>
      </c>
      <c r="N769" s="9" t="str">
        <f t="shared" si="33"/>
        <v>RSSS-340-4664 - Autres - Gouvernement fédéral - Non Cap</v>
      </c>
      <c r="O769" s="9" t="str">
        <f t="shared" si="34"/>
        <v>Dépense</v>
      </c>
      <c r="P769" s="9" t="str">
        <f t="shared" si="35"/>
        <v>Partenaires externes</v>
      </c>
    </row>
    <row r="770" spans="1:16" ht="12.75" customHeight="1" x14ac:dyDescent="0.25">
      <c r="A770" s="2" t="s">
        <v>566</v>
      </c>
      <c r="B770" s="2" t="s">
        <v>566</v>
      </c>
      <c r="C770" s="2" t="s">
        <v>555</v>
      </c>
      <c r="D770" s="2" t="s">
        <v>1725</v>
      </c>
      <c r="E770" s="2" t="s">
        <v>90</v>
      </c>
      <c r="F770" s="2" t="s">
        <v>176</v>
      </c>
      <c r="G770" s="2" t="s">
        <v>175</v>
      </c>
      <c r="H770" s="2" t="s">
        <v>174</v>
      </c>
      <c r="I770" s="2" t="s">
        <v>88</v>
      </c>
      <c r="J770" s="2" t="s">
        <v>47</v>
      </c>
      <c r="K770" s="2" t="s">
        <v>169</v>
      </c>
      <c r="L770" s="2" t="s">
        <v>87</v>
      </c>
      <c r="M770" s="8">
        <v>1</v>
      </c>
      <c r="N770" s="9" t="str">
        <f t="shared" si="33"/>
        <v>RSSS-340-4665 - Autres - Gouvernement fédéral - Non Cap</v>
      </c>
      <c r="O770" s="9" t="str">
        <f t="shared" si="34"/>
        <v>Dépense</v>
      </c>
      <c r="P770" s="9" t="str">
        <f t="shared" si="35"/>
        <v>Partenaires externes</v>
      </c>
    </row>
    <row r="771" spans="1:16" ht="12.75" customHeight="1" x14ac:dyDescent="0.25">
      <c r="A771" s="2" t="s">
        <v>533</v>
      </c>
      <c r="B771" s="2" t="s">
        <v>533</v>
      </c>
      <c r="C771" s="2" t="s">
        <v>522</v>
      </c>
      <c r="D771" s="2" t="s">
        <v>1725</v>
      </c>
      <c r="E771" s="2" t="s">
        <v>90</v>
      </c>
      <c r="F771" s="2" t="s">
        <v>176</v>
      </c>
      <c r="G771" s="2" t="s">
        <v>175</v>
      </c>
      <c r="H771" s="2" t="s">
        <v>174</v>
      </c>
      <c r="I771" s="2" t="s">
        <v>88</v>
      </c>
      <c r="J771" s="2" t="s">
        <v>47</v>
      </c>
      <c r="K771" s="2" t="s">
        <v>169</v>
      </c>
      <c r="L771" s="2" t="s">
        <v>87</v>
      </c>
      <c r="M771" s="8">
        <v>1</v>
      </c>
      <c r="N771" s="9" t="str">
        <f t="shared" ref="N771:N834" si="36">_xlfn.CONCAT(B771," - ",G771)</f>
        <v>RSSS-340-4700 - Autres - Gouvernement fédéral - Non Cap</v>
      </c>
      <c r="O771" s="9" t="str">
        <f t="shared" ref="O771:O834" si="37">J771</f>
        <v>Dépense</v>
      </c>
      <c r="P771" s="9" t="str">
        <f t="shared" ref="P771:P834" si="38">D771</f>
        <v>Partenaires externes</v>
      </c>
    </row>
    <row r="772" spans="1:16" ht="12.75" customHeight="1" x14ac:dyDescent="0.25">
      <c r="A772" s="2" t="s">
        <v>500</v>
      </c>
      <c r="B772" s="2" t="s">
        <v>500</v>
      </c>
      <c r="C772" s="2" t="s">
        <v>493</v>
      </c>
      <c r="D772" s="2" t="s">
        <v>1725</v>
      </c>
      <c r="E772" s="2" t="s">
        <v>90</v>
      </c>
      <c r="F772" s="2" t="s">
        <v>176</v>
      </c>
      <c r="G772" s="2" t="s">
        <v>175</v>
      </c>
      <c r="H772" s="2" t="s">
        <v>174</v>
      </c>
      <c r="I772" s="2" t="s">
        <v>88</v>
      </c>
      <c r="J772" s="2" t="s">
        <v>47</v>
      </c>
      <c r="K772" s="2" t="s">
        <v>169</v>
      </c>
      <c r="L772" s="2" t="s">
        <v>87</v>
      </c>
      <c r="M772" s="8">
        <v>1</v>
      </c>
      <c r="N772" s="9" t="str">
        <f t="shared" si="36"/>
        <v>RSSS-340-4751 - Autres - Gouvernement fédéral - Non Cap</v>
      </c>
      <c r="O772" s="9" t="str">
        <f t="shared" si="37"/>
        <v>Dépense</v>
      </c>
      <c r="P772" s="9" t="str">
        <f t="shared" si="38"/>
        <v>Partenaires externes</v>
      </c>
    </row>
    <row r="773" spans="1:16" ht="12.75" customHeight="1" x14ac:dyDescent="0.25">
      <c r="A773" s="2" t="s">
        <v>471</v>
      </c>
      <c r="B773" s="2" t="s">
        <v>471</v>
      </c>
      <c r="C773" s="2" t="s">
        <v>464</v>
      </c>
      <c r="D773" s="2" t="s">
        <v>1725</v>
      </c>
      <c r="E773" s="2" t="s">
        <v>90</v>
      </c>
      <c r="F773" s="2" t="s">
        <v>176</v>
      </c>
      <c r="G773" s="2" t="s">
        <v>175</v>
      </c>
      <c r="H773" s="2" t="s">
        <v>174</v>
      </c>
      <c r="I773" s="2" t="s">
        <v>88</v>
      </c>
      <c r="J773" s="2" t="s">
        <v>47</v>
      </c>
      <c r="K773" s="2" t="s">
        <v>169</v>
      </c>
      <c r="L773" s="2" t="s">
        <v>87</v>
      </c>
      <c r="M773" s="8">
        <v>1</v>
      </c>
      <c r="N773" s="9" t="str">
        <f t="shared" si="36"/>
        <v>RSSS-340-4752 - Autres - Gouvernement fédéral - Non Cap</v>
      </c>
      <c r="O773" s="9" t="str">
        <f t="shared" si="37"/>
        <v>Dépense</v>
      </c>
      <c r="P773" s="9" t="str">
        <f t="shared" si="38"/>
        <v>Partenaires externes</v>
      </c>
    </row>
    <row r="774" spans="1:16" ht="12.75" customHeight="1" x14ac:dyDescent="0.25">
      <c r="A774" s="2" t="s">
        <v>442</v>
      </c>
      <c r="B774" s="2" t="s">
        <v>442</v>
      </c>
      <c r="C774" s="2" t="s">
        <v>431</v>
      </c>
      <c r="D774" s="2" t="s">
        <v>1725</v>
      </c>
      <c r="E774" s="2" t="s">
        <v>90</v>
      </c>
      <c r="F774" s="2" t="s">
        <v>176</v>
      </c>
      <c r="G774" s="2" t="s">
        <v>175</v>
      </c>
      <c r="H774" s="2" t="s">
        <v>174</v>
      </c>
      <c r="I774" s="2" t="s">
        <v>88</v>
      </c>
      <c r="J774" s="2" t="s">
        <v>47</v>
      </c>
      <c r="K774" s="2" t="s">
        <v>169</v>
      </c>
      <c r="L774" s="2" t="s">
        <v>87</v>
      </c>
      <c r="M774" s="8">
        <v>1</v>
      </c>
      <c r="N774" s="9" t="str">
        <f t="shared" si="36"/>
        <v>RSSS-340-4800 - Autres - Gouvernement fédéral - Non Cap</v>
      </c>
      <c r="O774" s="9" t="str">
        <f t="shared" si="37"/>
        <v>Dépense</v>
      </c>
      <c r="P774" s="9" t="str">
        <f t="shared" si="38"/>
        <v>Partenaires externes</v>
      </c>
    </row>
    <row r="775" spans="1:16" ht="12.75" customHeight="1" x14ac:dyDescent="0.25">
      <c r="A775" s="2" t="s">
        <v>409</v>
      </c>
      <c r="B775" s="2" t="s">
        <v>409</v>
      </c>
      <c r="C775" s="2" t="s">
        <v>399</v>
      </c>
      <c r="D775" s="2" t="s">
        <v>1725</v>
      </c>
      <c r="E775" s="2" t="s">
        <v>90</v>
      </c>
      <c r="F775" s="2" t="s">
        <v>176</v>
      </c>
      <c r="G775" s="2" t="s">
        <v>175</v>
      </c>
      <c r="H775" s="2" t="s">
        <v>174</v>
      </c>
      <c r="I775" s="2" t="s">
        <v>88</v>
      </c>
      <c r="J775" s="2" t="s">
        <v>47</v>
      </c>
      <c r="K775" s="2" t="s">
        <v>169</v>
      </c>
      <c r="L775" s="2" t="s">
        <v>87</v>
      </c>
      <c r="M775" s="8">
        <v>1</v>
      </c>
      <c r="N775" s="9" t="str">
        <f t="shared" si="36"/>
        <v>RSSS-340-4851 - Autres - Gouvernement fédéral - Non Cap</v>
      </c>
      <c r="O775" s="9" t="str">
        <f t="shared" si="37"/>
        <v>Dépense</v>
      </c>
      <c r="P775" s="9" t="str">
        <f t="shared" si="38"/>
        <v>Partenaires externes</v>
      </c>
    </row>
    <row r="776" spans="1:16" ht="12.75" customHeight="1" x14ac:dyDescent="0.25">
      <c r="A776" s="2" t="s">
        <v>377</v>
      </c>
      <c r="B776" s="2" t="s">
        <v>377</v>
      </c>
      <c r="C776" s="2" t="s">
        <v>366</v>
      </c>
      <c r="D776" s="2" t="s">
        <v>1725</v>
      </c>
      <c r="E776" s="2" t="s">
        <v>90</v>
      </c>
      <c r="F776" s="2" t="s">
        <v>176</v>
      </c>
      <c r="G776" s="2" t="s">
        <v>175</v>
      </c>
      <c r="H776" s="2" t="s">
        <v>174</v>
      </c>
      <c r="I776" s="2" t="s">
        <v>88</v>
      </c>
      <c r="J776" s="2" t="s">
        <v>47</v>
      </c>
      <c r="K776" s="2" t="s">
        <v>169</v>
      </c>
      <c r="L776" s="2" t="s">
        <v>87</v>
      </c>
      <c r="M776" s="8">
        <v>1</v>
      </c>
      <c r="N776" s="9" t="str">
        <f t="shared" si="36"/>
        <v>RSSS-340-4900 - Autres - Gouvernement fédéral - Non Cap</v>
      </c>
      <c r="O776" s="9" t="str">
        <f t="shared" si="37"/>
        <v>Dépense</v>
      </c>
      <c r="P776" s="9" t="str">
        <f t="shared" si="38"/>
        <v>Partenaires externes</v>
      </c>
    </row>
    <row r="777" spans="1:16" ht="12.75" customHeight="1" x14ac:dyDescent="0.25">
      <c r="A777" s="2" t="s">
        <v>344</v>
      </c>
      <c r="B777" s="2" t="s">
        <v>344</v>
      </c>
      <c r="C777" s="2" t="s">
        <v>333</v>
      </c>
      <c r="D777" s="2" t="s">
        <v>1725</v>
      </c>
      <c r="E777" s="2" t="s">
        <v>90</v>
      </c>
      <c r="F777" s="2" t="s">
        <v>176</v>
      </c>
      <c r="G777" s="2" t="s">
        <v>175</v>
      </c>
      <c r="H777" s="2" t="s">
        <v>174</v>
      </c>
      <c r="I777" s="2" t="s">
        <v>88</v>
      </c>
      <c r="J777" s="2" t="s">
        <v>47</v>
      </c>
      <c r="K777" s="2" t="s">
        <v>169</v>
      </c>
      <c r="L777" s="2" t="s">
        <v>87</v>
      </c>
      <c r="M777" s="8">
        <v>1</v>
      </c>
      <c r="N777" s="9" t="str">
        <f t="shared" si="36"/>
        <v>RSSS-340-4903 - Autres - Gouvernement fédéral - Non Cap</v>
      </c>
      <c r="O777" s="9" t="str">
        <f t="shared" si="37"/>
        <v>Dépense</v>
      </c>
      <c r="P777" s="9" t="str">
        <f t="shared" si="38"/>
        <v>Partenaires externes</v>
      </c>
    </row>
    <row r="778" spans="1:16" ht="12.75" customHeight="1" x14ac:dyDescent="0.25">
      <c r="A778" s="2" t="s">
        <v>311</v>
      </c>
      <c r="B778" s="2" t="s">
        <v>311</v>
      </c>
      <c r="C778" s="2" t="s">
        <v>295</v>
      </c>
      <c r="D778" s="2" t="s">
        <v>1725</v>
      </c>
      <c r="E778" s="2" t="s">
        <v>90</v>
      </c>
      <c r="F778" s="2" t="s">
        <v>176</v>
      </c>
      <c r="G778" s="2" t="s">
        <v>175</v>
      </c>
      <c r="H778" s="2" t="s">
        <v>174</v>
      </c>
      <c r="I778" s="2" t="s">
        <v>88</v>
      </c>
      <c r="J778" s="2" t="s">
        <v>47</v>
      </c>
      <c r="K778" s="2" t="s">
        <v>169</v>
      </c>
      <c r="L778" s="2" t="s">
        <v>87</v>
      </c>
      <c r="M778" s="8">
        <v>1</v>
      </c>
      <c r="N778" s="9" t="str">
        <f t="shared" si="36"/>
        <v>RSSS-340-4950 - Autres - Gouvernement fédéral - Non Cap</v>
      </c>
      <c r="O778" s="9" t="str">
        <f t="shared" si="37"/>
        <v>Dépense</v>
      </c>
      <c r="P778" s="9" t="str">
        <f t="shared" si="38"/>
        <v>Partenaires externes</v>
      </c>
    </row>
    <row r="779" spans="1:16" ht="12.75" customHeight="1" x14ac:dyDescent="0.25">
      <c r="A779" s="2" t="s">
        <v>273</v>
      </c>
      <c r="B779" s="2" t="s">
        <v>273</v>
      </c>
      <c r="C779" s="2" t="s">
        <v>262</v>
      </c>
      <c r="D779" s="2" t="s">
        <v>1725</v>
      </c>
      <c r="E779" s="2" t="s">
        <v>90</v>
      </c>
      <c r="F779" s="2" t="s">
        <v>176</v>
      </c>
      <c r="G779" s="2" t="s">
        <v>175</v>
      </c>
      <c r="H779" s="2" t="s">
        <v>174</v>
      </c>
      <c r="I779" s="2" t="s">
        <v>88</v>
      </c>
      <c r="J779" s="2" t="s">
        <v>47</v>
      </c>
      <c r="K779" s="2" t="s">
        <v>169</v>
      </c>
      <c r="L779" s="2" t="s">
        <v>87</v>
      </c>
      <c r="M779" s="8">
        <v>1</v>
      </c>
      <c r="N779" s="9" t="str">
        <f t="shared" si="36"/>
        <v>RSSS-340-4951 - Autres - Gouvernement fédéral - Non Cap</v>
      </c>
      <c r="O779" s="9" t="str">
        <f t="shared" si="37"/>
        <v>Dépense</v>
      </c>
      <c r="P779" s="9" t="str">
        <f t="shared" si="38"/>
        <v>Partenaires externes</v>
      </c>
    </row>
    <row r="780" spans="1:16" ht="12.75" customHeight="1" x14ac:dyDescent="0.25">
      <c r="A780" s="2" t="s">
        <v>177</v>
      </c>
      <c r="B780" s="2" t="s">
        <v>177</v>
      </c>
      <c r="C780" s="2" t="s">
        <v>149</v>
      </c>
      <c r="D780" s="2" t="s">
        <v>1725</v>
      </c>
      <c r="E780" s="2" t="s">
        <v>90</v>
      </c>
      <c r="F780" s="2" t="s">
        <v>176</v>
      </c>
      <c r="G780" s="2" t="s">
        <v>175</v>
      </c>
      <c r="H780" s="2" t="s">
        <v>174</v>
      </c>
      <c r="I780" s="2" t="s">
        <v>88</v>
      </c>
      <c r="J780" s="2" t="s">
        <v>47</v>
      </c>
      <c r="K780" s="2" t="s">
        <v>169</v>
      </c>
      <c r="L780" s="2" t="s">
        <v>87</v>
      </c>
      <c r="M780" s="8">
        <v>1</v>
      </c>
      <c r="N780" s="9" t="str">
        <f t="shared" si="36"/>
        <v>RSSS-340-4952 - Autres - Gouvernement fédéral - Non Cap</v>
      </c>
      <c r="O780" s="9" t="str">
        <f t="shared" si="37"/>
        <v>Dépense</v>
      </c>
      <c r="P780" s="9" t="str">
        <f t="shared" si="38"/>
        <v>Partenaires externes</v>
      </c>
    </row>
    <row r="781" spans="1:16" ht="12.75" customHeight="1" x14ac:dyDescent="0.25">
      <c r="A781" s="2" t="s">
        <v>1357</v>
      </c>
      <c r="B781" s="2" t="s">
        <v>1357</v>
      </c>
      <c r="C781" s="2" t="s">
        <v>1347</v>
      </c>
      <c r="D781" s="2" t="s">
        <v>1725</v>
      </c>
      <c r="E781" s="2" t="s">
        <v>90</v>
      </c>
      <c r="F781" s="2" t="s">
        <v>172</v>
      </c>
      <c r="G781" s="2" t="s">
        <v>171</v>
      </c>
      <c r="H781" s="2" t="s">
        <v>170</v>
      </c>
      <c r="I781" s="2" t="s">
        <v>88</v>
      </c>
      <c r="J781" s="2" t="s">
        <v>46</v>
      </c>
      <c r="K781" s="2" t="s">
        <v>169</v>
      </c>
      <c r="L781" s="2" t="s">
        <v>87</v>
      </c>
      <c r="M781" s="8">
        <v>1</v>
      </c>
      <c r="N781" s="9" t="str">
        <f t="shared" si="36"/>
        <v>RSSS-350-4017 - Autres - Gouvernement fédéral - Cap</v>
      </c>
      <c r="O781" s="9" t="str">
        <f t="shared" si="37"/>
        <v>Investissement</v>
      </c>
      <c r="P781" s="9" t="str">
        <f t="shared" si="38"/>
        <v>Partenaires externes</v>
      </c>
    </row>
    <row r="782" spans="1:16" ht="12.75" customHeight="1" x14ac:dyDescent="0.25">
      <c r="A782" s="2" t="s">
        <v>1324</v>
      </c>
      <c r="B782" s="2" t="s">
        <v>1324</v>
      </c>
      <c r="C782" s="2" t="s">
        <v>1314</v>
      </c>
      <c r="D782" s="2" t="s">
        <v>1725</v>
      </c>
      <c r="E782" s="2" t="s">
        <v>90</v>
      </c>
      <c r="F782" s="2" t="s">
        <v>172</v>
      </c>
      <c r="G782" s="2" t="s">
        <v>171</v>
      </c>
      <c r="H782" s="2" t="s">
        <v>170</v>
      </c>
      <c r="I782" s="2" t="s">
        <v>88</v>
      </c>
      <c r="J782" s="2" t="s">
        <v>46</v>
      </c>
      <c r="K782" s="2" t="s">
        <v>169</v>
      </c>
      <c r="L782" s="2" t="s">
        <v>87</v>
      </c>
      <c r="M782" s="8">
        <v>1</v>
      </c>
      <c r="N782" s="9" t="str">
        <f t="shared" si="36"/>
        <v>RSSS-350-4051 - Autres - Gouvernement fédéral - Cap</v>
      </c>
      <c r="O782" s="9" t="str">
        <f t="shared" si="37"/>
        <v>Investissement</v>
      </c>
      <c r="P782" s="9" t="str">
        <f t="shared" si="38"/>
        <v>Partenaires externes</v>
      </c>
    </row>
    <row r="783" spans="1:16" ht="12.75" customHeight="1" x14ac:dyDescent="0.25">
      <c r="A783" s="2" t="s">
        <v>1291</v>
      </c>
      <c r="B783" s="2" t="s">
        <v>1291</v>
      </c>
      <c r="C783" s="2" t="s">
        <v>1281</v>
      </c>
      <c r="D783" s="2" t="s">
        <v>1725</v>
      </c>
      <c r="E783" s="2" t="s">
        <v>90</v>
      </c>
      <c r="F783" s="2" t="s">
        <v>172</v>
      </c>
      <c r="G783" s="2" t="s">
        <v>171</v>
      </c>
      <c r="H783" s="2" t="s">
        <v>170</v>
      </c>
      <c r="I783" s="2" t="s">
        <v>88</v>
      </c>
      <c r="J783" s="2" t="s">
        <v>46</v>
      </c>
      <c r="K783" s="2" t="s">
        <v>169</v>
      </c>
      <c r="L783" s="2" t="s">
        <v>87</v>
      </c>
      <c r="M783" s="8">
        <v>1</v>
      </c>
      <c r="N783" s="9" t="str">
        <f t="shared" si="36"/>
        <v>RSSS-350-4100 - Autres - Gouvernement fédéral - Cap</v>
      </c>
      <c r="O783" s="9" t="str">
        <f t="shared" si="37"/>
        <v>Investissement</v>
      </c>
      <c r="P783" s="9" t="str">
        <f t="shared" si="38"/>
        <v>Partenaires externes</v>
      </c>
    </row>
    <row r="784" spans="1:16" ht="12.75" customHeight="1" x14ac:dyDescent="0.25">
      <c r="A784" s="2" t="s">
        <v>1258</v>
      </c>
      <c r="B784" s="2" t="s">
        <v>1258</v>
      </c>
      <c r="C784" s="2" t="s">
        <v>1248</v>
      </c>
      <c r="D784" s="2" t="s">
        <v>1725</v>
      </c>
      <c r="E784" s="2" t="s">
        <v>90</v>
      </c>
      <c r="F784" s="2" t="s">
        <v>172</v>
      </c>
      <c r="G784" s="2" t="s">
        <v>171</v>
      </c>
      <c r="H784" s="2" t="s">
        <v>170</v>
      </c>
      <c r="I784" s="2" t="s">
        <v>88</v>
      </c>
      <c r="J784" s="2" t="s">
        <v>46</v>
      </c>
      <c r="K784" s="2" t="s">
        <v>169</v>
      </c>
      <c r="L784" s="2" t="s">
        <v>87</v>
      </c>
      <c r="M784" s="8">
        <v>1</v>
      </c>
      <c r="N784" s="9" t="str">
        <f t="shared" si="36"/>
        <v>RSSS-350-4150 - Autres - Gouvernement fédéral - Cap</v>
      </c>
      <c r="O784" s="9" t="str">
        <f t="shared" si="37"/>
        <v>Investissement</v>
      </c>
      <c r="P784" s="9" t="str">
        <f t="shared" si="38"/>
        <v>Partenaires externes</v>
      </c>
    </row>
    <row r="785" spans="1:16" ht="12.75" customHeight="1" x14ac:dyDescent="0.25">
      <c r="A785" s="2" t="s">
        <v>1225</v>
      </c>
      <c r="B785" s="2" t="s">
        <v>1225</v>
      </c>
      <c r="C785" s="2" t="s">
        <v>1215</v>
      </c>
      <c r="D785" s="2" t="s">
        <v>1725</v>
      </c>
      <c r="E785" s="2" t="s">
        <v>90</v>
      </c>
      <c r="F785" s="2" t="s">
        <v>172</v>
      </c>
      <c r="G785" s="2" t="s">
        <v>171</v>
      </c>
      <c r="H785" s="2" t="s">
        <v>170</v>
      </c>
      <c r="I785" s="2" t="s">
        <v>88</v>
      </c>
      <c r="J785" s="2" t="s">
        <v>46</v>
      </c>
      <c r="K785" s="2" t="s">
        <v>169</v>
      </c>
      <c r="L785" s="2" t="s">
        <v>87</v>
      </c>
      <c r="M785" s="8">
        <v>1</v>
      </c>
      <c r="N785" s="9" t="str">
        <f t="shared" si="36"/>
        <v>RSSS-350-4155 - Autres - Gouvernement fédéral - Cap</v>
      </c>
      <c r="O785" s="9" t="str">
        <f t="shared" si="37"/>
        <v>Investissement</v>
      </c>
      <c r="P785" s="9" t="str">
        <f t="shared" si="38"/>
        <v>Partenaires externes</v>
      </c>
    </row>
    <row r="786" spans="1:16" ht="12.75" customHeight="1" x14ac:dyDescent="0.25">
      <c r="A786" s="2" t="s">
        <v>1192</v>
      </c>
      <c r="B786" s="2" t="s">
        <v>1192</v>
      </c>
      <c r="C786" s="2" t="s">
        <v>1182</v>
      </c>
      <c r="D786" s="2" t="s">
        <v>1725</v>
      </c>
      <c r="E786" s="2" t="s">
        <v>90</v>
      </c>
      <c r="F786" s="2" t="s">
        <v>172</v>
      </c>
      <c r="G786" s="2" t="s">
        <v>171</v>
      </c>
      <c r="H786" s="2" t="s">
        <v>170</v>
      </c>
      <c r="I786" s="2" t="s">
        <v>88</v>
      </c>
      <c r="J786" s="2" t="s">
        <v>46</v>
      </c>
      <c r="K786" s="2" t="s">
        <v>169</v>
      </c>
      <c r="L786" s="2" t="s">
        <v>87</v>
      </c>
      <c r="M786" s="8">
        <v>1</v>
      </c>
      <c r="N786" s="9" t="str">
        <f t="shared" si="36"/>
        <v>RSSS-350-4200 - Autres - Gouvernement fédéral - Cap</v>
      </c>
      <c r="O786" s="9" t="str">
        <f t="shared" si="37"/>
        <v>Investissement</v>
      </c>
      <c r="P786" s="9" t="str">
        <f t="shared" si="38"/>
        <v>Partenaires externes</v>
      </c>
    </row>
    <row r="787" spans="1:16" ht="12.75" customHeight="1" x14ac:dyDescent="0.25">
      <c r="A787" s="2" t="s">
        <v>1159</v>
      </c>
      <c r="B787" s="2" t="s">
        <v>1159</v>
      </c>
      <c r="C787" s="2" t="s">
        <v>1149</v>
      </c>
      <c r="D787" s="2" t="s">
        <v>1725</v>
      </c>
      <c r="E787" s="2" t="s">
        <v>90</v>
      </c>
      <c r="F787" s="2" t="s">
        <v>172</v>
      </c>
      <c r="G787" s="2" t="s">
        <v>171</v>
      </c>
      <c r="H787" s="2" t="s">
        <v>170</v>
      </c>
      <c r="I787" s="2" t="s">
        <v>88</v>
      </c>
      <c r="J787" s="2" t="s">
        <v>46</v>
      </c>
      <c r="K787" s="2" t="s">
        <v>169</v>
      </c>
      <c r="L787" s="2" t="s">
        <v>87</v>
      </c>
      <c r="M787" s="8">
        <v>1</v>
      </c>
      <c r="N787" s="9" t="str">
        <f t="shared" si="36"/>
        <v>RSSS-350-4250 - Autres - Gouvernement fédéral - Cap</v>
      </c>
      <c r="O787" s="9" t="str">
        <f t="shared" si="37"/>
        <v>Investissement</v>
      </c>
      <c r="P787" s="9" t="str">
        <f t="shared" si="38"/>
        <v>Partenaires externes</v>
      </c>
    </row>
    <row r="788" spans="1:16" ht="12.75" customHeight="1" x14ac:dyDescent="0.25">
      <c r="A788" s="2" t="s">
        <v>1126</v>
      </c>
      <c r="B788" s="2" t="s">
        <v>1126</v>
      </c>
      <c r="C788" s="2" t="s">
        <v>1116</v>
      </c>
      <c r="D788" s="2" t="s">
        <v>1725</v>
      </c>
      <c r="E788" s="2" t="s">
        <v>90</v>
      </c>
      <c r="F788" s="2" t="s">
        <v>172</v>
      </c>
      <c r="G788" s="2" t="s">
        <v>171</v>
      </c>
      <c r="H788" s="2" t="s">
        <v>170</v>
      </c>
      <c r="I788" s="2" t="s">
        <v>88</v>
      </c>
      <c r="J788" s="2" t="s">
        <v>46</v>
      </c>
      <c r="K788" s="2" t="s">
        <v>169</v>
      </c>
      <c r="L788" s="2" t="s">
        <v>87</v>
      </c>
      <c r="M788" s="8">
        <v>1</v>
      </c>
      <c r="N788" s="9" t="str">
        <f t="shared" si="36"/>
        <v>RSSS-350-4300 - Autres - Gouvernement fédéral - Cap</v>
      </c>
      <c r="O788" s="9" t="str">
        <f t="shared" si="37"/>
        <v>Investissement</v>
      </c>
      <c r="P788" s="9" t="str">
        <f t="shared" si="38"/>
        <v>Partenaires externes</v>
      </c>
    </row>
    <row r="789" spans="1:16" ht="12.75" customHeight="1" x14ac:dyDescent="0.25">
      <c r="A789" s="2" t="s">
        <v>1093</v>
      </c>
      <c r="B789" s="2" t="s">
        <v>1093</v>
      </c>
      <c r="C789" s="2" t="s">
        <v>1083</v>
      </c>
      <c r="D789" s="2" t="s">
        <v>1725</v>
      </c>
      <c r="E789" s="2" t="s">
        <v>90</v>
      </c>
      <c r="F789" s="2" t="s">
        <v>172</v>
      </c>
      <c r="G789" s="2" t="s">
        <v>171</v>
      </c>
      <c r="H789" s="2" t="s">
        <v>170</v>
      </c>
      <c r="I789" s="2" t="s">
        <v>88</v>
      </c>
      <c r="J789" s="2" t="s">
        <v>46</v>
      </c>
      <c r="K789" s="2" t="s">
        <v>169</v>
      </c>
      <c r="L789" s="2" t="s">
        <v>87</v>
      </c>
      <c r="M789" s="8">
        <v>1</v>
      </c>
      <c r="N789" s="9" t="str">
        <f t="shared" si="36"/>
        <v>RSSS-350-4326 - Autres - Gouvernement fédéral - Cap</v>
      </c>
      <c r="O789" s="9" t="str">
        <f t="shared" si="37"/>
        <v>Investissement</v>
      </c>
      <c r="P789" s="9" t="str">
        <f t="shared" si="38"/>
        <v>Partenaires externes</v>
      </c>
    </row>
    <row r="790" spans="1:16" ht="12.75" customHeight="1" x14ac:dyDescent="0.25">
      <c r="A790" s="2" t="s">
        <v>1060</v>
      </c>
      <c r="B790" s="2" t="s">
        <v>1060</v>
      </c>
      <c r="C790" s="2" t="s">
        <v>1050</v>
      </c>
      <c r="D790" s="2" t="s">
        <v>1725</v>
      </c>
      <c r="E790" s="2" t="s">
        <v>90</v>
      </c>
      <c r="F790" s="2" t="s">
        <v>172</v>
      </c>
      <c r="G790" s="2" t="s">
        <v>171</v>
      </c>
      <c r="H790" s="2" t="s">
        <v>170</v>
      </c>
      <c r="I790" s="2" t="s">
        <v>88</v>
      </c>
      <c r="J790" s="2" t="s">
        <v>46</v>
      </c>
      <c r="K790" s="2" t="s">
        <v>169</v>
      </c>
      <c r="L790" s="2" t="s">
        <v>87</v>
      </c>
      <c r="M790" s="8">
        <v>1</v>
      </c>
      <c r="N790" s="9" t="str">
        <f t="shared" si="36"/>
        <v>RSSS-350-4327 - Autres - Gouvernement fédéral - Cap</v>
      </c>
      <c r="O790" s="9" t="str">
        <f t="shared" si="37"/>
        <v>Investissement</v>
      </c>
      <c r="P790" s="9" t="str">
        <f t="shared" si="38"/>
        <v>Partenaires externes</v>
      </c>
    </row>
    <row r="791" spans="1:16" ht="12.75" customHeight="1" x14ac:dyDescent="0.25">
      <c r="A791" s="2" t="s">
        <v>1027</v>
      </c>
      <c r="B791" s="2" t="s">
        <v>1027</v>
      </c>
      <c r="C791" s="2" t="s">
        <v>1017</v>
      </c>
      <c r="D791" s="2" t="s">
        <v>1725</v>
      </c>
      <c r="E791" s="2" t="s">
        <v>90</v>
      </c>
      <c r="F791" s="2" t="s">
        <v>172</v>
      </c>
      <c r="G791" s="2" t="s">
        <v>171</v>
      </c>
      <c r="H791" s="2" t="s">
        <v>170</v>
      </c>
      <c r="I791" s="2" t="s">
        <v>88</v>
      </c>
      <c r="J791" s="2" t="s">
        <v>46</v>
      </c>
      <c r="K791" s="2" t="s">
        <v>169</v>
      </c>
      <c r="L791" s="2" t="s">
        <v>87</v>
      </c>
      <c r="M791" s="8">
        <v>1</v>
      </c>
      <c r="N791" s="9" t="str">
        <f t="shared" si="36"/>
        <v>RSSS-350-4350 - Autres - Gouvernement fédéral - Cap</v>
      </c>
      <c r="O791" s="9" t="str">
        <f t="shared" si="37"/>
        <v>Investissement</v>
      </c>
      <c r="P791" s="9" t="str">
        <f t="shared" si="38"/>
        <v>Partenaires externes</v>
      </c>
    </row>
    <row r="792" spans="1:16" ht="12.75" customHeight="1" x14ac:dyDescent="0.25">
      <c r="A792" s="2" t="s">
        <v>994</v>
      </c>
      <c r="B792" s="2" t="s">
        <v>994</v>
      </c>
      <c r="C792" s="2" t="s">
        <v>984</v>
      </c>
      <c r="D792" s="2" t="s">
        <v>1725</v>
      </c>
      <c r="E792" s="2" t="s">
        <v>90</v>
      </c>
      <c r="F792" s="2" t="s">
        <v>172</v>
      </c>
      <c r="G792" s="2" t="s">
        <v>171</v>
      </c>
      <c r="H792" s="2" t="s">
        <v>170</v>
      </c>
      <c r="I792" s="2" t="s">
        <v>88</v>
      </c>
      <c r="J792" s="2" t="s">
        <v>46</v>
      </c>
      <c r="K792" s="2" t="s">
        <v>169</v>
      </c>
      <c r="L792" s="2" t="s">
        <v>87</v>
      </c>
      <c r="M792" s="8">
        <v>1</v>
      </c>
      <c r="N792" s="9" t="str">
        <f t="shared" si="36"/>
        <v>RSSS-350-4400 - Autres - Gouvernement fédéral - Cap</v>
      </c>
      <c r="O792" s="9" t="str">
        <f t="shared" si="37"/>
        <v>Investissement</v>
      </c>
      <c r="P792" s="9" t="str">
        <f t="shared" si="38"/>
        <v>Partenaires externes</v>
      </c>
    </row>
    <row r="793" spans="1:16" ht="12.75" customHeight="1" x14ac:dyDescent="0.25">
      <c r="A793" s="2" t="s">
        <v>961</v>
      </c>
      <c r="B793" s="2" t="s">
        <v>961</v>
      </c>
      <c r="C793" s="2" t="s">
        <v>951</v>
      </c>
      <c r="D793" s="2" t="s">
        <v>1725</v>
      </c>
      <c r="E793" s="2" t="s">
        <v>90</v>
      </c>
      <c r="F793" s="2" t="s">
        <v>172</v>
      </c>
      <c r="G793" s="2" t="s">
        <v>171</v>
      </c>
      <c r="H793" s="2" t="s">
        <v>170</v>
      </c>
      <c r="I793" s="2" t="s">
        <v>88</v>
      </c>
      <c r="J793" s="2" t="s">
        <v>46</v>
      </c>
      <c r="K793" s="2" t="s">
        <v>169</v>
      </c>
      <c r="L793" s="2" t="s">
        <v>87</v>
      </c>
      <c r="M793" s="8">
        <v>1</v>
      </c>
      <c r="N793" s="9" t="str">
        <f t="shared" si="36"/>
        <v>RSSS-350-4450 - Autres - Gouvernement fédéral - Cap</v>
      </c>
      <c r="O793" s="9" t="str">
        <f t="shared" si="37"/>
        <v>Investissement</v>
      </c>
      <c r="P793" s="9" t="str">
        <f t="shared" si="38"/>
        <v>Partenaires externes</v>
      </c>
    </row>
    <row r="794" spans="1:16" ht="12.75" customHeight="1" x14ac:dyDescent="0.25">
      <c r="A794" s="2" t="s">
        <v>928</v>
      </c>
      <c r="B794" s="2" t="s">
        <v>928</v>
      </c>
      <c r="C794" s="2" t="s">
        <v>918</v>
      </c>
      <c r="D794" s="2" t="s">
        <v>1725</v>
      </c>
      <c r="E794" s="2" t="s">
        <v>90</v>
      </c>
      <c r="F794" s="2" t="s">
        <v>172</v>
      </c>
      <c r="G794" s="2" t="s">
        <v>171</v>
      </c>
      <c r="H794" s="2" t="s">
        <v>170</v>
      </c>
      <c r="I794" s="2" t="s">
        <v>88</v>
      </c>
      <c r="J794" s="2" t="s">
        <v>46</v>
      </c>
      <c r="K794" s="2" t="s">
        <v>169</v>
      </c>
      <c r="L794" s="2" t="s">
        <v>87</v>
      </c>
      <c r="M794" s="8">
        <v>1</v>
      </c>
      <c r="N794" s="9" t="str">
        <f t="shared" si="36"/>
        <v>RSSS-350-4500 - Autres - Gouvernement fédéral - Cap</v>
      </c>
      <c r="O794" s="9" t="str">
        <f t="shared" si="37"/>
        <v>Investissement</v>
      </c>
      <c r="P794" s="9" t="str">
        <f t="shared" si="38"/>
        <v>Partenaires externes</v>
      </c>
    </row>
    <row r="795" spans="1:16" ht="12.75" customHeight="1" x14ac:dyDescent="0.25">
      <c r="A795" s="2" t="s">
        <v>895</v>
      </c>
      <c r="B795" s="2" t="s">
        <v>895</v>
      </c>
      <c r="C795" s="2" t="s">
        <v>885</v>
      </c>
      <c r="D795" s="2" t="s">
        <v>1725</v>
      </c>
      <c r="E795" s="2" t="s">
        <v>90</v>
      </c>
      <c r="F795" s="2" t="s">
        <v>172</v>
      </c>
      <c r="G795" s="2" t="s">
        <v>171</v>
      </c>
      <c r="H795" s="2" t="s">
        <v>170</v>
      </c>
      <c r="I795" s="2" t="s">
        <v>88</v>
      </c>
      <c r="J795" s="2" t="s">
        <v>46</v>
      </c>
      <c r="K795" s="2" t="s">
        <v>169</v>
      </c>
      <c r="L795" s="2" t="s">
        <v>87</v>
      </c>
      <c r="M795" s="8">
        <v>1</v>
      </c>
      <c r="N795" s="9" t="str">
        <f t="shared" si="36"/>
        <v>RSSS-350-4550 - Autres - Gouvernement fédéral - Cap</v>
      </c>
      <c r="O795" s="9" t="str">
        <f t="shared" si="37"/>
        <v>Investissement</v>
      </c>
      <c r="P795" s="9" t="str">
        <f t="shared" si="38"/>
        <v>Partenaires externes</v>
      </c>
    </row>
    <row r="796" spans="1:16" ht="12.75" customHeight="1" x14ac:dyDescent="0.25">
      <c r="A796" s="2" t="s">
        <v>862</v>
      </c>
      <c r="B796" s="2" t="s">
        <v>862</v>
      </c>
      <c r="C796" s="2" t="s">
        <v>852</v>
      </c>
      <c r="D796" s="2" t="s">
        <v>1725</v>
      </c>
      <c r="E796" s="2" t="s">
        <v>90</v>
      </c>
      <c r="F796" s="2" t="s">
        <v>172</v>
      </c>
      <c r="G796" s="2" t="s">
        <v>171</v>
      </c>
      <c r="H796" s="2" t="s">
        <v>170</v>
      </c>
      <c r="I796" s="2" t="s">
        <v>88</v>
      </c>
      <c r="J796" s="2" t="s">
        <v>46</v>
      </c>
      <c r="K796" s="2" t="s">
        <v>169</v>
      </c>
      <c r="L796" s="2" t="s">
        <v>87</v>
      </c>
      <c r="M796" s="8">
        <v>1</v>
      </c>
      <c r="N796" s="9" t="str">
        <f t="shared" si="36"/>
        <v>RSSS-350-4600 - Autres - Gouvernement fédéral - Cap</v>
      </c>
      <c r="O796" s="9" t="str">
        <f t="shared" si="37"/>
        <v>Investissement</v>
      </c>
      <c r="P796" s="9" t="str">
        <f t="shared" si="38"/>
        <v>Partenaires externes</v>
      </c>
    </row>
    <row r="797" spans="1:16" ht="12.75" customHeight="1" x14ac:dyDescent="0.25">
      <c r="A797" s="2" t="s">
        <v>829</v>
      </c>
      <c r="B797" s="2" t="s">
        <v>829</v>
      </c>
      <c r="C797" s="2" t="s">
        <v>819</v>
      </c>
      <c r="D797" s="2" t="s">
        <v>1725</v>
      </c>
      <c r="E797" s="2" t="s">
        <v>90</v>
      </c>
      <c r="F797" s="2" t="s">
        <v>172</v>
      </c>
      <c r="G797" s="2" t="s">
        <v>171</v>
      </c>
      <c r="H797" s="2" t="s">
        <v>170</v>
      </c>
      <c r="I797" s="2" t="s">
        <v>88</v>
      </c>
      <c r="J797" s="2" t="s">
        <v>46</v>
      </c>
      <c r="K797" s="2" t="s">
        <v>169</v>
      </c>
      <c r="L797" s="2" t="s">
        <v>87</v>
      </c>
      <c r="M797" s="8">
        <v>1</v>
      </c>
      <c r="N797" s="9" t="str">
        <f t="shared" si="36"/>
        <v>RSSS-350-4601 - Autres - Gouvernement fédéral - Cap</v>
      </c>
      <c r="O797" s="9" t="str">
        <f t="shared" si="37"/>
        <v>Investissement</v>
      </c>
      <c r="P797" s="9" t="str">
        <f t="shared" si="38"/>
        <v>Partenaires externes</v>
      </c>
    </row>
    <row r="798" spans="1:16" ht="12.75" customHeight="1" x14ac:dyDescent="0.25">
      <c r="A798" s="2" t="s">
        <v>796</v>
      </c>
      <c r="B798" s="2" t="s">
        <v>796</v>
      </c>
      <c r="C798" s="2" t="s">
        <v>786</v>
      </c>
      <c r="D798" s="2" t="s">
        <v>1725</v>
      </c>
      <c r="E798" s="2" t="s">
        <v>90</v>
      </c>
      <c r="F798" s="2" t="s">
        <v>172</v>
      </c>
      <c r="G798" s="2" t="s">
        <v>171</v>
      </c>
      <c r="H798" s="2" t="s">
        <v>170</v>
      </c>
      <c r="I798" s="2" t="s">
        <v>88</v>
      </c>
      <c r="J798" s="2" t="s">
        <v>46</v>
      </c>
      <c r="K798" s="2" t="s">
        <v>169</v>
      </c>
      <c r="L798" s="2" t="s">
        <v>87</v>
      </c>
      <c r="M798" s="8">
        <v>1</v>
      </c>
      <c r="N798" s="9" t="str">
        <f t="shared" si="36"/>
        <v>RSSS-350-4602 - Autres - Gouvernement fédéral - Cap</v>
      </c>
      <c r="O798" s="9" t="str">
        <f t="shared" si="37"/>
        <v>Investissement</v>
      </c>
      <c r="P798" s="9" t="str">
        <f t="shared" si="38"/>
        <v>Partenaires externes</v>
      </c>
    </row>
    <row r="799" spans="1:16" ht="12.75" customHeight="1" x14ac:dyDescent="0.25">
      <c r="A799" s="2" t="s">
        <v>763</v>
      </c>
      <c r="B799" s="2" t="s">
        <v>763</v>
      </c>
      <c r="C799" s="2" t="s">
        <v>753</v>
      </c>
      <c r="D799" s="2" t="s">
        <v>1725</v>
      </c>
      <c r="E799" s="2" t="s">
        <v>90</v>
      </c>
      <c r="F799" s="2" t="s">
        <v>172</v>
      </c>
      <c r="G799" s="2" t="s">
        <v>171</v>
      </c>
      <c r="H799" s="2" t="s">
        <v>170</v>
      </c>
      <c r="I799" s="2" t="s">
        <v>88</v>
      </c>
      <c r="J799" s="2" t="s">
        <v>46</v>
      </c>
      <c r="K799" s="2" t="s">
        <v>169</v>
      </c>
      <c r="L799" s="2" t="s">
        <v>87</v>
      </c>
      <c r="M799" s="8">
        <v>1</v>
      </c>
      <c r="N799" s="9" t="str">
        <f t="shared" si="36"/>
        <v>RSSS-350-4603 - Autres - Gouvernement fédéral - Cap</v>
      </c>
      <c r="O799" s="9" t="str">
        <f t="shared" si="37"/>
        <v>Investissement</v>
      </c>
      <c r="P799" s="9" t="str">
        <f t="shared" si="38"/>
        <v>Partenaires externes</v>
      </c>
    </row>
    <row r="800" spans="1:16" ht="12.75" customHeight="1" x14ac:dyDescent="0.25">
      <c r="A800" s="2" t="s">
        <v>730</v>
      </c>
      <c r="B800" s="2" t="s">
        <v>730</v>
      </c>
      <c r="C800" s="2" t="s">
        <v>720</v>
      </c>
      <c r="D800" s="2" t="s">
        <v>1725</v>
      </c>
      <c r="E800" s="2" t="s">
        <v>90</v>
      </c>
      <c r="F800" s="2" t="s">
        <v>172</v>
      </c>
      <c r="G800" s="2" t="s">
        <v>171</v>
      </c>
      <c r="H800" s="2" t="s">
        <v>170</v>
      </c>
      <c r="I800" s="2" t="s">
        <v>88</v>
      </c>
      <c r="J800" s="2" t="s">
        <v>46</v>
      </c>
      <c r="K800" s="2" t="s">
        <v>169</v>
      </c>
      <c r="L800" s="2" t="s">
        <v>87</v>
      </c>
      <c r="M800" s="8">
        <v>1</v>
      </c>
      <c r="N800" s="9" t="str">
        <f t="shared" si="36"/>
        <v>RSSS-350-4604 - Autres - Gouvernement fédéral - Cap</v>
      </c>
      <c r="O800" s="9" t="str">
        <f t="shared" si="37"/>
        <v>Investissement</v>
      </c>
      <c r="P800" s="9" t="str">
        <f t="shared" si="38"/>
        <v>Partenaires externes</v>
      </c>
    </row>
    <row r="801" spans="1:16" ht="12.75" customHeight="1" x14ac:dyDescent="0.25">
      <c r="A801" s="2" t="s">
        <v>697</v>
      </c>
      <c r="B801" s="2" t="s">
        <v>697</v>
      </c>
      <c r="C801" s="2" t="s">
        <v>687</v>
      </c>
      <c r="D801" s="2" t="s">
        <v>1725</v>
      </c>
      <c r="E801" s="2" t="s">
        <v>90</v>
      </c>
      <c r="F801" s="2" t="s">
        <v>172</v>
      </c>
      <c r="G801" s="2" t="s">
        <v>171</v>
      </c>
      <c r="H801" s="2" t="s">
        <v>170</v>
      </c>
      <c r="I801" s="2" t="s">
        <v>88</v>
      </c>
      <c r="J801" s="2" t="s">
        <v>46</v>
      </c>
      <c r="K801" s="2" t="s">
        <v>169</v>
      </c>
      <c r="L801" s="2" t="s">
        <v>87</v>
      </c>
      <c r="M801" s="8">
        <v>1</v>
      </c>
      <c r="N801" s="9" t="str">
        <f t="shared" si="36"/>
        <v>RSSS-350-4618 - Autres - Gouvernement fédéral - Cap</v>
      </c>
      <c r="O801" s="9" t="str">
        <f t="shared" si="37"/>
        <v>Investissement</v>
      </c>
      <c r="P801" s="9" t="str">
        <f t="shared" si="38"/>
        <v>Partenaires externes</v>
      </c>
    </row>
    <row r="802" spans="1:16" ht="12.75" customHeight="1" x14ac:dyDescent="0.25">
      <c r="A802" s="2" t="s">
        <v>664</v>
      </c>
      <c r="B802" s="2" t="s">
        <v>664</v>
      </c>
      <c r="C802" s="2" t="s">
        <v>654</v>
      </c>
      <c r="D802" s="2" t="s">
        <v>1725</v>
      </c>
      <c r="E802" s="2" t="s">
        <v>90</v>
      </c>
      <c r="F802" s="2" t="s">
        <v>172</v>
      </c>
      <c r="G802" s="2" t="s">
        <v>171</v>
      </c>
      <c r="H802" s="2" t="s">
        <v>170</v>
      </c>
      <c r="I802" s="2" t="s">
        <v>88</v>
      </c>
      <c r="J802" s="2" t="s">
        <v>46</v>
      </c>
      <c r="K802" s="2" t="s">
        <v>169</v>
      </c>
      <c r="L802" s="2" t="s">
        <v>87</v>
      </c>
      <c r="M802" s="8">
        <v>1</v>
      </c>
      <c r="N802" s="9" t="str">
        <f t="shared" si="36"/>
        <v>RSSS-350-4620 - Autres - Gouvernement fédéral - Cap</v>
      </c>
      <c r="O802" s="9" t="str">
        <f t="shared" si="37"/>
        <v>Investissement</v>
      </c>
      <c r="P802" s="9" t="str">
        <f t="shared" si="38"/>
        <v>Partenaires externes</v>
      </c>
    </row>
    <row r="803" spans="1:16" ht="12.75" customHeight="1" x14ac:dyDescent="0.25">
      <c r="A803" s="2" t="s">
        <v>631</v>
      </c>
      <c r="B803" s="2" t="s">
        <v>631</v>
      </c>
      <c r="C803" s="2" t="s">
        <v>621</v>
      </c>
      <c r="D803" s="2" t="s">
        <v>1725</v>
      </c>
      <c r="E803" s="2" t="s">
        <v>90</v>
      </c>
      <c r="F803" s="2" t="s">
        <v>172</v>
      </c>
      <c r="G803" s="2" t="s">
        <v>171</v>
      </c>
      <c r="H803" s="2" t="s">
        <v>170</v>
      </c>
      <c r="I803" s="2" t="s">
        <v>88</v>
      </c>
      <c r="J803" s="2" t="s">
        <v>46</v>
      </c>
      <c r="K803" s="2" t="s">
        <v>169</v>
      </c>
      <c r="L803" s="2" t="s">
        <v>87</v>
      </c>
      <c r="M803" s="8">
        <v>1</v>
      </c>
      <c r="N803" s="9" t="str">
        <f t="shared" si="36"/>
        <v>RSSS-350-4624 - Autres - Gouvernement fédéral - Cap</v>
      </c>
      <c r="O803" s="9" t="str">
        <f t="shared" si="37"/>
        <v>Investissement</v>
      </c>
      <c r="P803" s="9" t="str">
        <f t="shared" si="38"/>
        <v>Partenaires externes</v>
      </c>
    </row>
    <row r="804" spans="1:16" ht="12.75" customHeight="1" x14ac:dyDescent="0.25">
      <c r="A804" s="2" t="s">
        <v>598</v>
      </c>
      <c r="B804" s="2" t="s">
        <v>598</v>
      </c>
      <c r="C804" s="2" t="s">
        <v>588</v>
      </c>
      <c r="D804" s="2" t="s">
        <v>1725</v>
      </c>
      <c r="E804" s="2" t="s">
        <v>90</v>
      </c>
      <c r="F804" s="2" t="s">
        <v>172</v>
      </c>
      <c r="G804" s="2" t="s">
        <v>171</v>
      </c>
      <c r="H804" s="2" t="s">
        <v>170</v>
      </c>
      <c r="I804" s="2" t="s">
        <v>88</v>
      </c>
      <c r="J804" s="2" t="s">
        <v>46</v>
      </c>
      <c r="K804" s="2" t="s">
        <v>169</v>
      </c>
      <c r="L804" s="2" t="s">
        <v>87</v>
      </c>
      <c r="M804" s="8">
        <v>1</v>
      </c>
      <c r="N804" s="9" t="str">
        <f t="shared" si="36"/>
        <v>RSSS-350-4664 - Autres - Gouvernement fédéral - Cap</v>
      </c>
      <c r="O804" s="9" t="str">
        <f t="shared" si="37"/>
        <v>Investissement</v>
      </c>
      <c r="P804" s="9" t="str">
        <f t="shared" si="38"/>
        <v>Partenaires externes</v>
      </c>
    </row>
    <row r="805" spans="1:16" ht="12.75" customHeight="1" x14ac:dyDescent="0.25">
      <c r="A805" s="2" t="s">
        <v>565</v>
      </c>
      <c r="B805" s="2" t="s">
        <v>565</v>
      </c>
      <c r="C805" s="2" t="s">
        <v>555</v>
      </c>
      <c r="D805" s="2" t="s">
        <v>1725</v>
      </c>
      <c r="E805" s="2" t="s">
        <v>90</v>
      </c>
      <c r="F805" s="2" t="s">
        <v>172</v>
      </c>
      <c r="G805" s="2" t="s">
        <v>171</v>
      </c>
      <c r="H805" s="2" t="s">
        <v>170</v>
      </c>
      <c r="I805" s="2" t="s">
        <v>88</v>
      </c>
      <c r="J805" s="2" t="s">
        <v>46</v>
      </c>
      <c r="K805" s="2" t="s">
        <v>169</v>
      </c>
      <c r="L805" s="2" t="s">
        <v>87</v>
      </c>
      <c r="M805" s="8">
        <v>1</v>
      </c>
      <c r="N805" s="9" t="str">
        <f t="shared" si="36"/>
        <v>RSSS-350-4665 - Autres - Gouvernement fédéral - Cap</v>
      </c>
      <c r="O805" s="9" t="str">
        <f t="shared" si="37"/>
        <v>Investissement</v>
      </c>
      <c r="P805" s="9" t="str">
        <f t="shared" si="38"/>
        <v>Partenaires externes</v>
      </c>
    </row>
    <row r="806" spans="1:16" ht="12.75" customHeight="1" x14ac:dyDescent="0.25">
      <c r="A806" s="2" t="s">
        <v>532</v>
      </c>
      <c r="B806" s="2" t="s">
        <v>532</v>
      </c>
      <c r="C806" s="2" t="s">
        <v>522</v>
      </c>
      <c r="D806" s="2" t="s">
        <v>1725</v>
      </c>
      <c r="E806" s="2" t="s">
        <v>90</v>
      </c>
      <c r="F806" s="2" t="s">
        <v>172</v>
      </c>
      <c r="G806" s="2" t="s">
        <v>171</v>
      </c>
      <c r="H806" s="2" t="s">
        <v>170</v>
      </c>
      <c r="I806" s="2" t="s">
        <v>88</v>
      </c>
      <c r="J806" s="2" t="s">
        <v>46</v>
      </c>
      <c r="K806" s="2" t="s">
        <v>169</v>
      </c>
      <c r="L806" s="2" t="s">
        <v>87</v>
      </c>
      <c r="M806" s="8">
        <v>1</v>
      </c>
      <c r="N806" s="9" t="str">
        <f t="shared" si="36"/>
        <v>RSSS-350-4700 - Autres - Gouvernement fédéral - Cap</v>
      </c>
      <c r="O806" s="9" t="str">
        <f t="shared" si="37"/>
        <v>Investissement</v>
      </c>
      <c r="P806" s="9" t="str">
        <f t="shared" si="38"/>
        <v>Partenaires externes</v>
      </c>
    </row>
    <row r="807" spans="1:16" ht="12.75" customHeight="1" x14ac:dyDescent="0.25">
      <c r="A807" s="2" t="s">
        <v>499</v>
      </c>
      <c r="B807" s="2" t="s">
        <v>499</v>
      </c>
      <c r="C807" s="2" t="s">
        <v>493</v>
      </c>
      <c r="D807" s="2" t="s">
        <v>1725</v>
      </c>
      <c r="E807" s="2" t="s">
        <v>90</v>
      </c>
      <c r="F807" s="2" t="s">
        <v>172</v>
      </c>
      <c r="G807" s="2" t="s">
        <v>171</v>
      </c>
      <c r="H807" s="2" t="s">
        <v>170</v>
      </c>
      <c r="I807" s="2" t="s">
        <v>88</v>
      </c>
      <c r="J807" s="2" t="s">
        <v>46</v>
      </c>
      <c r="K807" s="2" t="s">
        <v>169</v>
      </c>
      <c r="L807" s="2" t="s">
        <v>87</v>
      </c>
      <c r="M807" s="8">
        <v>1</v>
      </c>
      <c r="N807" s="9" t="str">
        <f t="shared" si="36"/>
        <v>RSSS-350-4751 - Autres - Gouvernement fédéral - Cap</v>
      </c>
      <c r="O807" s="9" t="str">
        <f t="shared" si="37"/>
        <v>Investissement</v>
      </c>
      <c r="P807" s="9" t="str">
        <f t="shared" si="38"/>
        <v>Partenaires externes</v>
      </c>
    </row>
    <row r="808" spans="1:16" ht="12.75" customHeight="1" x14ac:dyDescent="0.25">
      <c r="A808" s="2" t="s">
        <v>470</v>
      </c>
      <c r="B808" s="2" t="s">
        <v>470</v>
      </c>
      <c r="C808" s="2" t="s">
        <v>464</v>
      </c>
      <c r="D808" s="2" t="s">
        <v>1725</v>
      </c>
      <c r="E808" s="2" t="s">
        <v>90</v>
      </c>
      <c r="F808" s="2" t="s">
        <v>172</v>
      </c>
      <c r="G808" s="2" t="s">
        <v>171</v>
      </c>
      <c r="H808" s="2" t="s">
        <v>170</v>
      </c>
      <c r="I808" s="2" t="s">
        <v>88</v>
      </c>
      <c r="J808" s="2" t="s">
        <v>46</v>
      </c>
      <c r="K808" s="2" t="s">
        <v>169</v>
      </c>
      <c r="L808" s="2" t="s">
        <v>87</v>
      </c>
      <c r="M808" s="8">
        <v>1</v>
      </c>
      <c r="N808" s="9" t="str">
        <f t="shared" si="36"/>
        <v>RSSS-350-4752 - Autres - Gouvernement fédéral - Cap</v>
      </c>
      <c r="O808" s="9" t="str">
        <f t="shared" si="37"/>
        <v>Investissement</v>
      </c>
      <c r="P808" s="9" t="str">
        <f t="shared" si="38"/>
        <v>Partenaires externes</v>
      </c>
    </row>
    <row r="809" spans="1:16" ht="12.75" customHeight="1" x14ac:dyDescent="0.25">
      <c r="A809" s="2" t="s">
        <v>441</v>
      </c>
      <c r="B809" s="2" t="s">
        <v>441</v>
      </c>
      <c r="C809" s="2" t="s">
        <v>431</v>
      </c>
      <c r="D809" s="2" t="s">
        <v>1725</v>
      </c>
      <c r="E809" s="2" t="s">
        <v>90</v>
      </c>
      <c r="F809" s="2" t="s">
        <v>172</v>
      </c>
      <c r="G809" s="2" t="s">
        <v>171</v>
      </c>
      <c r="H809" s="2" t="s">
        <v>170</v>
      </c>
      <c r="I809" s="2" t="s">
        <v>88</v>
      </c>
      <c r="J809" s="2" t="s">
        <v>46</v>
      </c>
      <c r="K809" s="2" t="s">
        <v>169</v>
      </c>
      <c r="L809" s="2" t="s">
        <v>87</v>
      </c>
      <c r="M809" s="8">
        <v>1</v>
      </c>
      <c r="N809" s="9" t="str">
        <f t="shared" si="36"/>
        <v>RSSS-350-4800 - Autres - Gouvernement fédéral - Cap</v>
      </c>
      <c r="O809" s="9" t="str">
        <f t="shared" si="37"/>
        <v>Investissement</v>
      </c>
      <c r="P809" s="9" t="str">
        <f t="shared" si="38"/>
        <v>Partenaires externes</v>
      </c>
    </row>
    <row r="810" spans="1:16" ht="12.75" customHeight="1" x14ac:dyDescent="0.25">
      <c r="A810" s="2" t="s">
        <v>408</v>
      </c>
      <c r="B810" s="2" t="s">
        <v>408</v>
      </c>
      <c r="C810" s="2" t="s">
        <v>399</v>
      </c>
      <c r="D810" s="2" t="s">
        <v>1725</v>
      </c>
      <c r="E810" s="2" t="s">
        <v>90</v>
      </c>
      <c r="F810" s="2" t="s">
        <v>172</v>
      </c>
      <c r="G810" s="2" t="s">
        <v>171</v>
      </c>
      <c r="H810" s="2" t="s">
        <v>170</v>
      </c>
      <c r="I810" s="2" t="s">
        <v>88</v>
      </c>
      <c r="J810" s="2" t="s">
        <v>46</v>
      </c>
      <c r="K810" s="2" t="s">
        <v>169</v>
      </c>
      <c r="L810" s="2" t="s">
        <v>87</v>
      </c>
      <c r="M810" s="8">
        <v>1</v>
      </c>
      <c r="N810" s="9" t="str">
        <f t="shared" si="36"/>
        <v>RSSS-350-4851 - Autres - Gouvernement fédéral - Cap</v>
      </c>
      <c r="O810" s="9" t="str">
        <f t="shared" si="37"/>
        <v>Investissement</v>
      </c>
      <c r="P810" s="9" t="str">
        <f t="shared" si="38"/>
        <v>Partenaires externes</v>
      </c>
    </row>
    <row r="811" spans="1:16" ht="12.75" customHeight="1" x14ac:dyDescent="0.25">
      <c r="A811" s="2" t="s">
        <v>376</v>
      </c>
      <c r="B811" s="2" t="s">
        <v>376</v>
      </c>
      <c r="C811" s="2" t="s">
        <v>366</v>
      </c>
      <c r="D811" s="2" t="s">
        <v>1725</v>
      </c>
      <c r="E811" s="2" t="s">
        <v>90</v>
      </c>
      <c r="F811" s="2" t="s">
        <v>172</v>
      </c>
      <c r="G811" s="2" t="s">
        <v>171</v>
      </c>
      <c r="H811" s="2" t="s">
        <v>170</v>
      </c>
      <c r="I811" s="2" t="s">
        <v>88</v>
      </c>
      <c r="J811" s="2" t="s">
        <v>46</v>
      </c>
      <c r="K811" s="2" t="s">
        <v>169</v>
      </c>
      <c r="L811" s="2" t="s">
        <v>87</v>
      </c>
      <c r="M811" s="8">
        <v>1</v>
      </c>
      <c r="N811" s="9" t="str">
        <f t="shared" si="36"/>
        <v>RSSS-350-4900 - Autres - Gouvernement fédéral - Cap</v>
      </c>
      <c r="O811" s="9" t="str">
        <f t="shared" si="37"/>
        <v>Investissement</v>
      </c>
      <c r="P811" s="9" t="str">
        <f t="shared" si="38"/>
        <v>Partenaires externes</v>
      </c>
    </row>
    <row r="812" spans="1:16" ht="12.75" customHeight="1" x14ac:dyDescent="0.25">
      <c r="A812" s="2" t="s">
        <v>343</v>
      </c>
      <c r="B812" s="2" t="s">
        <v>343</v>
      </c>
      <c r="C812" s="2" t="s">
        <v>333</v>
      </c>
      <c r="D812" s="2" t="s">
        <v>1725</v>
      </c>
      <c r="E812" s="2" t="s">
        <v>90</v>
      </c>
      <c r="F812" s="2" t="s">
        <v>172</v>
      </c>
      <c r="G812" s="2" t="s">
        <v>171</v>
      </c>
      <c r="H812" s="2" t="s">
        <v>170</v>
      </c>
      <c r="I812" s="2" t="s">
        <v>88</v>
      </c>
      <c r="J812" s="2" t="s">
        <v>46</v>
      </c>
      <c r="K812" s="2" t="s">
        <v>169</v>
      </c>
      <c r="L812" s="2" t="s">
        <v>87</v>
      </c>
      <c r="M812" s="8">
        <v>1</v>
      </c>
      <c r="N812" s="9" t="str">
        <f t="shared" si="36"/>
        <v>RSSS-350-4903 - Autres - Gouvernement fédéral - Cap</v>
      </c>
      <c r="O812" s="9" t="str">
        <f t="shared" si="37"/>
        <v>Investissement</v>
      </c>
      <c r="P812" s="9" t="str">
        <f t="shared" si="38"/>
        <v>Partenaires externes</v>
      </c>
    </row>
    <row r="813" spans="1:16" ht="12.75" customHeight="1" x14ac:dyDescent="0.25">
      <c r="A813" s="2" t="s">
        <v>310</v>
      </c>
      <c r="B813" s="2" t="s">
        <v>310</v>
      </c>
      <c r="C813" s="2" t="s">
        <v>295</v>
      </c>
      <c r="D813" s="2" t="s">
        <v>1725</v>
      </c>
      <c r="E813" s="2" t="s">
        <v>90</v>
      </c>
      <c r="F813" s="2" t="s">
        <v>172</v>
      </c>
      <c r="G813" s="2" t="s">
        <v>171</v>
      </c>
      <c r="H813" s="2" t="s">
        <v>170</v>
      </c>
      <c r="I813" s="2" t="s">
        <v>88</v>
      </c>
      <c r="J813" s="2" t="s">
        <v>46</v>
      </c>
      <c r="K813" s="2" t="s">
        <v>169</v>
      </c>
      <c r="L813" s="2" t="s">
        <v>87</v>
      </c>
      <c r="M813" s="8">
        <v>1</v>
      </c>
      <c r="N813" s="9" t="str">
        <f t="shared" si="36"/>
        <v>RSSS-350-4950 - Autres - Gouvernement fédéral - Cap</v>
      </c>
      <c r="O813" s="9" t="str">
        <f t="shared" si="37"/>
        <v>Investissement</v>
      </c>
      <c r="P813" s="9" t="str">
        <f t="shared" si="38"/>
        <v>Partenaires externes</v>
      </c>
    </row>
    <row r="814" spans="1:16" ht="12.75" customHeight="1" x14ac:dyDescent="0.25">
      <c r="A814" s="2" t="s">
        <v>272</v>
      </c>
      <c r="B814" s="2" t="s">
        <v>272</v>
      </c>
      <c r="C814" s="2" t="s">
        <v>262</v>
      </c>
      <c r="D814" s="2" t="s">
        <v>1725</v>
      </c>
      <c r="E814" s="2" t="s">
        <v>90</v>
      </c>
      <c r="F814" s="2" t="s">
        <v>172</v>
      </c>
      <c r="G814" s="2" t="s">
        <v>171</v>
      </c>
      <c r="H814" s="2" t="s">
        <v>170</v>
      </c>
      <c r="I814" s="2" t="s">
        <v>88</v>
      </c>
      <c r="J814" s="2" t="s">
        <v>46</v>
      </c>
      <c r="K814" s="2" t="s">
        <v>169</v>
      </c>
      <c r="L814" s="2" t="s">
        <v>87</v>
      </c>
      <c r="M814" s="8">
        <v>1</v>
      </c>
      <c r="N814" s="9" t="str">
        <f t="shared" si="36"/>
        <v>RSSS-350-4951 - Autres - Gouvernement fédéral - Cap</v>
      </c>
      <c r="O814" s="9" t="str">
        <f t="shared" si="37"/>
        <v>Investissement</v>
      </c>
      <c r="P814" s="9" t="str">
        <f t="shared" si="38"/>
        <v>Partenaires externes</v>
      </c>
    </row>
    <row r="815" spans="1:16" ht="12.75" customHeight="1" x14ac:dyDescent="0.25">
      <c r="A815" s="2" t="s">
        <v>173</v>
      </c>
      <c r="B815" s="2" t="s">
        <v>173</v>
      </c>
      <c r="C815" s="2" t="s">
        <v>149</v>
      </c>
      <c r="D815" s="2" t="s">
        <v>1725</v>
      </c>
      <c r="E815" s="2" t="s">
        <v>90</v>
      </c>
      <c r="F815" s="2" t="s">
        <v>172</v>
      </c>
      <c r="G815" s="2" t="s">
        <v>171</v>
      </c>
      <c r="H815" s="2" t="s">
        <v>170</v>
      </c>
      <c r="I815" s="2" t="s">
        <v>88</v>
      </c>
      <c r="J815" s="2" t="s">
        <v>46</v>
      </c>
      <c r="K815" s="2" t="s">
        <v>169</v>
      </c>
      <c r="L815" s="2" t="s">
        <v>87</v>
      </c>
      <c r="M815" s="8">
        <v>1</v>
      </c>
      <c r="N815" s="9" t="str">
        <f t="shared" si="36"/>
        <v>RSSS-350-4952 - Autres - Gouvernement fédéral - Cap</v>
      </c>
      <c r="O815" s="9" t="str">
        <f t="shared" si="37"/>
        <v>Investissement</v>
      </c>
      <c r="P815" s="9" t="str">
        <f t="shared" si="38"/>
        <v>Partenaires externes</v>
      </c>
    </row>
    <row r="816" spans="1:16" ht="12.75" customHeight="1" x14ac:dyDescent="0.25">
      <c r="A816" s="2" t="s">
        <v>1356</v>
      </c>
      <c r="B816" s="2" t="s">
        <v>1356</v>
      </c>
      <c r="C816" s="2" t="s">
        <v>1347</v>
      </c>
      <c r="D816" s="2" t="s">
        <v>50</v>
      </c>
      <c r="E816" s="2" t="s">
        <v>90</v>
      </c>
      <c r="F816" s="2" t="s">
        <v>167</v>
      </c>
      <c r="G816" s="2" t="s">
        <v>166</v>
      </c>
      <c r="H816" s="2" t="s">
        <v>165</v>
      </c>
      <c r="I816" s="2" t="s">
        <v>88</v>
      </c>
      <c r="J816" s="2" t="s">
        <v>47</v>
      </c>
      <c r="K816" s="2" t="s">
        <v>51</v>
      </c>
      <c r="L816" s="2" t="s">
        <v>87</v>
      </c>
      <c r="M816" s="8">
        <v>1</v>
      </c>
      <c r="N816" s="9" t="str">
        <f t="shared" si="36"/>
        <v>RSSS-360-4017 - Autres sources de financement - Non Cap</v>
      </c>
      <c r="O816" s="9" t="str">
        <f t="shared" si="37"/>
        <v>Dépense</v>
      </c>
      <c r="P816" s="9" t="str">
        <f t="shared" si="38"/>
        <v>Fonds général</v>
      </c>
    </row>
    <row r="817" spans="1:16" ht="12.75" customHeight="1" x14ac:dyDescent="0.25">
      <c r="A817" s="2" t="s">
        <v>1323</v>
      </c>
      <c r="B817" s="2" t="s">
        <v>1323</v>
      </c>
      <c r="C817" s="2" t="s">
        <v>1314</v>
      </c>
      <c r="D817" s="2" t="s">
        <v>50</v>
      </c>
      <c r="E817" s="2" t="s">
        <v>90</v>
      </c>
      <c r="F817" s="2" t="s">
        <v>167</v>
      </c>
      <c r="G817" s="2" t="s">
        <v>166</v>
      </c>
      <c r="H817" s="2" t="s">
        <v>165</v>
      </c>
      <c r="I817" s="2" t="s">
        <v>88</v>
      </c>
      <c r="J817" s="2" t="s">
        <v>47</v>
      </c>
      <c r="K817" s="2" t="s">
        <v>51</v>
      </c>
      <c r="L817" s="2" t="s">
        <v>87</v>
      </c>
      <c r="M817" s="8">
        <v>1</v>
      </c>
      <c r="N817" s="9" t="str">
        <f t="shared" si="36"/>
        <v>RSSS-360-4051 - Autres sources de financement - Non Cap</v>
      </c>
      <c r="O817" s="9" t="str">
        <f t="shared" si="37"/>
        <v>Dépense</v>
      </c>
      <c r="P817" s="9" t="str">
        <f t="shared" si="38"/>
        <v>Fonds général</v>
      </c>
    </row>
    <row r="818" spans="1:16" ht="12.75" customHeight="1" x14ac:dyDescent="0.25">
      <c r="A818" s="2" t="s">
        <v>1290</v>
      </c>
      <c r="B818" s="2" t="s">
        <v>1290</v>
      </c>
      <c r="C818" s="2" t="s">
        <v>1281</v>
      </c>
      <c r="D818" s="2" t="s">
        <v>50</v>
      </c>
      <c r="E818" s="2" t="s">
        <v>90</v>
      </c>
      <c r="F818" s="2" t="s">
        <v>167</v>
      </c>
      <c r="G818" s="2" t="s">
        <v>166</v>
      </c>
      <c r="H818" s="2" t="s">
        <v>165</v>
      </c>
      <c r="I818" s="2" t="s">
        <v>88</v>
      </c>
      <c r="J818" s="2" t="s">
        <v>47</v>
      </c>
      <c r="K818" s="2" t="s">
        <v>51</v>
      </c>
      <c r="L818" s="2" t="s">
        <v>87</v>
      </c>
      <c r="M818" s="8">
        <v>1</v>
      </c>
      <c r="N818" s="9" t="str">
        <f t="shared" si="36"/>
        <v>RSSS-360-4100 - Autres sources de financement - Non Cap</v>
      </c>
      <c r="O818" s="9" t="str">
        <f t="shared" si="37"/>
        <v>Dépense</v>
      </c>
      <c r="P818" s="9" t="str">
        <f t="shared" si="38"/>
        <v>Fonds général</v>
      </c>
    </row>
    <row r="819" spans="1:16" ht="12.75" customHeight="1" x14ac:dyDescent="0.25">
      <c r="A819" s="2" t="s">
        <v>1257</v>
      </c>
      <c r="B819" s="2" t="s">
        <v>1257</v>
      </c>
      <c r="C819" s="2" t="s">
        <v>1248</v>
      </c>
      <c r="D819" s="2" t="s">
        <v>50</v>
      </c>
      <c r="E819" s="2" t="s">
        <v>90</v>
      </c>
      <c r="F819" s="2" t="s">
        <v>167</v>
      </c>
      <c r="G819" s="2" t="s">
        <v>166</v>
      </c>
      <c r="H819" s="2" t="s">
        <v>165</v>
      </c>
      <c r="I819" s="2" t="s">
        <v>88</v>
      </c>
      <c r="J819" s="2" t="s">
        <v>47</v>
      </c>
      <c r="K819" s="2" t="s">
        <v>51</v>
      </c>
      <c r="L819" s="2" t="s">
        <v>87</v>
      </c>
      <c r="M819" s="8">
        <v>1</v>
      </c>
      <c r="N819" s="9" t="str">
        <f t="shared" si="36"/>
        <v>RSSS-360-4150 - Autres sources de financement - Non Cap</v>
      </c>
      <c r="O819" s="9" t="str">
        <f t="shared" si="37"/>
        <v>Dépense</v>
      </c>
      <c r="P819" s="9" t="str">
        <f t="shared" si="38"/>
        <v>Fonds général</v>
      </c>
    </row>
    <row r="820" spans="1:16" ht="12.75" customHeight="1" x14ac:dyDescent="0.25">
      <c r="A820" s="2" t="s">
        <v>1224</v>
      </c>
      <c r="B820" s="2" t="s">
        <v>1224</v>
      </c>
      <c r="C820" s="2" t="s">
        <v>1215</v>
      </c>
      <c r="D820" s="2" t="s">
        <v>50</v>
      </c>
      <c r="E820" s="2" t="s">
        <v>90</v>
      </c>
      <c r="F820" s="2" t="s">
        <v>167</v>
      </c>
      <c r="G820" s="2" t="s">
        <v>166</v>
      </c>
      <c r="H820" s="2" t="s">
        <v>165</v>
      </c>
      <c r="I820" s="2" t="s">
        <v>88</v>
      </c>
      <c r="J820" s="2" t="s">
        <v>47</v>
      </c>
      <c r="K820" s="2" t="s">
        <v>51</v>
      </c>
      <c r="L820" s="2" t="s">
        <v>87</v>
      </c>
      <c r="M820" s="8">
        <v>1</v>
      </c>
      <c r="N820" s="9" t="str">
        <f t="shared" si="36"/>
        <v>RSSS-360-4155 - Autres sources de financement - Non Cap</v>
      </c>
      <c r="O820" s="9" t="str">
        <f t="shared" si="37"/>
        <v>Dépense</v>
      </c>
      <c r="P820" s="9" t="str">
        <f t="shared" si="38"/>
        <v>Fonds général</v>
      </c>
    </row>
    <row r="821" spans="1:16" ht="12.75" customHeight="1" x14ac:dyDescent="0.25">
      <c r="A821" s="2" t="s">
        <v>1191</v>
      </c>
      <c r="B821" s="2" t="s">
        <v>1191</v>
      </c>
      <c r="C821" s="2" t="s">
        <v>1182</v>
      </c>
      <c r="D821" s="2" t="s">
        <v>50</v>
      </c>
      <c r="E821" s="2" t="s">
        <v>90</v>
      </c>
      <c r="F821" s="2" t="s">
        <v>167</v>
      </c>
      <c r="G821" s="2" t="s">
        <v>166</v>
      </c>
      <c r="H821" s="2" t="s">
        <v>165</v>
      </c>
      <c r="I821" s="2" t="s">
        <v>88</v>
      </c>
      <c r="J821" s="2" t="s">
        <v>47</v>
      </c>
      <c r="K821" s="2" t="s">
        <v>51</v>
      </c>
      <c r="L821" s="2" t="s">
        <v>87</v>
      </c>
      <c r="M821" s="8">
        <v>1</v>
      </c>
      <c r="N821" s="9" t="str">
        <f t="shared" si="36"/>
        <v>RSSS-360-4200 - Autres sources de financement - Non Cap</v>
      </c>
      <c r="O821" s="9" t="str">
        <f t="shared" si="37"/>
        <v>Dépense</v>
      </c>
      <c r="P821" s="9" t="str">
        <f t="shared" si="38"/>
        <v>Fonds général</v>
      </c>
    </row>
    <row r="822" spans="1:16" ht="12.75" customHeight="1" x14ac:dyDescent="0.25">
      <c r="A822" s="2" t="s">
        <v>1158</v>
      </c>
      <c r="B822" s="2" t="s">
        <v>1158</v>
      </c>
      <c r="C822" s="2" t="s">
        <v>1149</v>
      </c>
      <c r="D822" s="2" t="s">
        <v>50</v>
      </c>
      <c r="E822" s="2" t="s">
        <v>90</v>
      </c>
      <c r="F822" s="2" t="s">
        <v>167</v>
      </c>
      <c r="G822" s="2" t="s">
        <v>166</v>
      </c>
      <c r="H822" s="2" t="s">
        <v>165</v>
      </c>
      <c r="I822" s="2" t="s">
        <v>88</v>
      </c>
      <c r="J822" s="2" t="s">
        <v>47</v>
      </c>
      <c r="K822" s="2" t="s">
        <v>51</v>
      </c>
      <c r="L822" s="2" t="s">
        <v>87</v>
      </c>
      <c r="M822" s="8">
        <v>1</v>
      </c>
      <c r="N822" s="9" t="str">
        <f t="shared" si="36"/>
        <v>RSSS-360-4250 - Autres sources de financement - Non Cap</v>
      </c>
      <c r="O822" s="9" t="str">
        <f t="shared" si="37"/>
        <v>Dépense</v>
      </c>
      <c r="P822" s="9" t="str">
        <f t="shared" si="38"/>
        <v>Fonds général</v>
      </c>
    </row>
    <row r="823" spans="1:16" ht="12.75" customHeight="1" x14ac:dyDescent="0.25">
      <c r="A823" s="2" t="s">
        <v>1125</v>
      </c>
      <c r="B823" s="2" t="s">
        <v>1125</v>
      </c>
      <c r="C823" s="2" t="s">
        <v>1116</v>
      </c>
      <c r="D823" s="2" t="s">
        <v>50</v>
      </c>
      <c r="E823" s="2" t="s">
        <v>90</v>
      </c>
      <c r="F823" s="2" t="s">
        <v>167</v>
      </c>
      <c r="G823" s="2" t="s">
        <v>166</v>
      </c>
      <c r="H823" s="2" t="s">
        <v>165</v>
      </c>
      <c r="I823" s="2" t="s">
        <v>88</v>
      </c>
      <c r="J823" s="2" t="s">
        <v>47</v>
      </c>
      <c r="K823" s="2" t="s">
        <v>51</v>
      </c>
      <c r="L823" s="2" t="s">
        <v>87</v>
      </c>
      <c r="M823" s="8">
        <v>1</v>
      </c>
      <c r="N823" s="9" t="str">
        <f t="shared" si="36"/>
        <v>RSSS-360-4300 - Autres sources de financement - Non Cap</v>
      </c>
      <c r="O823" s="9" t="str">
        <f t="shared" si="37"/>
        <v>Dépense</v>
      </c>
      <c r="P823" s="9" t="str">
        <f t="shared" si="38"/>
        <v>Fonds général</v>
      </c>
    </row>
    <row r="824" spans="1:16" ht="12.75" customHeight="1" x14ac:dyDescent="0.25">
      <c r="A824" s="2" t="s">
        <v>1092</v>
      </c>
      <c r="B824" s="2" t="s">
        <v>1092</v>
      </c>
      <c r="C824" s="2" t="s">
        <v>1083</v>
      </c>
      <c r="D824" s="2" t="s">
        <v>50</v>
      </c>
      <c r="E824" s="2" t="s">
        <v>90</v>
      </c>
      <c r="F824" s="2" t="s">
        <v>167</v>
      </c>
      <c r="G824" s="2" t="s">
        <v>166</v>
      </c>
      <c r="H824" s="2" t="s">
        <v>165</v>
      </c>
      <c r="I824" s="2" t="s">
        <v>88</v>
      </c>
      <c r="J824" s="2" t="s">
        <v>47</v>
      </c>
      <c r="K824" s="2" t="s">
        <v>51</v>
      </c>
      <c r="L824" s="2" t="s">
        <v>87</v>
      </c>
      <c r="M824" s="8">
        <v>1</v>
      </c>
      <c r="N824" s="9" t="str">
        <f t="shared" si="36"/>
        <v>RSSS-360-4326 - Autres sources de financement - Non Cap</v>
      </c>
      <c r="O824" s="9" t="str">
        <f t="shared" si="37"/>
        <v>Dépense</v>
      </c>
      <c r="P824" s="9" t="str">
        <f t="shared" si="38"/>
        <v>Fonds général</v>
      </c>
    </row>
    <row r="825" spans="1:16" ht="12.75" customHeight="1" x14ac:dyDescent="0.25">
      <c r="A825" s="2" t="s">
        <v>1059</v>
      </c>
      <c r="B825" s="2" t="s">
        <v>1059</v>
      </c>
      <c r="C825" s="2" t="s">
        <v>1050</v>
      </c>
      <c r="D825" s="2" t="s">
        <v>50</v>
      </c>
      <c r="E825" s="2" t="s">
        <v>90</v>
      </c>
      <c r="F825" s="2" t="s">
        <v>167</v>
      </c>
      <c r="G825" s="2" t="s">
        <v>166</v>
      </c>
      <c r="H825" s="2" t="s">
        <v>165</v>
      </c>
      <c r="I825" s="2" t="s">
        <v>88</v>
      </c>
      <c r="J825" s="2" t="s">
        <v>47</v>
      </c>
      <c r="K825" s="2" t="s">
        <v>51</v>
      </c>
      <c r="L825" s="2" t="s">
        <v>87</v>
      </c>
      <c r="M825" s="8">
        <v>1</v>
      </c>
      <c r="N825" s="9" t="str">
        <f t="shared" si="36"/>
        <v>RSSS-360-4327 - Autres sources de financement - Non Cap</v>
      </c>
      <c r="O825" s="9" t="str">
        <f t="shared" si="37"/>
        <v>Dépense</v>
      </c>
      <c r="P825" s="9" t="str">
        <f t="shared" si="38"/>
        <v>Fonds général</v>
      </c>
    </row>
    <row r="826" spans="1:16" ht="12.75" customHeight="1" x14ac:dyDescent="0.25">
      <c r="A826" s="2" t="s">
        <v>1026</v>
      </c>
      <c r="B826" s="2" t="s">
        <v>1026</v>
      </c>
      <c r="C826" s="2" t="s">
        <v>1017</v>
      </c>
      <c r="D826" s="2" t="s">
        <v>50</v>
      </c>
      <c r="E826" s="2" t="s">
        <v>90</v>
      </c>
      <c r="F826" s="2" t="s">
        <v>167</v>
      </c>
      <c r="G826" s="2" t="s">
        <v>166</v>
      </c>
      <c r="H826" s="2" t="s">
        <v>165</v>
      </c>
      <c r="I826" s="2" t="s">
        <v>88</v>
      </c>
      <c r="J826" s="2" t="s">
        <v>47</v>
      </c>
      <c r="K826" s="2" t="s">
        <v>51</v>
      </c>
      <c r="L826" s="2" t="s">
        <v>87</v>
      </c>
      <c r="M826" s="8">
        <v>1</v>
      </c>
      <c r="N826" s="9" t="str">
        <f t="shared" si="36"/>
        <v>RSSS-360-4350 - Autres sources de financement - Non Cap</v>
      </c>
      <c r="O826" s="9" t="str">
        <f t="shared" si="37"/>
        <v>Dépense</v>
      </c>
      <c r="P826" s="9" t="str">
        <f t="shared" si="38"/>
        <v>Fonds général</v>
      </c>
    </row>
    <row r="827" spans="1:16" ht="12.75" customHeight="1" x14ac:dyDescent="0.25">
      <c r="A827" s="2" t="s">
        <v>993</v>
      </c>
      <c r="B827" s="2" t="s">
        <v>993</v>
      </c>
      <c r="C827" s="2" t="s">
        <v>984</v>
      </c>
      <c r="D827" s="2" t="s">
        <v>50</v>
      </c>
      <c r="E827" s="2" t="s">
        <v>90</v>
      </c>
      <c r="F827" s="2" t="s">
        <v>167</v>
      </c>
      <c r="G827" s="2" t="s">
        <v>166</v>
      </c>
      <c r="H827" s="2" t="s">
        <v>165</v>
      </c>
      <c r="I827" s="2" t="s">
        <v>88</v>
      </c>
      <c r="J827" s="2" t="s">
        <v>47</v>
      </c>
      <c r="K827" s="2" t="s">
        <v>51</v>
      </c>
      <c r="L827" s="2" t="s">
        <v>87</v>
      </c>
      <c r="M827" s="8">
        <v>1</v>
      </c>
      <c r="N827" s="9" t="str">
        <f t="shared" si="36"/>
        <v>RSSS-360-4400 - Autres sources de financement - Non Cap</v>
      </c>
      <c r="O827" s="9" t="str">
        <f t="shared" si="37"/>
        <v>Dépense</v>
      </c>
      <c r="P827" s="9" t="str">
        <f t="shared" si="38"/>
        <v>Fonds général</v>
      </c>
    </row>
    <row r="828" spans="1:16" ht="12.75" customHeight="1" x14ac:dyDescent="0.25">
      <c r="A828" s="2" t="s">
        <v>960</v>
      </c>
      <c r="B828" s="2" t="s">
        <v>960</v>
      </c>
      <c r="C828" s="2" t="s">
        <v>951</v>
      </c>
      <c r="D828" s="2" t="s">
        <v>50</v>
      </c>
      <c r="E828" s="2" t="s">
        <v>90</v>
      </c>
      <c r="F828" s="2" t="s">
        <v>167</v>
      </c>
      <c r="G828" s="2" t="s">
        <v>166</v>
      </c>
      <c r="H828" s="2" t="s">
        <v>165</v>
      </c>
      <c r="I828" s="2" t="s">
        <v>88</v>
      </c>
      <c r="J828" s="2" t="s">
        <v>47</v>
      </c>
      <c r="K828" s="2" t="s">
        <v>51</v>
      </c>
      <c r="L828" s="2" t="s">
        <v>87</v>
      </c>
      <c r="M828" s="8">
        <v>1</v>
      </c>
      <c r="N828" s="9" t="str">
        <f t="shared" si="36"/>
        <v>RSSS-360-4450 - Autres sources de financement - Non Cap</v>
      </c>
      <c r="O828" s="9" t="str">
        <f t="shared" si="37"/>
        <v>Dépense</v>
      </c>
      <c r="P828" s="9" t="str">
        <f t="shared" si="38"/>
        <v>Fonds général</v>
      </c>
    </row>
    <row r="829" spans="1:16" ht="12.75" customHeight="1" x14ac:dyDescent="0.25">
      <c r="A829" s="2" t="s">
        <v>927</v>
      </c>
      <c r="B829" s="2" t="s">
        <v>927</v>
      </c>
      <c r="C829" s="2" t="s">
        <v>918</v>
      </c>
      <c r="D829" s="2" t="s">
        <v>50</v>
      </c>
      <c r="E829" s="2" t="s">
        <v>90</v>
      </c>
      <c r="F829" s="2" t="s">
        <v>167</v>
      </c>
      <c r="G829" s="2" t="s">
        <v>166</v>
      </c>
      <c r="H829" s="2" t="s">
        <v>165</v>
      </c>
      <c r="I829" s="2" t="s">
        <v>88</v>
      </c>
      <c r="J829" s="2" t="s">
        <v>47</v>
      </c>
      <c r="K829" s="2" t="s">
        <v>51</v>
      </c>
      <c r="L829" s="2" t="s">
        <v>87</v>
      </c>
      <c r="M829" s="8">
        <v>1</v>
      </c>
      <c r="N829" s="9" t="str">
        <f t="shared" si="36"/>
        <v>RSSS-360-4500 - Autres sources de financement - Non Cap</v>
      </c>
      <c r="O829" s="9" t="str">
        <f t="shared" si="37"/>
        <v>Dépense</v>
      </c>
      <c r="P829" s="9" t="str">
        <f t="shared" si="38"/>
        <v>Fonds général</v>
      </c>
    </row>
    <row r="830" spans="1:16" ht="12.75" customHeight="1" x14ac:dyDescent="0.25">
      <c r="A830" s="2" t="s">
        <v>894</v>
      </c>
      <c r="B830" s="2" t="s">
        <v>894</v>
      </c>
      <c r="C830" s="2" t="s">
        <v>885</v>
      </c>
      <c r="D830" s="2" t="s">
        <v>50</v>
      </c>
      <c r="E830" s="2" t="s">
        <v>90</v>
      </c>
      <c r="F830" s="2" t="s">
        <v>167</v>
      </c>
      <c r="G830" s="2" t="s">
        <v>166</v>
      </c>
      <c r="H830" s="2" t="s">
        <v>165</v>
      </c>
      <c r="I830" s="2" t="s">
        <v>88</v>
      </c>
      <c r="J830" s="2" t="s">
        <v>47</v>
      </c>
      <c r="K830" s="2" t="s">
        <v>51</v>
      </c>
      <c r="L830" s="2" t="s">
        <v>87</v>
      </c>
      <c r="M830" s="8">
        <v>1</v>
      </c>
      <c r="N830" s="9" t="str">
        <f t="shared" si="36"/>
        <v>RSSS-360-4550 - Autres sources de financement - Non Cap</v>
      </c>
      <c r="O830" s="9" t="str">
        <f t="shared" si="37"/>
        <v>Dépense</v>
      </c>
      <c r="P830" s="9" t="str">
        <f t="shared" si="38"/>
        <v>Fonds général</v>
      </c>
    </row>
    <row r="831" spans="1:16" ht="12.75" customHeight="1" x14ac:dyDescent="0.25">
      <c r="A831" s="2" t="s">
        <v>861</v>
      </c>
      <c r="B831" s="2" t="s">
        <v>861</v>
      </c>
      <c r="C831" s="2" t="s">
        <v>852</v>
      </c>
      <c r="D831" s="2" t="s">
        <v>50</v>
      </c>
      <c r="E831" s="2" t="s">
        <v>90</v>
      </c>
      <c r="F831" s="2" t="s">
        <v>167</v>
      </c>
      <c r="G831" s="2" t="s">
        <v>166</v>
      </c>
      <c r="H831" s="2" t="s">
        <v>165</v>
      </c>
      <c r="I831" s="2" t="s">
        <v>88</v>
      </c>
      <c r="J831" s="2" t="s">
        <v>47</v>
      </c>
      <c r="K831" s="2" t="s">
        <v>51</v>
      </c>
      <c r="L831" s="2" t="s">
        <v>87</v>
      </c>
      <c r="M831" s="8">
        <v>1</v>
      </c>
      <c r="N831" s="9" t="str">
        <f t="shared" si="36"/>
        <v>RSSS-360-4600 - Autres sources de financement - Non Cap</v>
      </c>
      <c r="O831" s="9" t="str">
        <f t="shared" si="37"/>
        <v>Dépense</v>
      </c>
      <c r="P831" s="9" t="str">
        <f t="shared" si="38"/>
        <v>Fonds général</v>
      </c>
    </row>
    <row r="832" spans="1:16" ht="12.75" customHeight="1" x14ac:dyDescent="0.25">
      <c r="A832" s="2" t="s">
        <v>828</v>
      </c>
      <c r="B832" s="2" t="s">
        <v>828</v>
      </c>
      <c r="C832" s="2" t="s">
        <v>819</v>
      </c>
      <c r="D832" s="2" t="s">
        <v>50</v>
      </c>
      <c r="E832" s="2" t="s">
        <v>90</v>
      </c>
      <c r="F832" s="2" t="s">
        <v>167</v>
      </c>
      <c r="G832" s="2" t="s">
        <v>166</v>
      </c>
      <c r="H832" s="2" t="s">
        <v>165</v>
      </c>
      <c r="I832" s="2" t="s">
        <v>88</v>
      </c>
      <c r="J832" s="2" t="s">
        <v>47</v>
      </c>
      <c r="K832" s="2" t="s">
        <v>51</v>
      </c>
      <c r="L832" s="2" t="s">
        <v>87</v>
      </c>
      <c r="M832" s="8">
        <v>1</v>
      </c>
      <c r="N832" s="9" t="str">
        <f t="shared" si="36"/>
        <v>RSSS-360-4601 - Autres sources de financement - Non Cap</v>
      </c>
      <c r="O832" s="9" t="str">
        <f t="shared" si="37"/>
        <v>Dépense</v>
      </c>
      <c r="P832" s="9" t="str">
        <f t="shared" si="38"/>
        <v>Fonds général</v>
      </c>
    </row>
    <row r="833" spans="1:16" ht="12.75" customHeight="1" x14ac:dyDescent="0.25">
      <c r="A833" s="2" t="s">
        <v>795</v>
      </c>
      <c r="B833" s="2" t="s">
        <v>795</v>
      </c>
      <c r="C833" s="2" t="s">
        <v>786</v>
      </c>
      <c r="D833" s="2" t="s">
        <v>50</v>
      </c>
      <c r="E833" s="2" t="s">
        <v>90</v>
      </c>
      <c r="F833" s="2" t="s">
        <v>167</v>
      </c>
      <c r="G833" s="2" t="s">
        <v>166</v>
      </c>
      <c r="H833" s="2" t="s">
        <v>165</v>
      </c>
      <c r="I833" s="2" t="s">
        <v>88</v>
      </c>
      <c r="J833" s="2" t="s">
        <v>47</v>
      </c>
      <c r="K833" s="2" t="s">
        <v>51</v>
      </c>
      <c r="L833" s="2" t="s">
        <v>87</v>
      </c>
      <c r="M833" s="8">
        <v>1</v>
      </c>
      <c r="N833" s="9" t="str">
        <f t="shared" si="36"/>
        <v>RSSS-360-4602 - Autres sources de financement - Non Cap</v>
      </c>
      <c r="O833" s="9" t="str">
        <f t="shared" si="37"/>
        <v>Dépense</v>
      </c>
      <c r="P833" s="9" t="str">
        <f t="shared" si="38"/>
        <v>Fonds général</v>
      </c>
    </row>
    <row r="834" spans="1:16" ht="12.75" customHeight="1" x14ac:dyDescent="0.25">
      <c r="A834" s="2" t="s">
        <v>762</v>
      </c>
      <c r="B834" s="2" t="s">
        <v>762</v>
      </c>
      <c r="C834" s="2" t="s">
        <v>753</v>
      </c>
      <c r="D834" s="2" t="s">
        <v>50</v>
      </c>
      <c r="E834" s="2" t="s">
        <v>90</v>
      </c>
      <c r="F834" s="2" t="s">
        <v>167</v>
      </c>
      <c r="G834" s="2" t="s">
        <v>166</v>
      </c>
      <c r="H834" s="2" t="s">
        <v>165</v>
      </c>
      <c r="I834" s="2" t="s">
        <v>88</v>
      </c>
      <c r="J834" s="2" t="s">
        <v>47</v>
      </c>
      <c r="K834" s="2" t="s">
        <v>51</v>
      </c>
      <c r="L834" s="2" t="s">
        <v>87</v>
      </c>
      <c r="M834" s="8">
        <v>1</v>
      </c>
      <c r="N834" s="9" t="str">
        <f t="shared" si="36"/>
        <v>RSSS-360-4603 - Autres sources de financement - Non Cap</v>
      </c>
      <c r="O834" s="9" t="str">
        <f t="shared" si="37"/>
        <v>Dépense</v>
      </c>
      <c r="P834" s="9" t="str">
        <f t="shared" si="38"/>
        <v>Fonds général</v>
      </c>
    </row>
    <row r="835" spans="1:16" ht="12.75" customHeight="1" x14ac:dyDescent="0.25">
      <c r="A835" s="2" t="s">
        <v>729</v>
      </c>
      <c r="B835" s="2" t="s">
        <v>729</v>
      </c>
      <c r="C835" s="2" t="s">
        <v>720</v>
      </c>
      <c r="D835" s="2" t="s">
        <v>50</v>
      </c>
      <c r="E835" s="2" t="s">
        <v>90</v>
      </c>
      <c r="F835" s="2" t="s">
        <v>167</v>
      </c>
      <c r="G835" s="2" t="s">
        <v>166</v>
      </c>
      <c r="H835" s="2" t="s">
        <v>165</v>
      </c>
      <c r="I835" s="2" t="s">
        <v>88</v>
      </c>
      <c r="J835" s="2" t="s">
        <v>47</v>
      </c>
      <c r="K835" s="2" t="s">
        <v>51</v>
      </c>
      <c r="L835" s="2" t="s">
        <v>87</v>
      </c>
      <c r="M835" s="8">
        <v>1</v>
      </c>
      <c r="N835" s="9" t="str">
        <f t="shared" ref="N835:N898" si="39">_xlfn.CONCAT(B835," - ",G835)</f>
        <v>RSSS-360-4604 - Autres sources de financement - Non Cap</v>
      </c>
      <c r="O835" s="9" t="str">
        <f t="shared" ref="O835:O898" si="40">J835</f>
        <v>Dépense</v>
      </c>
      <c r="P835" s="9" t="str">
        <f t="shared" ref="P835:P898" si="41">D835</f>
        <v>Fonds général</v>
      </c>
    </row>
    <row r="836" spans="1:16" ht="12.75" customHeight="1" x14ac:dyDescent="0.25">
      <c r="A836" s="2" t="s">
        <v>696</v>
      </c>
      <c r="B836" s="2" t="s">
        <v>696</v>
      </c>
      <c r="C836" s="2" t="s">
        <v>687</v>
      </c>
      <c r="D836" s="2" t="s">
        <v>50</v>
      </c>
      <c r="E836" s="2" t="s">
        <v>90</v>
      </c>
      <c r="F836" s="2" t="s">
        <v>167</v>
      </c>
      <c r="G836" s="2" t="s">
        <v>166</v>
      </c>
      <c r="H836" s="2" t="s">
        <v>165</v>
      </c>
      <c r="I836" s="2" t="s">
        <v>88</v>
      </c>
      <c r="J836" s="2" t="s">
        <v>47</v>
      </c>
      <c r="K836" s="2" t="s">
        <v>51</v>
      </c>
      <c r="L836" s="2" t="s">
        <v>87</v>
      </c>
      <c r="M836" s="8">
        <v>1</v>
      </c>
      <c r="N836" s="9" t="str">
        <f t="shared" si="39"/>
        <v>RSSS-360-4618 - Autres sources de financement - Non Cap</v>
      </c>
      <c r="O836" s="9" t="str">
        <f t="shared" si="40"/>
        <v>Dépense</v>
      </c>
      <c r="P836" s="9" t="str">
        <f t="shared" si="41"/>
        <v>Fonds général</v>
      </c>
    </row>
    <row r="837" spans="1:16" ht="12.75" customHeight="1" x14ac:dyDescent="0.25">
      <c r="A837" s="2" t="s">
        <v>663</v>
      </c>
      <c r="B837" s="2" t="s">
        <v>663</v>
      </c>
      <c r="C837" s="2" t="s">
        <v>654</v>
      </c>
      <c r="D837" s="2" t="s">
        <v>50</v>
      </c>
      <c r="E837" s="2" t="s">
        <v>90</v>
      </c>
      <c r="F837" s="2" t="s">
        <v>167</v>
      </c>
      <c r="G837" s="2" t="s">
        <v>166</v>
      </c>
      <c r="H837" s="2" t="s">
        <v>165</v>
      </c>
      <c r="I837" s="2" t="s">
        <v>88</v>
      </c>
      <c r="J837" s="2" t="s">
        <v>47</v>
      </c>
      <c r="K837" s="2" t="s">
        <v>51</v>
      </c>
      <c r="L837" s="2" t="s">
        <v>87</v>
      </c>
      <c r="M837" s="8">
        <v>1</v>
      </c>
      <c r="N837" s="9" t="str">
        <f t="shared" si="39"/>
        <v>RSSS-360-4620 - Autres sources de financement - Non Cap</v>
      </c>
      <c r="O837" s="9" t="str">
        <f t="shared" si="40"/>
        <v>Dépense</v>
      </c>
      <c r="P837" s="9" t="str">
        <f t="shared" si="41"/>
        <v>Fonds général</v>
      </c>
    </row>
    <row r="838" spans="1:16" ht="12.75" customHeight="1" x14ac:dyDescent="0.25">
      <c r="A838" s="2" t="s">
        <v>630</v>
      </c>
      <c r="B838" s="2" t="s">
        <v>630</v>
      </c>
      <c r="C838" s="2" t="s">
        <v>621</v>
      </c>
      <c r="D838" s="2" t="s">
        <v>50</v>
      </c>
      <c r="E838" s="2" t="s">
        <v>90</v>
      </c>
      <c r="F838" s="2" t="s">
        <v>167</v>
      </c>
      <c r="G838" s="2" t="s">
        <v>166</v>
      </c>
      <c r="H838" s="2" t="s">
        <v>165</v>
      </c>
      <c r="I838" s="2" t="s">
        <v>88</v>
      </c>
      <c r="J838" s="2" t="s">
        <v>47</v>
      </c>
      <c r="K838" s="2" t="s">
        <v>51</v>
      </c>
      <c r="L838" s="2" t="s">
        <v>87</v>
      </c>
      <c r="M838" s="8">
        <v>1</v>
      </c>
      <c r="N838" s="9" t="str">
        <f t="shared" si="39"/>
        <v>RSSS-360-4624 - Autres sources de financement - Non Cap</v>
      </c>
      <c r="O838" s="9" t="str">
        <f t="shared" si="40"/>
        <v>Dépense</v>
      </c>
      <c r="P838" s="9" t="str">
        <f t="shared" si="41"/>
        <v>Fonds général</v>
      </c>
    </row>
    <row r="839" spans="1:16" ht="12.75" customHeight="1" x14ac:dyDescent="0.25">
      <c r="A839" s="2" t="s">
        <v>597</v>
      </c>
      <c r="B839" s="2" t="s">
        <v>597</v>
      </c>
      <c r="C839" s="2" t="s">
        <v>588</v>
      </c>
      <c r="D839" s="2" t="s">
        <v>50</v>
      </c>
      <c r="E839" s="2" t="s">
        <v>90</v>
      </c>
      <c r="F839" s="2" t="s">
        <v>167</v>
      </c>
      <c r="G839" s="2" t="s">
        <v>166</v>
      </c>
      <c r="H839" s="2" t="s">
        <v>165</v>
      </c>
      <c r="I839" s="2" t="s">
        <v>88</v>
      </c>
      <c r="J839" s="2" t="s">
        <v>47</v>
      </c>
      <c r="K839" s="2" t="s">
        <v>51</v>
      </c>
      <c r="L839" s="2" t="s">
        <v>87</v>
      </c>
      <c r="M839" s="8">
        <v>1</v>
      </c>
      <c r="N839" s="9" t="str">
        <f t="shared" si="39"/>
        <v>RSSS-360-4664 - Autres sources de financement - Non Cap</v>
      </c>
      <c r="O839" s="9" t="str">
        <f t="shared" si="40"/>
        <v>Dépense</v>
      </c>
      <c r="P839" s="9" t="str">
        <f t="shared" si="41"/>
        <v>Fonds général</v>
      </c>
    </row>
    <row r="840" spans="1:16" ht="12.75" customHeight="1" x14ac:dyDescent="0.25">
      <c r="A840" s="2" t="s">
        <v>564</v>
      </c>
      <c r="B840" s="2" t="s">
        <v>564</v>
      </c>
      <c r="C840" s="2" t="s">
        <v>555</v>
      </c>
      <c r="D840" s="2" t="s">
        <v>50</v>
      </c>
      <c r="E840" s="2" t="s">
        <v>90</v>
      </c>
      <c r="F840" s="2" t="s">
        <v>167</v>
      </c>
      <c r="G840" s="2" t="s">
        <v>166</v>
      </c>
      <c r="H840" s="2" t="s">
        <v>165</v>
      </c>
      <c r="I840" s="2" t="s">
        <v>88</v>
      </c>
      <c r="J840" s="2" t="s">
        <v>47</v>
      </c>
      <c r="K840" s="2" t="s">
        <v>51</v>
      </c>
      <c r="L840" s="2" t="s">
        <v>87</v>
      </c>
      <c r="M840" s="8">
        <v>1</v>
      </c>
      <c r="N840" s="9" t="str">
        <f t="shared" si="39"/>
        <v>RSSS-360-4665 - Autres sources de financement - Non Cap</v>
      </c>
      <c r="O840" s="9" t="str">
        <f t="shared" si="40"/>
        <v>Dépense</v>
      </c>
      <c r="P840" s="9" t="str">
        <f t="shared" si="41"/>
        <v>Fonds général</v>
      </c>
    </row>
    <row r="841" spans="1:16" ht="12.75" customHeight="1" x14ac:dyDescent="0.25">
      <c r="A841" s="2" t="s">
        <v>531</v>
      </c>
      <c r="B841" s="2" t="s">
        <v>531</v>
      </c>
      <c r="C841" s="2" t="s">
        <v>522</v>
      </c>
      <c r="D841" s="2" t="s">
        <v>50</v>
      </c>
      <c r="E841" s="2" t="s">
        <v>90</v>
      </c>
      <c r="F841" s="2" t="s">
        <v>167</v>
      </c>
      <c r="G841" s="2" t="s">
        <v>166</v>
      </c>
      <c r="H841" s="2" t="s">
        <v>165</v>
      </c>
      <c r="I841" s="2" t="s">
        <v>88</v>
      </c>
      <c r="J841" s="2" t="s">
        <v>47</v>
      </c>
      <c r="K841" s="2" t="s">
        <v>51</v>
      </c>
      <c r="L841" s="2" t="s">
        <v>87</v>
      </c>
      <c r="M841" s="8">
        <v>1</v>
      </c>
      <c r="N841" s="9" t="str">
        <f t="shared" si="39"/>
        <v>RSSS-360-4700 - Autres sources de financement - Non Cap</v>
      </c>
      <c r="O841" s="9" t="str">
        <f t="shared" si="40"/>
        <v>Dépense</v>
      </c>
      <c r="P841" s="9" t="str">
        <f t="shared" si="41"/>
        <v>Fonds général</v>
      </c>
    </row>
    <row r="842" spans="1:16" ht="12.75" customHeight="1" x14ac:dyDescent="0.25">
      <c r="A842" s="2" t="s">
        <v>498</v>
      </c>
      <c r="B842" s="2" t="s">
        <v>498</v>
      </c>
      <c r="C842" s="2" t="s">
        <v>493</v>
      </c>
      <c r="D842" s="2" t="s">
        <v>50</v>
      </c>
      <c r="E842" s="2" t="s">
        <v>90</v>
      </c>
      <c r="F842" s="2" t="s">
        <v>167</v>
      </c>
      <c r="G842" s="2" t="s">
        <v>166</v>
      </c>
      <c r="H842" s="2" t="s">
        <v>165</v>
      </c>
      <c r="I842" s="2" t="s">
        <v>88</v>
      </c>
      <c r="J842" s="2" t="s">
        <v>47</v>
      </c>
      <c r="K842" s="2" t="s">
        <v>51</v>
      </c>
      <c r="L842" s="2" t="s">
        <v>87</v>
      </c>
      <c r="M842" s="8">
        <v>1</v>
      </c>
      <c r="N842" s="9" t="str">
        <f t="shared" si="39"/>
        <v>RSSS-360-4751 - Autres sources de financement - Non Cap</v>
      </c>
      <c r="O842" s="9" t="str">
        <f t="shared" si="40"/>
        <v>Dépense</v>
      </c>
      <c r="P842" s="9" t="str">
        <f t="shared" si="41"/>
        <v>Fonds général</v>
      </c>
    </row>
    <row r="843" spans="1:16" ht="12.75" customHeight="1" x14ac:dyDescent="0.25">
      <c r="A843" s="2" t="s">
        <v>469</v>
      </c>
      <c r="B843" s="2" t="s">
        <v>469</v>
      </c>
      <c r="C843" s="2" t="s">
        <v>464</v>
      </c>
      <c r="D843" s="2" t="s">
        <v>50</v>
      </c>
      <c r="E843" s="2" t="s">
        <v>90</v>
      </c>
      <c r="F843" s="2" t="s">
        <v>167</v>
      </c>
      <c r="G843" s="2" t="s">
        <v>166</v>
      </c>
      <c r="H843" s="2" t="s">
        <v>165</v>
      </c>
      <c r="I843" s="2" t="s">
        <v>88</v>
      </c>
      <c r="J843" s="2" t="s">
        <v>47</v>
      </c>
      <c r="K843" s="2" t="s">
        <v>51</v>
      </c>
      <c r="L843" s="2" t="s">
        <v>87</v>
      </c>
      <c r="M843" s="8">
        <v>1</v>
      </c>
      <c r="N843" s="9" t="str">
        <f t="shared" si="39"/>
        <v>RSSS-360-4752 - Autres sources de financement - Non Cap</v>
      </c>
      <c r="O843" s="9" t="str">
        <f t="shared" si="40"/>
        <v>Dépense</v>
      </c>
      <c r="P843" s="9" t="str">
        <f t="shared" si="41"/>
        <v>Fonds général</v>
      </c>
    </row>
    <row r="844" spans="1:16" ht="12.75" customHeight="1" x14ac:dyDescent="0.25">
      <c r="A844" s="2" t="s">
        <v>440</v>
      </c>
      <c r="B844" s="2" t="s">
        <v>440</v>
      </c>
      <c r="C844" s="2" t="s">
        <v>431</v>
      </c>
      <c r="D844" s="2" t="s">
        <v>50</v>
      </c>
      <c r="E844" s="2" t="s">
        <v>90</v>
      </c>
      <c r="F844" s="2" t="s">
        <v>167</v>
      </c>
      <c r="G844" s="2" t="s">
        <v>166</v>
      </c>
      <c r="H844" s="2" t="s">
        <v>165</v>
      </c>
      <c r="I844" s="2" t="s">
        <v>88</v>
      </c>
      <c r="J844" s="2" t="s">
        <v>47</v>
      </c>
      <c r="K844" s="2" t="s">
        <v>51</v>
      </c>
      <c r="L844" s="2" t="s">
        <v>87</v>
      </c>
      <c r="M844" s="8">
        <v>1</v>
      </c>
      <c r="N844" s="9" t="str">
        <f t="shared" si="39"/>
        <v>RSSS-360-4800 - Autres sources de financement - Non Cap</v>
      </c>
      <c r="O844" s="9" t="str">
        <f t="shared" si="40"/>
        <v>Dépense</v>
      </c>
      <c r="P844" s="9" t="str">
        <f t="shared" si="41"/>
        <v>Fonds général</v>
      </c>
    </row>
    <row r="845" spans="1:16" ht="12.75" customHeight="1" x14ac:dyDescent="0.25">
      <c r="A845" s="2" t="s">
        <v>407</v>
      </c>
      <c r="B845" s="2" t="s">
        <v>407</v>
      </c>
      <c r="C845" s="2" t="s">
        <v>399</v>
      </c>
      <c r="D845" s="2" t="s">
        <v>50</v>
      </c>
      <c r="E845" s="2" t="s">
        <v>90</v>
      </c>
      <c r="F845" s="2" t="s">
        <v>167</v>
      </c>
      <c r="G845" s="2" t="s">
        <v>166</v>
      </c>
      <c r="H845" s="2" t="s">
        <v>165</v>
      </c>
      <c r="I845" s="2" t="s">
        <v>88</v>
      </c>
      <c r="J845" s="2" t="s">
        <v>47</v>
      </c>
      <c r="K845" s="2" t="s">
        <v>51</v>
      </c>
      <c r="L845" s="2" t="s">
        <v>87</v>
      </c>
      <c r="M845" s="8">
        <v>1</v>
      </c>
      <c r="N845" s="9" t="str">
        <f t="shared" si="39"/>
        <v>RSSS-360-4851 - Autres sources de financement - Non Cap</v>
      </c>
      <c r="O845" s="9" t="str">
        <f t="shared" si="40"/>
        <v>Dépense</v>
      </c>
      <c r="P845" s="9" t="str">
        <f t="shared" si="41"/>
        <v>Fonds général</v>
      </c>
    </row>
    <row r="846" spans="1:16" ht="12.75" customHeight="1" x14ac:dyDescent="0.25">
      <c r="A846" s="2" t="s">
        <v>375</v>
      </c>
      <c r="B846" s="2" t="s">
        <v>375</v>
      </c>
      <c r="C846" s="2" t="s">
        <v>366</v>
      </c>
      <c r="D846" s="2" t="s">
        <v>50</v>
      </c>
      <c r="E846" s="2" t="s">
        <v>90</v>
      </c>
      <c r="F846" s="2" t="s">
        <v>167</v>
      </c>
      <c r="G846" s="2" t="s">
        <v>166</v>
      </c>
      <c r="H846" s="2" t="s">
        <v>165</v>
      </c>
      <c r="I846" s="2" t="s">
        <v>88</v>
      </c>
      <c r="J846" s="2" t="s">
        <v>47</v>
      </c>
      <c r="K846" s="2" t="s">
        <v>51</v>
      </c>
      <c r="L846" s="2" t="s">
        <v>87</v>
      </c>
      <c r="M846" s="8">
        <v>1</v>
      </c>
      <c r="N846" s="9" t="str">
        <f t="shared" si="39"/>
        <v>RSSS-360-4900 - Autres sources de financement - Non Cap</v>
      </c>
      <c r="O846" s="9" t="str">
        <f t="shared" si="40"/>
        <v>Dépense</v>
      </c>
      <c r="P846" s="9" t="str">
        <f t="shared" si="41"/>
        <v>Fonds général</v>
      </c>
    </row>
    <row r="847" spans="1:16" ht="12.75" customHeight="1" x14ac:dyDescent="0.25">
      <c r="A847" s="2" t="s">
        <v>342</v>
      </c>
      <c r="B847" s="2" t="s">
        <v>342</v>
      </c>
      <c r="C847" s="2" t="s">
        <v>333</v>
      </c>
      <c r="D847" s="2" t="s">
        <v>50</v>
      </c>
      <c r="E847" s="2" t="s">
        <v>90</v>
      </c>
      <c r="F847" s="2" t="s">
        <v>167</v>
      </c>
      <c r="G847" s="2" t="s">
        <v>166</v>
      </c>
      <c r="H847" s="2" t="s">
        <v>165</v>
      </c>
      <c r="I847" s="2" t="s">
        <v>88</v>
      </c>
      <c r="J847" s="2" t="s">
        <v>47</v>
      </c>
      <c r="K847" s="2" t="s">
        <v>51</v>
      </c>
      <c r="L847" s="2" t="s">
        <v>87</v>
      </c>
      <c r="M847" s="8">
        <v>1</v>
      </c>
      <c r="N847" s="9" t="str">
        <f t="shared" si="39"/>
        <v>RSSS-360-4903 - Autres sources de financement - Non Cap</v>
      </c>
      <c r="O847" s="9" t="str">
        <f t="shared" si="40"/>
        <v>Dépense</v>
      </c>
      <c r="P847" s="9" t="str">
        <f t="shared" si="41"/>
        <v>Fonds général</v>
      </c>
    </row>
    <row r="848" spans="1:16" ht="12.75" customHeight="1" x14ac:dyDescent="0.25">
      <c r="A848" s="2" t="s">
        <v>309</v>
      </c>
      <c r="B848" s="2" t="s">
        <v>309</v>
      </c>
      <c r="C848" s="2" t="s">
        <v>295</v>
      </c>
      <c r="D848" s="2" t="s">
        <v>50</v>
      </c>
      <c r="E848" s="2" t="s">
        <v>90</v>
      </c>
      <c r="F848" s="2" t="s">
        <v>167</v>
      </c>
      <c r="G848" s="2" t="s">
        <v>166</v>
      </c>
      <c r="H848" s="2" t="s">
        <v>165</v>
      </c>
      <c r="I848" s="2" t="s">
        <v>88</v>
      </c>
      <c r="J848" s="2" t="s">
        <v>47</v>
      </c>
      <c r="K848" s="2" t="s">
        <v>51</v>
      </c>
      <c r="L848" s="2" t="s">
        <v>87</v>
      </c>
      <c r="M848" s="8">
        <v>1</v>
      </c>
      <c r="N848" s="9" t="str">
        <f t="shared" si="39"/>
        <v>RSSS-360-4950 - Autres sources de financement - Non Cap</v>
      </c>
      <c r="O848" s="9" t="str">
        <f t="shared" si="40"/>
        <v>Dépense</v>
      </c>
      <c r="P848" s="9" t="str">
        <f t="shared" si="41"/>
        <v>Fonds général</v>
      </c>
    </row>
    <row r="849" spans="1:16" ht="12.75" customHeight="1" x14ac:dyDescent="0.25">
      <c r="A849" s="2" t="s">
        <v>271</v>
      </c>
      <c r="B849" s="2" t="s">
        <v>271</v>
      </c>
      <c r="C849" s="2" t="s">
        <v>262</v>
      </c>
      <c r="D849" s="2" t="s">
        <v>50</v>
      </c>
      <c r="E849" s="2" t="s">
        <v>90</v>
      </c>
      <c r="F849" s="2" t="s">
        <v>167</v>
      </c>
      <c r="G849" s="2" t="s">
        <v>166</v>
      </c>
      <c r="H849" s="2" t="s">
        <v>165</v>
      </c>
      <c r="I849" s="2" t="s">
        <v>88</v>
      </c>
      <c r="J849" s="2" t="s">
        <v>47</v>
      </c>
      <c r="K849" s="2" t="s">
        <v>51</v>
      </c>
      <c r="L849" s="2" t="s">
        <v>87</v>
      </c>
      <c r="M849" s="8">
        <v>1</v>
      </c>
      <c r="N849" s="9" t="str">
        <f t="shared" si="39"/>
        <v>RSSS-360-4951 - Autres sources de financement - Non Cap</v>
      </c>
      <c r="O849" s="9" t="str">
        <f t="shared" si="40"/>
        <v>Dépense</v>
      </c>
      <c r="P849" s="9" t="str">
        <f t="shared" si="41"/>
        <v>Fonds général</v>
      </c>
    </row>
    <row r="850" spans="1:16" ht="12.75" customHeight="1" x14ac:dyDescent="0.25">
      <c r="A850" s="2" t="s">
        <v>168</v>
      </c>
      <c r="B850" s="2" t="s">
        <v>168</v>
      </c>
      <c r="C850" s="2" t="s">
        <v>149</v>
      </c>
      <c r="D850" s="2" t="s">
        <v>50</v>
      </c>
      <c r="E850" s="2" t="s">
        <v>90</v>
      </c>
      <c r="F850" s="2" t="s">
        <v>167</v>
      </c>
      <c r="G850" s="2" t="s">
        <v>166</v>
      </c>
      <c r="H850" s="2" t="s">
        <v>165</v>
      </c>
      <c r="I850" s="2" t="s">
        <v>88</v>
      </c>
      <c r="J850" s="2" t="s">
        <v>47</v>
      </c>
      <c r="K850" s="2" t="s">
        <v>51</v>
      </c>
      <c r="L850" s="2" t="s">
        <v>87</v>
      </c>
      <c r="M850" s="8">
        <v>1</v>
      </c>
      <c r="N850" s="9" t="str">
        <f t="shared" si="39"/>
        <v>RSSS-360-4952 - Autres sources de financement - Non Cap</v>
      </c>
      <c r="O850" s="9" t="str">
        <f t="shared" si="40"/>
        <v>Dépense</v>
      </c>
      <c r="P850" s="9" t="str">
        <f t="shared" si="41"/>
        <v>Fonds général</v>
      </c>
    </row>
    <row r="851" spans="1:16" ht="12.75" customHeight="1" x14ac:dyDescent="0.25">
      <c r="A851" s="2" t="s">
        <v>1355</v>
      </c>
      <c r="B851" s="2" t="s">
        <v>1355</v>
      </c>
      <c r="C851" s="2" t="s">
        <v>1347</v>
      </c>
      <c r="D851" s="2" t="s">
        <v>50</v>
      </c>
      <c r="E851" s="2" t="s">
        <v>90</v>
      </c>
      <c r="F851" s="2" t="s">
        <v>163</v>
      </c>
      <c r="G851" s="2" t="s">
        <v>162</v>
      </c>
      <c r="H851" s="2" t="s">
        <v>161</v>
      </c>
      <c r="I851" s="2" t="s">
        <v>88</v>
      </c>
      <c r="J851" s="2" t="s">
        <v>46</v>
      </c>
      <c r="K851" s="2" t="s">
        <v>51</v>
      </c>
      <c r="L851" s="2" t="s">
        <v>87</v>
      </c>
      <c r="M851" s="8">
        <v>1</v>
      </c>
      <c r="N851" s="9" t="str">
        <f t="shared" si="39"/>
        <v>RSSS-370-4017 - Autres sources de financement - Cap</v>
      </c>
      <c r="O851" s="9" t="str">
        <f t="shared" si="40"/>
        <v>Investissement</v>
      </c>
      <c r="P851" s="9" t="str">
        <f t="shared" si="41"/>
        <v>Fonds général</v>
      </c>
    </row>
    <row r="852" spans="1:16" ht="12.75" customHeight="1" x14ac:dyDescent="0.25">
      <c r="A852" s="2" t="s">
        <v>1322</v>
      </c>
      <c r="B852" s="2" t="s">
        <v>1322</v>
      </c>
      <c r="C852" s="2" t="s">
        <v>1314</v>
      </c>
      <c r="D852" s="2" t="s">
        <v>50</v>
      </c>
      <c r="E852" s="2" t="s">
        <v>90</v>
      </c>
      <c r="F852" s="2" t="s">
        <v>163</v>
      </c>
      <c r="G852" s="2" t="s">
        <v>162</v>
      </c>
      <c r="H852" s="2" t="s">
        <v>161</v>
      </c>
      <c r="I852" s="2" t="s">
        <v>88</v>
      </c>
      <c r="J852" s="2" t="s">
        <v>46</v>
      </c>
      <c r="K852" s="2" t="s">
        <v>51</v>
      </c>
      <c r="L852" s="2" t="s">
        <v>87</v>
      </c>
      <c r="M852" s="8">
        <v>1</v>
      </c>
      <c r="N852" s="9" t="str">
        <f t="shared" si="39"/>
        <v>RSSS-370-4051 - Autres sources de financement - Cap</v>
      </c>
      <c r="O852" s="9" t="str">
        <f t="shared" si="40"/>
        <v>Investissement</v>
      </c>
      <c r="P852" s="9" t="str">
        <f t="shared" si="41"/>
        <v>Fonds général</v>
      </c>
    </row>
    <row r="853" spans="1:16" ht="12.75" customHeight="1" x14ac:dyDescent="0.25">
      <c r="A853" s="2" t="s">
        <v>1289</v>
      </c>
      <c r="B853" s="2" t="s">
        <v>1289</v>
      </c>
      <c r="C853" s="2" t="s">
        <v>1281</v>
      </c>
      <c r="D853" s="2" t="s">
        <v>50</v>
      </c>
      <c r="E853" s="2" t="s">
        <v>90</v>
      </c>
      <c r="F853" s="2" t="s">
        <v>163</v>
      </c>
      <c r="G853" s="2" t="s">
        <v>162</v>
      </c>
      <c r="H853" s="2" t="s">
        <v>161</v>
      </c>
      <c r="I853" s="2" t="s">
        <v>88</v>
      </c>
      <c r="J853" s="2" t="s">
        <v>46</v>
      </c>
      <c r="K853" s="2" t="s">
        <v>51</v>
      </c>
      <c r="L853" s="2" t="s">
        <v>87</v>
      </c>
      <c r="M853" s="8">
        <v>1</v>
      </c>
      <c r="N853" s="9" t="str">
        <f t="shared" si="39"/>
        <v>RSSS-370-4100 - Autres sources de financement - Cap</v>
      </c>
      <c r="O853" s="9" t="str">
        <f t="shared" si="40"/>
        <v>Investissement</v>
      </c>
      <c r="P853" s="9" t="str">
        <f t="shared" si="41"/>
        <v>Fonds général</v>
      </c>
    </row>
    <row r="854" spans="1:16" ht="12.75" customHeight="1" x14ac:dyDescent="0.25">
      <c r="A854" s="2" t="s">
        <v>1256</v>
      </c>
      <c r="B854" s="2" t="s">
        <v>1256</v>
      </c>
      <c r="C854" s="2" t="s">
        <v>1248</v>
      </c>
      <c r="D854" s="2" t="s">
        <v>50</v>
      </c>
      <c r="E854" s="2" t="s">
        <v>90</v>
      </c>
      <c r="F854" s="2" t="s">
        <v>163</v>
      </c>
      <c r="G854" s="2" t="s">
        <v>162</v>
      </c>
      <c r="H854" s="2" t="s">
        <v>161</v>
      </c>
      <c r="I854" s="2" t="s">
        <v>88</v>
      </c>
      <c r="J854" s="2" t="s">
        <v>46</v>
      </c>
      <c r="K854" s="2" t="s">
        <v>51</v>
      </c>
      <c r="L854" s="2" t="s">
        <v>87</v>
      </c>
      <c r="M854" s="8">
        <v>1</v>
      </c>
      <c r="N854" s="9" t="str">
        <f t="shared" si="39"/>
        <v>RSSS-370-4150 - Autres sources de financement - Cap</v>
      </c>
      <c r="O854" s="9" t="str">
        <f t="shared" si="40"/>
        <v>Investissement</v>
      </c>
      <c r="P854" s="9" t="str">
        <f t="shared" si="41"/>
        <v>Fonds général</v>
      </c>
    </row>
    <row r="855" spans="1:16" ht="12.75" customHeight="1" x14ac:dyDescent="0.25">
      <c r="A855" s="2" t="s">
        <v>1223</v>
      </c>
      <c r="B855" s="2" t="s">
        <v>1223</v>
      </c>
      <c r="C855" s="2" t="s">
        <v>1215</v>
      </c>
      <c r="D855" s="2" t="s">
        <v>50</v>
      </c>
      <c r="E855" s="2" t="s">
        <v>90</v>
      </c>
      <c r="F855" s="2" t="s">
        <v>163</v>
      </c>
      <c r="G855" s="2" t="s">
        <v>162</v>
      </c>
      <c r="H855" s="2" t="s">
        <v>161</v>
      </c>
      <c r="I855" s="2" t="s">
        <v>88</v>
      </c>
      <c r="J855" s="2" t="s">
        <v>46</v>
      </c>
      <c r="K855" s="2" t="s">
        <v>51</v>
      </c>
      <c r="L855" s="2" t="s">
        <v>87</v>
      </c>
      <c r="M855" s="8">
        <v>1</v>
      </c>
      <c r="N855" s="9" t="str">
        <f t="shared" si="39"/>
        <v>RSSS-370-4155 - Autres sources de financement - Cap</v>
      </c>
      <c r="O855" s="9" t="str">
        <f t="shared" si="40"/>
        <v>Investissement</v>
      </c>
      <c r="P855" s="9" t="str">
        <f t="shared" si="41"/>
        <v>Fonds général</v>
      </c>
    </row>
    <row r="856" spans="1:16" ht="12.75" customHeight="1" x14ac:dyDescent="0.25">
      <c r="A856" s="2" t="s">
        <v>1190</v>
      </c>
      <c r="B856" s="2" t="s">
        <v>1190</v>
      </c>
      <c r="C856" s="2" t="s">
        <v>1182</v>
      </c>
      <c r="D856" s="2" t="s">
        <v>50</v>
      </c>
      <c r="E856" s="2" t="s">
        <v>90</v>
      </c>
      <c r="F856" s="2" t="s">
        <v>163</v>
      </c>
      <c r="G856" s="2" t="s">
        <v>162</v>
      </c>
      <c r="H856" s="2" t="s">
        <v>161</v>
      </c>
      <c r="I856" s="2" t="s">
        <v>88</v>
      </c>
      <c r="J856" s="2" t="s">
        <v>46</v>
      </c>
      <c r="K856" s="2" t="s">
        <v>51</v>
      </c>
      <c r="L856" s="2" t="s">
        <v>87</v>
      </c>
      <c r="M856" s="8">
        <v>1</v>
      </c>
      <c r="N856" s="9" t="str">
        <f t="shared" si="39"/>
        <v>RSSS-370-4200 - Autres sources de financement - Cap</v>
      </c>
      <c r="O856" s="9" t="str">
        <f t="shared" si="40"/>
        <v>Investissement</v>
      </c>
      <c r="P856" s="9" t="str">
        <f t="shared" si="41"/>
        <v>Fonds général</v>
      </c>
    </row>
    <row r="857" spans="1:16" ht="12.75" customHeight="1" x14ac:dyDescent="0.25">
      <c r="A857" s="2" t="s">
        <v>1157</v>
      </c>
      <c r="B857" s="2" t="s">
        <v>1157</v>
      </c>
      <c r="C857" s="2" t="s">
        <v>1149</v>
      </c>
      <c r="D857" s="2" t="s">
        <v>50</v>
      </c>
      <c r="E857" s="2" t="s">
        <v>90</v>
      </c>
      <c r="F857" s="2" t="s">
        <v>163</v>
      </c>
      <c r="G857" s="2" t="s">
        <v>162</v>
      </c>
      <c r="H857" s="2" t="s">
        <v>161</v>
      </c>
      <c r="I857" s="2" t="s">
        <v>88</v>
      </c>
      <c r="J857" s="2" t="s">
        <v>46</v>
      </c>
      <c r="K857" s="2" t="s">
        <v>51</v>
      </c>
      <c r="L857" s="2" t="s">
        <v>87</v>
      </c>
      <c r="M857" s="8">
        <v>1</v>
      </c>
      <c r="N857" s="9" t="str">
        <f t="shared" si="39"/>
        <v>RSSS-370-4250 - Autres sources de financement - Cap</v>
      </c>
      <c r="O857" s="9" t="str">
        <f t="shared" si="40"/>
        <v>Investissement</v>
      </c>
      <c r="P857" s="9" t="str">
        <f t="shared" si="41"/>
        <v>Fonds général</v>
      </c>
    </row>
    <row r="858" spans="1:16" ht="12.75" customHeight="1" x14ac:dyDescent="0.25">
      <c r="A858" s="2" t="s">
        <v>1124</v>
      </c>
      <c r="B858" s="2" t="s">
        <v>1124</v>
      </c>
      <c r="C858" s="2" t="s">
        <v>1116</v>
      </c>
      <c r="D858" s="2" t="s">
        <v>50</v>
      </c>
      <c r="E858" s="2" t="s">
        <v>90</v>
      </c>
      <c r="F858" s="2" t="s">
        <v>163</v>
      </c>
      <c r="G858" s="2" t="s">
        <v>162</v>
      </c>
      <c r="H858" s="2" t="s">
        <v>161</v>
      </c>
      <c r="I858" s="2" t="s">
        <v>88</v>
      </c>
      <c r="J858" s="2" t="s">
        <v>46</v>
      </c>
      <c r="K858" s="2" t="s">
        <v>51</v>
      </c>
      <c r="L858" s="2" t="s">
        <v>87</v>
      </c>
      <c r="M858" s="8">
        <v>1</v>
      </c>
      <c r="N858" s="9" t="str">
        <f t="shared" si="39"/>
        <v>RSSS-370-4300 - Autres sources de financement - Cap</v>
      </c>
      <c r="O858" s="9" t="str">
        <f t="shared" si="40"/>
        <v>Investissement</v>
      </c>
      <c r="P858" s="9" t="str">
        <f t="shared" si="41"/>
        <v>Fonds général</v>
      </c>
    </row>
    <row r="859" spans="1:16" ht="12.75" customHeight="1" x14ac:dyDescent="0.25">
      <c r="A859" s="2" t="s">
        <v>1091</v>
      </c>
      <c r="B859" s="2" t="s">
        <v>1091</v>
      </c>
      <c r="C859" s="2" t="s">
        <v>1083</v>
      </c>
      <c r="D859" s="2" t="s">
        <v>50</v>
      </c>
      <c r="E859" s="2" t="s">
        <v>90</v>
      </c>
      <c r="F859" s="2" t="s">
        <v>163</v>
      </c>
      <c r="G859" s="2" t="s">
        <v>162</v>
      </c>
      <c r="H859" s="2" t="s">
        <v>161</v>
      </c>
      <c r="I859" s="2" t="s">
        <v>88</v>
      </c>
      <c r="J859" s="2" t="s">
        <v>46</v>
      </c>
      <c r="K859" s="2" t="s">
        <v>51</v>
      </c>
      <c r="L859" s="2" t="s">
        <v>87</v>
      </c>
      <c r="M859" s="8">
        <v>1</v>
      </c>
      <c r="N859" s="9" t="str">
        <f t="shared" si="39"/>
        <v>RSSS-370-4326 - Autres sources de financement - Cap</v>
      </c>
      <c r="O859" s="9" t="str">
        <f t="shared" si="40"/>
        <v>Investissement</v>
      </c>
      <c r="P859" s="9" t="str">
        <f t="shared" si="41"/>
        <v>Fonds général</v>
      </c>
    </row>
    <row r="860" spans="1:16" ht="12.75" customHeight="1" x14ac:dyDescent="0.25">
      <c r="A860" s="2" t="s">
        <v>1058</v>
      </c>
      <c r="B860" s="2" t="s">
        <v>1058</v>
      </c>
      <c r="C860" s="2" t="s">
        <v>1050</v>
      </c>
      <c r="D860" s="2" t="s">
        <v>50</v>
      </c>
      <c r="E860" s="2" t="s">
        <v>90</v>
      </c>
      <c r="F860" s="2" t="s">
        <v>163</v>
      </c>
      <c r="G860" s="2" t="s">
        <v>162</v>
      </c>
      <c r="H860" s="2" t="s">
        <v>161</v>
      </c>
      <c r="I860" s="2" t="s">
        <v>88</v>
      </c>
      <c r="J860" s="2" t="s">
        <v>46</v>
      </c>
      <c r="K860" s="2" t="s">
        <v>51</v>
      </c>
      <c r="L860" s="2" t="s">
        <v>87</v>
      </c>
      <c r="M860" s="8">
        <v>1</v>
      </c>
      <c r="N860" s="9" t="str">
        <f t="shared" si="39"/>
        <v>RSSS-370-4327 - Autres sources de financement - Cap</v>
      </c>
      <c r="O860" s="9" t="str">
        <f t="shared" si="40"/>
        <v>Investissement</v>
      </c>
      <c r="P860" s="9" t="str">
        <f t="shared" si="41"/>
        <v>Fonds général</v>
      </c>
    </row>
    <row r="861" spans="1:16" ht="12.75" customHeight="1" x14ac:dyDescent="0.25">
      <c r="A861" s="2" t="s">
        <v>1025</v>
      </c>
      <c r="B861" s="2" t="s">
        <v>1025</v>
      </c>
      <c r="C861" s="2" t="s">
        <v>1017</v>
      </c>
      <c r="D861" s="2" t="s">
        <v>50</v>
      </c>
      <c r="E861" s="2" t="s">
        <v>90</v>
      </c>
      <c r="F861" s="2" t="s">
        <v>163</v>
      </c>
      <c r="G861" s="2" t="s">
        <v>162</v>
      </c>
      <c r="H861" s="2" t="s">
        <v>161</v>
      </c>
      <c r="I861" s="2" t="s">
        <v>88</v>
      </c>
      <c r="J861" s="2" t="s">
        <v>46</v>
      </c>
      <c r="K861" s="2" t="s">
        <v>51</v>
      </c>
      <c r="L861" s="2" t="s">
        <v>87</v>
      </c>
      <c r="M861" s="8">
        <v>1</v>
      </c>
      <c r="N861" s="9" t="str">
        <f t="shared" si="39"/>
        <v>RSSS-370-4350 - Autres sources de financement - Cap</v>
      </c>
      <c r="O861" s="9" t="str">
        <f t="shared" si="40"/>
        <v>Investissement</v>
      </c>
      <c r="P861" s="9" t="str">
        <f t="shared" si="41"/>
        <v>Fonds général</v>
      </c>
    </row>
    <row r="862" spans="1:16" ht="12.75" customHeight="1" x14ac:dyDescent="0.25">
      <c r="A862" s="2" t="s">
        <v>992</v>
      </c>
      <c r="B862" s="2" t="s">
        <v>992</v>
      </c>
      <c r="C862" s="2" t="s">
        <v>984</v>
      </c>
      <c r="D862" s="2" t="s">
        <v>50</v>
      </c>
      <c r="E862" s="2" t="s">
        <v>90</v>
      </c>
      <c r="F862" s="2" t="s">
        <v>163</v>
      </c>
      <c r="G862" s="2" t="s">
        <v>162</v>
      </c>
      <c r="H862" s="2" t="s">
        <v>161</v>
      </c>
      <c r="I862" s="2" t="s">
        <v>88</v>
      </c>
      <c r="J862" s="2" t="s">
        <v>46</v>
      </c>
      <c r="K862" s="2" t="s">
        <v>51</v>
      </c>
      <c r="L862" s="2" t="s">
        <v>87</v>
      </c>
      <c r="M862" s="8">
        <v>1</v>
      </c>
      <c r="N862" s="9" t="str">
        <f t="shared" si="39"/>
        <v>RSSS-370-4400 - Autres sources de financement - Cap</v>
      </c>
      <c r="O862" s="9" t="str">
        <f t="shared" si="40"/>
        <v>Investissement</v>
      </c>
      <c r="P862" s="9" t="str">
        <f t="shared" si="41"/>
        <v>Fonds général</v>
      </c>
    </row>
    <row r="863" spans="1:16" ht="12.75" customHeight="1" x14ac:dyDescent="0.25">
      <c r="A863" s="2" t="s">
        <v>959</v>
      </c>
      <c r="B863" s="2" t="s">
        <v>959</v>
      </c>
      <c r="C863" s="2" t="s">
        <v>951</v>
      </c>
      <c r="D863" s="2" t="s">
        <v>50</v>
      </c>
      <c r="E863" s="2" t="s">
        <v>90</v>
      </c>
      <c r="F863" s="2" t="s">
        <v>163</v>
      </c>
      <c r="G863" s="2" t="s">
        <v>162</v>
      </c>
      <c r="H863" s="2" t="s">
        <v>161</v>
      </c>
      <c r="I863" s="2" t="s">
        <v>88</v>
      </c>
      <c r="J863" s="2" t="s">
        <v>46</v>
      </c>
      <c r="K863" s="2" t="s">
        <v>51</v>
      </c>
      <c r="L863" s="2" t="s">
        <v>87</v>
      </c>
      <c r="M863" s="8">
        <v>1</v>
      </c>
      <c r="N863" s="9" t="str">
        <f t="shared" si="39"/>
        <v>RSSS-370-4450 - Autres sources de financement - Cap</v>
      </c>
      <c r="O863" s="9" t="str">
        <f t="shared" si="40"/>
        <v>Investissement</v>
      </c>
      <c r="P863" s="9" t="str">
        <f t="shared" si="41"/>
        <v>Fonds général</v>
      </c>
    </row>
    <row r="864" spans="1:16" ht="12.75" customHeight="1" x14ac:dyDescent="0.25">
      <c r="A864" s="2" t="s">
        <v>926</v>
      </c>
      <c r="B864" s="2" t="s">
        <v>926</v>
      </c>
      <c r="C864" s="2" t="s">
        <v>918</v>
      </c>
      <c r="D864" s="2" t="s">
        <v>50</v>
      </c>
      <c r="E864" s="2" t="s">
        <v>90</v>
      </c>
      <c r="F864" s="2" t="s">
        <v>163</v>
      </c>
      <c r="G864" s="2" t="s">
        <v>162</v>
      </c>
      <c r="H864" s="2" t="s">
        <v>161</v>
      </c>
      <c r="I864" s="2" t="s">
        <v>88</v>
      </c>
      <c r="J864" s="2" t="s">
        <v>46</v>
      </c>
      <c r="K864" s="2" t="s">
        <v>51</v>
      </c>
      <c r="L864" s="2" t="s">
        <v>87</v>
      </c>
      <c r="M864" s="8">
        <v>1</v>
      </c>
      <c r="N864" s="9" t="str">
        <f t="shared" si="39"/>
        <v>RSSS-370-4500 - Autres sources de financement - Cap</v>
      </c>
      <c r="O864" s="9" t="str">
        <f t="shared" si="40"/>
        <v>Investissement</v>
      </c>
      <c r="P864" s="9" t="str">
        <f t="shared" si="41"/>
        <v>Fonds général</v>
      </c>
    </row>
    <row r="865" spans="1:16" ht="12.75" customHeight="1" x14ac:dyDescent="0.25">
      <c r="A865" s="2" t="s">
        <v>893</v>
      </c>
      <c r="B865" s="2" t="s">
        <v>893</v>
      </c>
      <c r="C865" s="2" t="s">
        <v>885</v>
      </c>
      <c r="D865" s="2" t="s">
        <v>50</v>
      </c>
      <c r="E865" s="2" t="s">
        <v>90</v>
      </c>
      <c r="F865" s="2" t="s">
        <v>163</v>
      </c>
      <c r="G865" s="2" t="s">
        <v>162</v>
      </c>
      <c r="H865" s="2" t="s">
        <v>161</v>
      </c>
      <c r="I865" s="2" t="s">
        <v>88</v>
      </c>
      <c r="J865" s="2" t="s">
        <v>46</v>
      </c>
      <c r="K865" s="2" t="s">
        <v>51</v>
      </c>
      <c r="L865" s="2" t="s">
        <v>87</v>
      </c>
      <c r="M865" s="8">
        <v>1</v>
      </c>
      <c r="N865" s="9" t="str">
        <f t="shared" si="39"/>
        <v>RSSS-370-4550 - Autres sources de financement - Cap</v>
      </c>
      <c r="O865" s="9" t="str">
        <f t="shared" si="40"/>
        <v>Investissement</v>
      </c>
      <c r="P865" s="9" t="str">
        <f t="shared" si="41"/>
        <v>Fonds général</v>
      </c>
    </row>
    <row r="866" spans="1:16" ht="12.75" customHeight="1" x14ac:dyDescent="0.25">
      <c r="A866" s="2" t="s">
        <v>860</v>
      </c>
      <c r="B866" s="2" t="s">
        <v>860</v>
      </c>
      <c r="C866" s="2" t="s">
        <v>852</v>
      </c>
      <c r="D866" s="2" t="s">
        <v>50</v>
      </c>
      <c r="E866" s="2" t="s">
        <v>90</v>
      </c>
      <c r="F866" s="2" t="s">
        <v>163</v>
      </c>
      <c r="G866" s="2" t="s">
        <v>162</v>
      </c>
      <c r="H866" s="2" t="s">
        <v>161</v>
      </c>
      <c r="I866" s="2" t="s">
        <v>88</v>
      </c>
      <c r="J866" s="2" t="s">
        <v>46</v>
      </c>
      <c r="K866" s="2" t="s">
        <v>51</v>
      </c>
      <c r="L866" s="2" t="s">
        <v>87</v>
      </c>
      <c r="M866" s="8">
        <v>1</v>
      </c>
      <c r="N866" s="9" t="str">
        <f t="shared" si="39"/>
        <v>RSSS-370-4600 - Autres sources de financement - Cap</v>
      </c>
      <c r="O866" s="9" t="str">
        <f t="shared" si="40"/>
        <v>Investissement</v>
      </c>
      <c r="P866" s="9" t="str">
        <f t="shared" si="41"/>
        <v>Fonds général</v>
      </c>
    </row>
    <row r="867" spans="1:16" ht="12.75" customHeight="1" x14ac:dyDescent="0.25">
      <c r="A867" s="2" t="s">
        <v>827</v>
      </c>
      <c r="B867" s="2" t="s">
        <v>827</v>
      </c>
      <c r="C867" s="2" t="s">
        <v>819</v>
      </c>
      <c r="D867" s="2" t="s">
        <v>50</v>
      </c>
      <c r="E867" s="2" t="s">
        <v>90</v>
      </c>
      <c r="F867" s="2" t="s">
        <v>163</v>
      </c>
      <c r="G867" s="2" t="s">
        <v>162</v>
      </c>
      <c r="H867" s="2" t="s">
        <v>161</v>
      </c>
      <c r="I867" s="2" t="s">
        <v>88</v>
      </c>
      <c r="J867" s="2" t="s">
        <v>46</v>
      </c>
      <c r="K867" s="2" t="s">
        <v>51</v>
      </c>
      <c r="L867" s="2" t="s">
        <v>87</v>
      </c>
      <c r="M867" s="8">
        <v>1</v>
      </c>
      <c r="N867" s="9" t="str">
        <f t="shared" si="39"/>
        <v>RSSS-370-4601 - Autres sources de financement - Cap</v>
      </c>
      <c r="O867" s="9" t="str">
        <f t="shared" si="40"/>
        <v>Investissement</v>
      </c>
      <c r="P867" s="9" t="str">
        <f t="shared" si="41"/>
        <v>Fonds général</v>
      </c>
    </row>
    <row r="868" spans="1:16" ht="12.75" customHeight="1" x14ac:dyDescent="0.25">
      <c r="A868" s="2" t="s">
        <v>794</v>
      </c>
      <c r="B868" s="2" t="s">
        <v>794</v>
      </c>
      <c r="C868" s="2" t="s">
        <v>786</v>
      </c>
      <c r="D868" s="2" t="s">
        <v>50</v>
      </c>
      <c r="E868" s="2" t="s">
        <v>90</v>
      </c>
      <c r="F868" s="2" t="s">
        <v>163</v>
      </c>
      <c r="G868" s="2" t="s">
        <v>162</v>
      </c>
      <c r="H868" s="2" t="s">
        <v>161</v>
      </c>
      <c r="I868" s="2" t="s">
        <v>88</v>
      </c>
      <c r="J868" s="2" t="s">
        <v>46</v>
      </c>
      <c r="K868" s="2" t="s">
        <v>51</v>
      </c>
      <c r="L868" s="2" t="s">
        <v>87</v>
      </c>
      <c r="M868" s="8">
        <v>1</v>
      </c>
      <c r="N868" s="9" t="str">
        <f t="shared" si="39"/>
        <v>RSSS-370-4602 - Autres sources de financement - Cap</v>
      </c>
      <c r="O868" s="9" t="str">
        <f t="shared" si="40"/>
        <v>Investissement</v>
      </c>
      <c r="P868" s="9" t="str">
        <f t="shared" si="41"/>
        <v>Fonds général</v>
      </c>
    </row>
    <row r="869" spans="1:16" ht="12.75" customHeight="1" x14ac:dyDescent="0.25">
      <c r="A869" s="2" t="s">
        <v>761</v>
      </c>
      <c r="B869" s="2" t="s">
        <v>761</v>
      </c>
      <c r="C869" s="2" t="s">
        <v>753</v>
      </c>
      <c r="D869" s="2" t="s">
        <v>50</v>
      </c>
      <c r="E869" s="2" t="s">
        <v>90</v>
      </c>
      <c r="F869" s="2" t="s">
        <v>163</v>
      </c>
      <c r="G869" s="2" t="s">
        <v>162</v>
      </c>
      <c r="H869" s="2" t="s">
        <v>161</v>
      </c>
      <c r="I869" s="2" t="s">
        <v>88</v>
      </c>
      <c r="J869" s="2" t="s">
        <v>46</v>
      </c>
      <c r="K869" s="2" t="s">
        <v>51</v>
      </c>
      <c r="L869" s="2" t="s">
        <v>87</v>
      </c>
      <c r="M869" s="8">
        <v>1</v>
      </c>
      <c r="N869" s="9" t="str">
        <f t="shared" si="39"/>
        <v>RSSS-370-4603 - Autres sources de financement - Cap</v>
      </c>
      <c r="O869" s="9" t="str">
        <f t="shared" si="40"/>
        <v>Investissement</v>
      </c>
      <c r="P869" s="9" t="str">
        <f t="shared" si="41"/>
        <v>Fonds général</v>
      </c>
    </row>
    <row r="870" spans="1:16" ht="12.75" customHeight="1" x14ac:dyDescent="0.25">
      <c r="A870" s="2" t="s">
        <v>728</v>
      </c>
      <c r="B870" s="2" t="s">
        <v>728</v>
      </c>
      <c r="C870" s="2" t="s">
        <v>720</v>
      </c>
      <c r="D870" s="2" t="s">
        <v>50</v>
      </c>
      <c r="E870" s="2" t="s">
        <v>90</v>
      </c>
      <c r="F870" s="2" t="s">
        <v>163</v>
      </c>
      <c r="G870" s="2" t="s">
        <v>162</v>
      </c>
      <c r="H870" s="2" t="s">
        <v>161</v>
      </c>
      <c r="I870" s="2" t="s">
        <v>88</v>
      </c>
      <c r="J870" s="2" t="s">
        <v>46</v>
      </c>
      <c r="K870" s="2" t="s">
        <v>51</v>
      </c>
      <c r="L870" s="2" t="s">
        <v>87</v>
      </c>
      <c r="M870" s="8">
        <v>1</v>
      </c>
      <c r="N870" s="9" t="str">
        <f t="shared" si="39"/>
        <v>RSSS-370-4604 - Autres sources de financement - Cap</v>
      </c>
      <c r="O870" s="9" t="str">
        <f t="shared" si="40"/>
        <v>Investissement</v>
      </c>
      <c r="P870" s="9" t="str">
        <f t="shared" si="41"/>
        <v>Fonds général</v>
      </c>
    </row>
    <row r="871" spans="1:16" ht="12.75" customHeight="1" x14ac:dyDescent="0.25">
      <c r="A871" s="2" t="s">
        <v>695</v>
      </c>
      <c r="B871" s="2" t="s">
        <v>695</v>
      </c>
      <c r="C871" s="2" t="s">
        <v>687</v>
      </c>
      <c r="D871" s="2" t="s">
        <v>50</v>
      </c>
      <c r="E871" s="2" t="s">
        <v>90</v>
      </c>
      <c r="F871" s="2" t="s">
        <v>163</v>
      </c>
      <c r="G871" s="2" t="s">
        <v>162</v>
      </c>
      <c r="H871" s="2" t="s">
        <v>161</v>
      </c>
      <c r="I871" s="2" t="s">
        <v>88</v>
      </c>
      <c r="J871" s="2" t="s">
        <v>46</v>
      </c>
      <c r="K871" s="2" t="s">
        <v>51</v>
      </c>
      <c r="L871" s="2" t="s">
        <v>87</v>
      </c>
      <c r="M871" s="8">
        <v>1</v>
      </c>
      <c r="N871" s="9" t="str">
        <f t="shared" si="39"/>
        <v>RSSS-370-4618 - Autres sources de financement - Cap</v>
      </c>
      <c r="O871" s="9" t="str">
        <f t="shared" si="40"/>
        <v>Investissement</v>
      </c>
      <c r="P871" s="9" t="str">
        <f t="shared" si="41"/>
        <v>Fonds général</v>
      </c>
    </row>
    <row r="872" spans="1:16" ht="12.75" customHeight="1" x14ac:dyDescent="0.25">
      <c r="A872" s="2" t="s">
        <v>662</v>
      </c>
      <c r="B872" s="2" t="s">
        <v>662</v>
      </c>
      <c r="C872" s="2" t="s">
        <v>654</v>
      </c>
      <c r="D872" s="2" t="s">
        <v>50</v>
      </c>
      <c r="E872" s="2" t="s">
        <v>90</v>
      </c>
      <c r="F872" s="2" t="s">
        <v>163</v>
      </c>
      <c r="G872" s="2" t="s">
        <v>162</v>
      </c>
      <c r="H872" s="2" t="s">
        <v>161</v>
      </c>
      <c r="I872" s="2" t="s">
        <v>88</v>
      </c>
      <c r="J872" s="2" t="s">
        <v>46</v>
      </c>
      <c r="K872" s="2" t="s">
        <v>51</v>
      </c>
      <c r="L872" s="2" t="s">
        <v>87</v>
      </c>
      <c r="M872" s="8">
        <v>1</v>
      </c>
      <c r="N872" s="9" t="str">
        <f t="shared" si="39"/>
        <v>RSSS-370-4620 - Autres sources de financement - Cap</v>
      </c>
      <c r="O872" s="9" t="str">
        <f t="shared" si="40"/>
        <v>Investissement</v>
      </c>
      <c r="P872" s="9" t="str">
        <f t="shared" si="41"/>
        <v>Fonds général</v>
      </c>
    </row>
    <row r="873" spans="1:16" ht="12.75" customHeight="1" x14ac:dyDescent="0.25">
      <c r="A873" s="2" t="s">
        <v>629</v>
      </c>
      <c r="B873" s="2" t="s">
        <v>629</v>
      </c>
      <c r="C873" s="2" t="s">
        <v>621</v>
      </c>
      <c r="D873" s="2" t="s">
        <v>50</v>
      </c>
      <c r="E873" s="2" t="s">
        <v>90</v>
      </c>
      <c r="F873" s="2" t="s">
        <v>163</v>
      </c>
      <c r="G873" s="2" t="s">
        <v>162</v>
      </c>
      <c r="H873" s="2" t="s">
        <v>161</v>
      </c>
      <c r="I873" s="2" t="s">
        <v>88</v>
      </c>
      <c r="J873" s="2" t="s">
        <v>46</v>
      </c>
      <c r="K873" s="2" t="s">
        <v>51</v>
      </c>
      <c r="L873" s="2" t="s">
        <v>87</v>
      </c>
      <c r="M873" s="8">
        <v>1</v>
      </c>
      <c r="N873" s="9" t="str">
        <f t="shared" si="39"/>
        <v>RSSS-370-4624 - Autres sources de financement - Cap</v>
      </c>
      <c r="O873" s="9" t="str">
        <f t="shared" si="40"/>
        <v>Investissement</v>
      </c>
      <c r="P873" s="9" t="str">
        <f t="shared" si="41"/>
        <v>Fonds général</v>
      </c>
    </row>
    <row r="874" spans="1:16" ht="12.75" customHeight="1" x14ac:dyDescent="0.25">
      <c r="A874" s="2" t="s">
        <v>596</v>
      </c>
      <c r="B874" s="2" t="s">
        <v>596</v>
      </c>
      <c r="C874" s="2" t="s">
        <v>588</v>
      </c>
      <c r="D874" s="2" t="s">
        <v>50</v>
      </c>
      <c r="E874" s="2" t="s">
        <v>90</v>
      </c>
      <c r="F874" s="2" t="s">
        <v>163</v>
      </c>
      <c r="G874" s="2" t="s">
        <v>162</v>
      </c>
      <c r="H874" s="2" t="s">
        <v>161</v>
      </c>
      <c r="I874" s="2" t="s">
        <v>88</v>
      </c>
      <c r="J874" s="2" t="s">
        <v>46</v>
      </c>
      <c r="K874" s="2" t="s">
        <v>51</v>
      </c>
      <c r="L874" s="2" t="s">
        <v>87</v>
      </c>
      <c r="M874" s="8">
        <v>1</v>
      </c>
      <c r="N874" s="9" t="str">
        <f t="shared" si="39"/>
        <v>RSSS-370-4664 - Autres sources de financement - Cap</v>
      </c>
      <c r="O874" s="9" t="str">
        <f t="shared" si="40"/>
        <v>Investissement</v>
      </c>
      <c r="P874" s="9" t="str">
        <f t="shared" si="41"/>
        <v>Fonds général</v>
      </c>
    </row>
    <row r="875" spans="1:16" ht="12.75" customHeight="1" x14ac:dyDescent="0.25">
      <c r="A875" s="2" t="s">
        <v>563</v>
      </c>
      <c r="B875" s="2" t="s">
        <v>563</v>
      </c>
      <c r="C875" s="2" t="s">
        <v>555</v>
      </c>
      <c r="D875" s="2" t="s">
        <v>50</v>
      </c>
      <c r="E875" s="2" t="s">
        <v>90</v>
      </c>
      <c r="F875" s="2" t="s">
        <v>163</v>
      </c>
      <c r="G875" s="2" t="s">
        <v>162</v>
      </c>
      <c r="H875" s="2" t="s">
        <v>161</v>
      </c>
      <c r="I875" s="2" t="s">
        <v>88</v>
      </c>
      <c r="J875" s="2" t="s">
        <v>46</v>
      </c>
      <c r="K875" s="2" t="s">
        <v>51</v>
      </c>
      <c r="L875" s="2" t="s">
        <v>87</v>
      </c>
      <c r="M875" s="8">
        <v>1</v>
      </c>
      <c r="N875" s="9" t="str">
        <f t="shared" si="39"/>
        <v>RSSS-370-4665 - Autres sources de financement - Cap</v>
      </c>
      <c r="O875" s="9" t="str">
        <f t="shared" si="40"/>
        <v>Investissement</v>
      </c>
      <c r="P875" s="9" t="str">
        <f t="shared" si="41"/>
        <v>Fonds général</v>
      </c>
    </row>
    <row r="876" spans="1:16" ht="12.75" customHeight="1" x14ac:dyDescent="0.25">
      <c r="A876" s="2" t="s">
        <v>530</v>
      </c>
      <c r="B876" s="2" t="s">
        <v>530</v>
      </c>
      <c r="C876" s="2" t="s">
        <v>522</v>
      </c>
      <c r="D876" s="2" t="s">
        <v>50</v>
      </c>
      <c r="E876" s="2" t="s">
        <v>90</v>
      </c>
      <c r="F876" s="2" t="s">
        <v>163</v>
      </c>
      <c r="G876" s="2" t="s">
        <v>162</v>
      </c>
      <c r="H876" s="2" t="s">
        <v>161</v>
      </c>
      <c r="I876" s="2" t="s">
        <v>88</v>
      </c>
      <c r="J876" s="2" t="s">
        <v>46</v>
      </c>
      <c r="K876" s="2" t="s">
        <v>51</v>
      </c>
      <c r="L876" s="2" t="s">
        <v>87</v>
      </c>
      <c r="M876" s="8">
        <v>1</v>
      </c>
      <c r="N876" s="9" t="str">
        <f t="shared" si="39"/>
        <v>RSSS-370-4700 - Autres sources de financement - Cap</v>
      </c>
      <c r="O876" s="9" t="str">
        <f t="shared" si="40"/>
        <v>Investissement</v>
      </c>
      <c r="P876" s="9" t="str">
        <f t="shared" si="41"/>
        <v>Fonds général</v>
      </c>
    </row>
    <row r="877" spans="1:16" ht="12.75" customHeight="1" x14ac:dyDescent="0.25">
      <c r="A877" s="2" t="s">
        <v>497</v>
      </c>
      <c r="B877" s="2" t="s">
        <v>497</v>
      </c>
      <c r="C877" s="2" t="s">
        <v>493</v>
      </c>
      <c r="D877" s="2" t="s">
        <v>50</v>
      </c>
      <c r="E877" s="2" t="s">
        <v>90</v>
      </c>
      <c r="F877" s="2" t="s">
        <v>163</v>
      </c>
      <c r="G877" s="2" t="s">
        <v>162</v>
      </c>
      <c r="H877" s="2" t="s">
        <v>161</v>
      </c>
      <c r="I877" s="2" t="s">
        <v>88</v>
      </c>
      <c r="J877" s="2" t="s">
        <v>46</v>
      </c>
      <c r="K877" s="2" t="s">
        <v>51</v>
      </c>
      <c r="L877" s="2" t="s">
        <v>87</v>
      </c>
      <c r="M877" s="8">
        <v>1</v>
      </c>
      <c r="N877" s="9" t="str">
        <f t="shared" si="39"/>
        <v>RSSS-370-4751 - Autres sources de financement - Cap</v>
      </c>
      <c r="O877" s="9" t="str">
        <f t="shared" si="40"/>
        <v>Investissement</v>
      </c>
      <c r="P877" s="9" t="str">
        <f t="shared" si="41"/>
        <v>Fonds général</v>
      </c>
    </row>
    <row r="878" spans="1:16" ht="12.75" customHeight="1" x14ac:dyDescent="0.25">
      <c r="A878" s="2" t="s">
        <v>468</v>
      </c>
      <c r="B878" s="2" t="s">
        <v>468</v>
      </c>
      <c r="C878" s="2" t="s">
        <v>464</v>
      </c>
      <c r="D878" s="2" t="s">
        <v>50</v>
      </c>
      <c r="E878" s="2" t="s">
        <v>90</v>
      </c>
      <c r="F878" s="2" t="s">
        <v>163</v>
      </c>
      <c r="G878" s="2" t="s">
        <v>162</v>
      </c>
      <c r="H878" s="2" t="s">
        <v>161</v>
      </c>
      <c r="I878" s="2" t="s">
        <v>88</v>
      </c>
      <c r="J878" s="2" t="s">
        <v>46</v>
      </c>
      <c r="K878" s="2" t="s">
        <v>51</v>
      </c>
      <c r="L878" s="2" t="s">
        <v>87</v>
      </c>
      <c r="M878" s="8">
        <v>1</v>
      </c>
      <c r="N878" s="9" t="str">
        <f t="shared" si="39"/>
        <v>RSSS-370-4752 - Autres sources de financement - Cap</v>
      </c>
      <c r="O878" s="9" t="str">
        <f t="shared" si="40"/>
        <v>Investissement</v>
      </c>
      <c r="P878" s="9" t="str">
        <f t="shared" si="41"/>
        <v>Fonds général</v>
      </c>
    </row>
    <row r="879" spans="1:16" ht="12.75" customHeight="1" x14ac:dyDescent="0.25">
      <c r="A879" s="2" t="s">
        <v>439</v>
      </c>
      <c r="B879" s="2" t="s">
        <v>439</v>
      </c>
      <c r="C879" s="2" t="s">
        <v>431</v>
      </c>
      <c r="D879" s="2" t="s">
        <v>50</v>
      </c>
      <c r="E879" s="2" t="s">
        <v>90</v>
      </c>
      <c r="F879" s="2" t="s">
        <v>163</v>
      </c>
      <c r="G879" s="2" t="s">
        <v>162</v>
      </c>
      <c r="H879" s="2" t="s">
        <v>161</v>
      </c>
      <c r="I879" s="2" t="s">
        <v>88</v>
      </c>
      <c r="J879" s="2" t="s">
        <v>46</v>
      </c>
      <c r="K879" s="2" t="s">
        <v>51</v>
      </c>
      <c r="L879" s="2" t="s">
        <v>87</v>
      </c>
      <c r="M879" s="8">
        <v>1</v>
      </c>
      <c r="N879" s="9" t="str">
        <f t="shared" si="39"/>
        <v>RSSS-370-4800 - Autres sources de financement - Cap</v>
      </c>
      <c r="O879" s="9" t="str">
        <f t="shared" si="40"/>
        <v>Investissement</v>
      </c>
      <c r="P879" s="9" t="str">
        <f t="shared" si="41"/>
        <v>Fonds général</v>
      </c>
    </row>
    <row r="880" spans="1:16" ht="12.75" customHeight="1" x14ac:dyDescent="0.25">
      <c r="A880" s="2" t="s">
        <v>406</v>
      </c>
      <c r="B880" s="2" t="s">
        <v>406</v>
      </c>
      <c r="C880" s="2" t="s">
        <v>399</v>
      </c>
      <c r="D880" s="2" t="s">
        <v>50</v>
      </c>
      <c r="E880" s="2" t="s">
        <v>90</v>
      </c>
      <c r="F880" s="2" t="s">
        <v>163</v>
      </c>
      <c r="G880" s="2" t="s">
        <v>162</v>
      </c>
      <c r="H880" s="2" t="s">
        <v>161</v>
      </c>
      <c r="I880" s="2" t="s">
        <v>88</v>
      </c>
      <c r="J880" s="2" t="s">
        <v>46</v>
      </c>
      <c r="K880" s="2" t="s">
        <v>51</v>
      </c>
      <c r="L880" s="2" t="s">
        <v>87</v>
      </c>
      <c r="M880" s="8">
        <v>1</v>
      </c>
      <c r="N880" s="9" t="str">
        <f t="shared" si="39"/>
        <v>RSSS-370-4851 - Autres sources de financement - Cap</v>
      </c>
      <c r="O880" s="9" t="str">
        <f t="shared" si="40"/>
        <v>Investissement</v>
      </c>
      <c r="P880" s="9" t="str">
        <f t="shared" si="41"/>
        <v>Fonds général</v>
      </c>
    </row>
    <row r="881" spans="1:16" ht="12.75" customHeight="1" x14ac:dyDescent="0.25">
      <c r="A881" s="2" t="s">
        <v>374</v>
      </c>
      <c r="B881" s="2" t="s">
        <v>374</v>
      </c>
      <c r="C881" s="2" t="s">
        <v>366</v>
      </c>
      <c r="D881" s="2" t="s">
        <v>50</v>
      </c>
      <c r="E881" s="2" t="s">
        <v>90</v>
      </c>
      <c r="F881" s="2" t="s">
        <v>163</v>
      </c>
      <c r="G881" s="2" t="s">
        <v>162</v>
      </c>
      <c r="H881" s="2" t="s">
        <v>161</v>
      </c>
      <c r="I881" s="2" t="s">
        <v>88</v>
      </c>
      <c r="J881" s="2" t="s">
        <v>46</v>
      </c>
      <c r="K881" s="2" t="s">
        <v>51</v>
      </c>
      <c r="L881" s="2" t="s">
        <v>87</v>
      </c>
      <c r="M881" s="8">
        <v>1</v>
      </c>
      <c r="N881" s="9" t="str">
        <f t="shared" si="39"/>
        <v>RSSS-370-4900 - Autres sources de financement - Cap</v>
      </c>
      <c r="O881" s="9" t="str">
        <f t="shared" si="40"/>
        <v>Investissement</v>
      </c>
      <c r="P881" s="9" t="str">
        <f t="shared" si="41"/>
        <v>Fonds général</v>
      </c>
    </row>
    <row r="882" spans="1:16" ht="12.75" customHeight="1" x14ac:dyDescent="0.25">
      <c r="A882" s="2" t="s">
        <v>341</v>
      </c>
      <c r="B882" s="2" t="s">
        <v>341</v>
      </c>
      <c r="C882" s="2" t="s">
        <v>333</v>
      </c>
      <c r="D882" s="2" t="s">
        <v>50</v>
      </c>
      <c r="E882" s="2" t="s">
        <v>90</v>
      </c>
      <c r="F882" s="2" t="s">
        <v>163</v>
      </c>
      <c r="G882" s="2" t="s">
        <v>162</v>
      </c>
      <c r="H882" s="2" t="s">
        <v>161</v>
      </c>
      <c r="I882" s="2" t="s">
        <v>88</v>
      </c>
      <c r="J882" s="2" t="s">
        <v>46</v>
      </c>
      <c r="K882" s="2" t="s">
        <v>51</v>
      </c>
      <c r="L882" s="2" t="s">
        <v>87</v>
      </c>
      <c r="M882" s="8">
        <v>1</v>
      </c>
      <c r="N882" s="9" t="str">
        <f t="shared" si="39"/>
        <v>RSSS-370-4903 - Autres sources de financement - Cap</v>
      </c>
      <c r="O882" s="9" t="str">
        <f t="shared" si="40"/>
        <v>Investissement</v>
      </c>
      <c r="P882" s="9" t="str">
        <f t="shared" si="41"/>
        <v>Fonds général</v>
      </c>
    </row>
    <row r="883" spans="1:16" ht="12.75" customHeight="1" x14ac:dyDescent="0.25">
      <c r="A883" s="2" t="s">
        <v>308</v>
      </c>
      <c r="B883" s="2" t="s">
        <v>308</v>
      </c>
      <c r="C883" s="2" t="s">
        <v>295</v>
      </c>
      <c r="D883" s="2" t="s">
        <v>50</v>
      </c>
      <c r="E883" s="2" t="s">
        <v>90</v>
      </c>
      <c r="F883" s="2" t="s">
        <v>163</v>
      </c>
      <c r="G883" s="2" t="s">
        <v>162</v>
      </c>
      <c r="H883" s="2" t="s">
        <v>161</v>
      </c>
      <c r="I883" s="2" t="s">
        <v>88</v>
      </c>
      <c r="J883" s="2" t="s">
        <v>46</v>
      </c>
      <c r="K883" s="2" t="s">
        <v>51</v>
      </c>
      <c r="L883" s="2" t="s">
        <v>87</v>
      </c>
      <c r="M883" s="8">
        <v>1</v>
      </c>
      <c r="N883" s="9" t="str">
        <f t="shared" si="39"/>
        <v>RSSS-370-4950 - Autres sources de financement - Cap</v>
      </c>
      <c r="O883" s="9" t="str">
        <f t="shared" si="40"/>
        <v>Investissement</v>
      </c>
      <c r="P883" s="9" t="str">
        <f t="shared" si="41"/>
        <v>Fonds général</v>
      </c>
    </row>
    <row r="884" spans="1:16" ht="12.75" customHeight="1" x14ac:dyDescent="0.25">
      <c r="A884" s="2" t="s">
        <v>270</v>
      </c>
      <c r="B884" s="2" t="s">
        <v>270</v>
      </c>
      <c r="C884" s="2" t="s">
        <v>262</v>
      </c>
      <c r="D884" s="2" t="s">
        <v>50</v>
      </c>
      <c r="E884" s="2" t="s">
        <v>90</v>
      </c>
      <c r="F884" s="2" t="s">
        <v>163</v>
      </c>
      <c r="G884" s="2" t="s">
        <v>162</v>
      </c>
      <c r="H884" s="2" t="s">
        <v>161</v>
      </c>
      <c r="I884" s="2" t="s">
        <v>88</v>
      </c>
      <c r="J884" s="2" t="s">
        <v>46</v>
      </c>
      <c r="K884" s="2" t="s">
        <v>51</v>
      </c>
      <c r="L884" s="2" t="s">
        <v>87</v>
      </c>
      <c r="M884" s="8">
        <v>1</v>
      </c>
      <c r="N884" s="9" t="str">
        <f t="shared" si="39"/>
        <v>RSSS-370-4951 - Autres sources de financement - Cap</v>
      </c>
      <c r="O884" s="9" t="str">
        <f t="shared" si="40"/>
        <v>Investissement</v>
      </c>
      <c r="P884" s="9" t="str">
        <f t="shared" si="41"/>
        <v>Fonds général</v>
      </c>
    </row>
    <row r="885" spans="1:16" ht="12.75" customHeight="1" x14ac:dyDescent="0.25">
      <c r="A885" s="2" t="s">
        <v>164</v>
      </c>
      <c r="B885" s="2" t="s">
        <v>164</v>
      </c>
      <c r="C885" s="2" t="s">
        <v>149</v>
      </c>
      <c r="D885" s="2" t="s">
        <v>50</v>
      </c>
      <c r="E885" s="2" t="s">
        <v>90</v>
      </c>
      <c r="F885" s="2" t="s">
        <v>163</v>
      </c>
      <c r="G885" s="2" t="s">
        <v>162</v>
      </c>
      <c r="H885" s="2" t="s">
        <v>161</v>
      </c>
      <c r="I885" s="2" t="s">
        <v>88</v>
      </c>
      <c r="J885" s="2" t="s">
        <v>46</v>
      </c>
      <c r="K885" s="2" t="s">
        <v>51</v>
      </c>
      <c r="L885" s="2" t="s">
        <v>87</v>
      </c>
      <c r="M885" s="8">
        <v>1</v>
      </c>
      <c r="N885" s="9" t="str">
        <f t="shared" si="39"/>
        <v>RSSS-370-4952 - Autres sources de financement - Cap</v>
      </c>
      <c r="O885" s="9" t="str">
        <f t="shared" si="40"/>
        <v>Investissement</v>
      </c>
      <c r="P885" s="9" t="str">
        <f t="shared" si="41"/>
        <v>Fonds général</v>
      </c>
    </row>
    <row r="886" spans="1:16" ht="12.75" customHeight="1" x14ac:dyDescent="0.25">
      <c r="A886" s="2" t="s">
        <v>1354</v>
      </c>
      <c r="B886" s="2" t="s">
        <v>1354</v>
      </c>
      <c r="C886" s="2" t="s">
        <v>1347</v>
      </c>
      <c r="D886" s="2" t="s">
        <v>50</v>
      </c>
      <c r="E886" s="2" t="s">
        <v>90</v>
      </c>
      <c r="F886" s="2" t="s">
        <v>93</v>
      </c>
      <c r="G886" s="2" t="s">
        <v>93</v>
      </c>
      <c r="H886" s="2" t="s">
        <v>93</v>
      </c>
      <c r="I886" s="2" t="s">
        <v>88</v>
      </c>
      <c r="J886" s="2" t="s">
        <v>47</v>
      </c>
      <c r="K886" s="2" t="s">
        <v>48</v>
      </c>
      <c r="L886" s="2" t="s">
        <v>87</v>
      </c>
      <c r="M886" s="8">
        <v>1</v>
      </c>
      <c r="N886" s="9" t="str">
        <f t="shared" si="39"/>
        <v>RSSS-400-4017 - Conversion - Dépenses réelles - 2018-2019</v>
      </c>
      <c r="O886" s="9" t="str">
        <f t="shared" si="40"/>
        <v>Dépense</v>
      </c>
      <c r="P886" s="9" t="str">
        <f t="shared" si="41"/>
        <v>Fonds général</v>
      </c>
    </row>
    <row r="887" spans="1:16" ht="12.75" customHeight="1" x14ac:dyDescent="0.25">
      <c r="A887" s="2" t="s">
        <v>1321</v>
      </c>
      <c r="B887" s="2" t="s">
        <v>1321</v>
      </c>
      <c r="C887" s="2" t="s">
        <v>1314</v>
      </c>
      <c r="D887" s="2" t="s">
        <v>50</v>
      </c>
      <c r="E887" s="2" t="s">
        <v>90</v>
      </c>
      <c r="F887" s="2" t="s">
        <v>93</v>
      </c>
      <c r="G887" s="2" t="s">
        <v>93</v>
      </c>
      <c r="H887" s="2" t="s">
        <v>93</v>
      </c>
      <c r="I887" s="2" t="s">
        <v>88</v>
      </c>
      <c r="J887" s="2" t="s">
        <v>47</v>
      </c>
      <c r="K887" s="2" t="s">
        <v>48</v>
      </c>
      <c r="L887" s="2" t="s">
        <v>87</v>
      </c>
      <c r="M887" s="8">
        <v>1</v>
      </c>
      <c r="N887" s="9" t="str">
        <f t="shared" si="39"/>
        <v>RSSS-400-4051 - Conversion - Dépenses réelles - 2018-2019</v>
      </c>
      <c r="O887" s="9" t="str">
        <f t="shared" si="40"/>
        <v>Dépense</v>
      </c>
      <c r="P887" s="9" t="str">
        <f t="shared" si="41"/>
        <v>Fonds général</v>
      </c>
    </row>
    <row r="888" spans="1:16" ht="12.75" customHeight="1" x14ac:dyDescent="0.25">
      <c r="A888" s="2" t="s">
        <v>1288</v>
      </c>
      <c r="B888" s="2" t="s">
        <v>1288</v>
      </c>
      <c r="C888" s="2" t="s">
        <v>1281</v>
      </c>
      <c r="D888" s="2" t="s">
        <v>50</v>
      </c>
      <c r="E888" s="2" t="s">
        <v>90</v>
      </c>
      <c r="F888" s="2" t="s">
        <v>93</v>
      </c>
      <c r="G888" s="2" t="s">
        <v>93</v>
      </c>
      <c r="H888" s="2" t="s">
        <v>93</v>
      </c>
      <c r="I888" s="2" t="s">
        <v>88</v>
      </c>
      <c r="J888" s="2" t="s">
        <v>47</v>
      </c>
      <c r="K888" s="2" t="s">
        <v>48</v>
      </c>
      <c r="L888" s="2" t="s">
        <v>87</v>
      </c>
      <c r="M888" s="8">
        <v>1</v>
      </c>
      <c r="N888" s="9" t="str">
        <f t="shared" si="39"/>
        <v>RSSS-400-4100 - Conversion - Dépenses réelles - 2018-2019</v>
      </c>
      <c r="O888" s="9" t="str">
        <f t="shared" si="40"/>
        <v>Dépense</v>
      </c>
      <c r="P888" s="9" t="str">
        <f t="shared" si="41"/>
        <v>Fonds général</v>
      </c>
    </row>
    <row r="889" spans="1:16" ht="12.75" customHeight="1" x14ac:dyDescent="0.25">
      <c r="A889" s="2" t="s">
        <v>1255</v>
      </c>
      <c r="B889" s="2" t="s">
        <v>1255</v>
      </c>
      <c r="C889" s="2" t="s">
        <v>1248</v>
      </c>
      <c r="D889" s="2" t="s">
        <v>50</v>
      </c>
      <c r="E889" s="2" t="s">
        <v>90</v>
      </c>
      <c r="F889" s="2" t="s">
        <v>93</v>
      </c>
      <c r="G889" s="2" t="s">
        <v>93</v>
      </c>
      <c r="H889" s="2" t="s">
        <v>93</v>
      </c>
      <c r="I889" s="2" t="s">
        <v>88</v>
      </c>
      <c r="J889" s="2" t="s">
        <v>47</v>
      </c>
      <c r="K889" s="2" t="s">
        <v>48</v>
      </c>
      <c r="L889" s="2" t="s">
        <v>87</v>
      </c>
      <c r="M889" s="8">
        <v>1</v>
      </c>
      <c r="N889" s="9" t="str">
        <f t="shared" si="39"/>
        <v>RSSS-400-4150 - Conversion - Dépenses réelles - 2018-2019</v>
      </c>
      <c r="O889" s="9" t="str">
        <f t="shared" si="40"/>
        <v>Dépense</v>
      </c>
      <c r="P889" s="9" t="str">
        <f t="shared" si="41"/>
        <v>Fonds général</v>
      </c>
    </row>
    <row r="890" spans="1:16" ht="12.75" customHeight="1" x14ac:dyDescent="0.25">
      <c r="A890" s="2" t="s">
        <v>1222</v>
      </c>
      <c r="B890" s="2" t="s">
        <v>1222</v>
      </c>
      <c r="C890" s="2" t="s">
        <v>1215</v>
      </c>
      <c r="D890" s="2" t="s">
        <v>50</v>
      </c>
      <c r="E890" s="2" t="s">
        <v>90</v>
      </c>
      <c r="F890" s="2" t="s">
        <v>93</v>
      </c>
      <c r="G890" s="2" t="s">
        <v>93</v>
      </c>
      <c r="H890" s="2" t="s">
        <v>93</v>
      </c>
      <c r="I890" s="2" t="s">
        <v>88</v>
      </c>
      <c r="J890" s="2" t="s">
        <v>47</v>
      </c>
      <c r="K890" s="2" t="s">
        <v>48</v>
      </c>
      <c r="L890" s="2" t="s">
        <v>87</v>
      </c>
      <c r="M890" s="8">
        <v>1</v>
      </c>
      <c r="N890" s="9" t="str">
        <f t="shared" si="39"/>
        <v>RSSS-400-4155 - Conversion - Dépenses réelles - 2018-2019</v>
      </c>
      <c r="O890" s="9" t="str">
        <f t="shared" si="40"/>
        <v>Dépense</v>
      </c>
      <c r="P890" s="9" t="str">
        <f t="shared" si="41"/>
        <v>Fonds général</v>
      </c>
    </row>
    <row r="891" spans="1:16" ht="12.75" customHeight="1" x14ac:dyDescent="0.25">
      <c r="A891" s="2" t="s">
        <v>1189</v>
      </c>
      <c r="B891" s="2" t="s">
        <v>1189</v>
      </c>
      <c r="C891" s="2" t="s">
        <v>1182</v>
      </c>
      <c r="D891" s="2" t="s">
        <v>50</v>
      </c>
      <c r="E891" s="2" t="s">
        <v>90</v>
      </c>
      <c r="F891" s="2" t="s">
        <v>93</v>
      </c>
      <c r="G891" s="2" t="s">
        <v>93</v>
      </c>
      <c r="H891" s="2" t="s">
        <v>93</v>
      </c>
      <c r="I891" s="2" t="s">
        <v>88</v>
      </c>
      <c r="J891" s="2" t="s">
        <v>47</v>
      </c>
      <c r="K891" s="2" t="s">
        <v>48</v>
      </c>
      <c r="L891" s="2" t="s">
        <v>87</v>
      </c>
      <c r="M891" s="8">
        <v>1</v>
      </c>
      <c r="N891" s="9" t="str">
        <f t="shared" si="39"/>
        <v>RSSS-400-4200 - Conversion - Dépenses réelles - 2018-2019</v>
      </c>
      <c r="O891" s="9" t="str">
        <f t="shared" si="40"/>
        <v>Dépense</v>
      </c>
      <c r="P891" s="9" t="str">
        <f t="shared" si="41"/>
        <v>Fonds général</v>
      </c>
    </row>
    <row r="892" spans="1:16" ht="12.75" customHeight="1" x14ac:dyDescent="0.25">
      <c r="A892" s="2" t="s">
        <v>1156</v>
      </c>
      <c r="B892" s="2" t="s">
        <v>1156</v>
      </c>
      <c r="C892" s="2" t="s">
        <v>1149</v>
      </c>
      <c r="D892" s="2" t="s">
        <v>50</v>
      </c>
      <c r="E892" s="2" t="s">
        <v>90</v>
      </c>
      <c r="F892" s="2" t="s">
        <v>93</v>
      </c>
      <c r="G892" s="2" t="s">
        <v>93</v>
      </c>
      <c r="H892" s="2" t="s">
        <v>93</v>
      </c>
      <c r="I892" s="2" t="s">
        <v>88</v>
      </c>
      <c r="J892" s="2" t="s">
        <v>47</v>
      </c>
      <c r="K892" s="2" t="s">
        <v>48</v>
      </c>
      <c r="L892" s="2" t="s">
        <v>87</v>
      </c>
      <c r="M892" s="8">
        <v>1</v>
      </c>
      <c r="N892" s="9" t="str">
        <f t="shared" si="39"/>
        <v>RSSS-400-4250 - Conversion - Dépenses réelles - 2018-2019</v>
      </c>
      <c r="O892" s="9" t="str">
        <f t="shared" si="40"/>
        <v>Dépense</v>
      </c>
      <c r="P892" s="9" t="str">
        <f t="shared" si="41"/>
        <v>Fonds général</v>
      </c>
    </row>
    <row r="893" spans="1:16" ht="12.75" customHeight="1" x14ac:dyDescent="0.25">
      <c r="A893" s="2" t="s">
        <v>1123</v>
      </c>
      <c r="B893" s="2" t="s">
        <v>1123</v>
      </c>
      <c r="C893" s="2" t="s">
        <v>1116</v>
      </c>
      <c r="D893" s="2" t="s">
        <v>50</v>
      </c>
      <c r="E893" s="2" t="s">
        <v>90</v>
      </c>
      <c r="F893" s="2" t="s">
        <v>93</v>
      </c>
      <c r="G893" s="2" t="s">
        <v>93</v>
      </c>
      <c r="H893" s="2" t="s">
        <v>93</v>
      </c>
      <c r="I893" s="2" t="s">
        <v>88</v>
      </c>
      <c r="J893" s="2" t="s">
        <v>47</v>
      </c>
      <c r="K893" s="2" t="s">
        <v>48</v>
      </c>
      <c r="L893" s="2" t="s">
        <v>87</v>
      </c>
      <c r="M893" s="8">
        <v>1</v>
      </c>
      <c r="N893" s="9" t="str">
        <f t="shared" si="39"/>
        <v>RSSS-400-4300 - Conversion - Dépenses réelles - 2018-2019</v>
      </c>
      <c r="O893" s="9" t="str">
        <f t="shared" si="40"/>
        <v>Dépense</v>
      </c>
      <c r="P893" s="9" t="str">
        <f t="shared" si="41"/>
        <v>Fonds général</v>
      </c>
    </row>
    <row r="894" spans="1:16" ht="12.75" customHeight="1" x14ac:dyDescent="0.25">
      <c r="A894" s="2" t="s">
        <v>1090</v>
      </c>
      <c r="B894" s="2" t="s">
        <v>1090</v>
      </c>
      <c r="C894" s="2" t="s">
        <v>1083</v>
      </c>
      <c r="D894" s="2" t="s">
        <v>50</v>
      </c>
      <c r="E894" s="2" t="s">
        <v>90</v>
      </c>
      <c r="F894" s="2" t="s">
        <v>93</v>
      </c>
      <c r="G894" s="2" t="s">
        <v>93</v>
      </c>
      <c r="H894" s="2" t="s">
        <v>93</v>
      </c>
      <c r="I894" s="2" t="s">
        <v>88</v>
      </c>
      <c r="J894" s="2" t="s">
        <v>47</v>
      </c>
      <c r="K894" s="2" t="s">
        <v>48</v>
      </c>
      <c r="L894" s="2" t="s">
        <v>87</v>
      </c>
      <c r="M894" s="8">
        <v>1</v>
      </c>
      <c r="N894" s="9" t="str">
        <f t="shared" si="39"/>
        <v>RSSS-400-4326 - Conversion - Dépenses réelles - 2018-2019</v>
      </c>
      <c r="O894" s="9" t="str">
        <f t="shared" si="40"/>
        <v>Dépense</v>
      </c>
      <c r="P894" s="9" t="str">
        <f t="shared" si="41"/>
        <v>Fonds général</v>
      </c>
    </row>
    <row r="895" spans="1:16" ht="12.75" customHeight="1" x14ac:dyDescent="0.25">
      <c r="A895" s="2" t="s">
        <v>1057</v>
      </c>
      <c r="B895" s="2" t="s">
        <v>1057</v>
      </c>
      <c r="C895" s="2" t="s">
        <v>1050</v>
      </c>
      <c r="D895" s="2" t="s">
        <v>50</v>
      </c>
      <c r="E895" s="2" t="s">
        <v>90</v>
      </c>
      <c r="F895" s="2" t="s">
        <v>93</v>
      </c>
      <c r="G895" s="2" t="s">
        <v>93</v>
      </c>
      <c r="H895" s="2" t="s">
        <v>93</v>
      </c>
      <c r="I895" s="2" t="s">
        <v>88</v>
      </c>
      <c r="J895" s="2" t="s">
        <v>47</v>
      </c>
      <c r="K895" s="2" t="s">
        <v>48</v>
      </c>
      <c r="L895" s="2" t="s">
        <v>87</v>
      </c>
      <c r="M895" s="8">
        <v>1</v>
      </c>
      <c r="N895" s="9" t="str">
        <f t="shared" si="39"/>
        <v>RSSS-400-4327 - Conversion - Dépenses réelles - 2018-2019</v>
      </c>
      <c r="O895" s="9" t="str">
        <f t="shared" si="40"/>
        <v>Dépense</v>
      </c>
      <c r="P895" s="9" t="str">
        <f t="shared" si="41"/>
        <v>Fonds général</v>
      </c>
    </row>
    <row r="896" spans="1:16" ht="12.75" customHeight="1" x14ac:dyDescent="0.25">
      <c r="A896" s="2" t="s">
        <v>1024</v>
      </c>
      <c r="B896" s="2" t="s">
        <v>1024</v>
      </c>
      <c r="C896" s="2" t="s">
        <v>1017</v>
      </c>
      <c r="D896" s="2" t="s">
        <v>50</v>
      </c>
      <c r="E896" s="2" t="s">
        <v>90</v>
      </c>
      <c r="F896" s="2" t="s">
        <v>93</v>
      </c>
      <c r="G896" s="2" t="s">
        <v>93</v>
      </c>
      <c r="H896" s="2" t="s">
        <v>93</v>
      </c>
      <c r="I896" s="2" t="s">
        <v>88</v>
      </c>
      <c r="J896" s="2" t="s">
        <v>47</v>
      </c>
      <c r="K896" s="2" t="s">
        <v>48</v>
      </c>
      <c r="L896" s="2" t="s">
        <v>87</v>
      </c>
      <c r="M896" s="8">
        <v>1</v>
      </c>
      <c r="N896" s="9" t="str">
        <f t="shared" si="39"/>
        <v>RSSS-400-4350 - Conversion - Dépenses réelles - 2018-2019</v>
      </c>
      <c r="O896" s="9" t="str">
        <f t="shared" si="40"/>
        <v>Dépense</v>
      </c>
      <c r="P896" s="9" t="str">
        <f t="shared" si="41"/>
        <v>Fonds général</v>
      </c>
    </row>
    <row r="897" spans="1:16" ht="12.75" customHeight="1" x14ac:dyDescent="0.25">
      <c r="A897" s="2" t="s">
        <v>991</v>
      </c>
      <c r="B897" s="2" t="s">
        <v>991</v>
      </c>
      <c r="C897" s="2" t="s">
        <v>984</v>
      </c>
      <c r="D897" s="2" t="s">
        <v>50</v>
      </c>
      <c r="E897" s="2" t="s">
        <v>90</v>
      </c>
      <c r="F897" s="2" t="s">
        <v>93</v>
      </c>
      <c r="G897" s="2" t="s">
        <v>93</v>
      </c>
      <c r="H897" s="2" t="s">
        <v>93</v>
      </c>
      <c r="I897" s="2" t="s">
        <v>88</v>
      </c>
      <c r="J897" s="2" t="s">
        <v>47</v>
      </c>
      <c r="K897" s="2" t="s">
        <v>48</v>
      </c>
      <c r="L897" s="2" t="s">
        <v>87</v>
      </c>
      <c r="M897" s="8">
        <v>1</v>
      </c>
      <c r="N897" s="9" t="str">
        <f t="shared" si="39"/>
        <v>RSSS-400-4400 - Conversion - Dépenses réelles - 2018-2019</v>
      </c>
      <c r="O897" s="9" t="str">
        <f t="shared" si="40"/>
        <v>Dépense</v>
      </c>
      <c r="P897" s="9" t="str">
        <f t="shared" si="41"/>
        <v>Fonds général</v>
      </c>
    </row>
    <row r="898" spans="1:16" ht="12.75" customHeight="1" x14ac:dyDescent="0.25">
      <c r="A898" s="2" t="s">
        <v>958</v>
      </c>
      <c r="B898" s="2" t="s">
        <v>958</v>
      </c>
      <c r="C898" s="2" t="s">
        <v>951</v>
      </c>
      <c r="D898" s="2" t="s">
        <v>50</v>
      </c>
      <c r="E898" s="2" t="s">
        <v>90</v>
      </c>
      <c r="F898" s="2" t="s">
        <v>93</v>
      </c>
      <c r="G898" s="2" t="s">
        <v>93</v>
      </c>
      <c r="H898" s="2" t="s">
        <v>93</v>
      </c>
      <c r="I898" s="2" t="s">
        <v>88</v>
      </c>
      <c r="J898" s="2" t="s">
        <v>47</v>
      </c>
      <c r="K898" s="2" t="s">
        <v>48</v>
      </c>
      <c r="L898" s="2" t="s">
        <v>87</v>
      </c>
      <c r="M898" s="8">
        <v>1</v>
      </c>
      <c r="N898" s="9" t="str">
        <f t="shared" si="39"/>
        <v>RSSS-400-4450 - Conversion - Dépenses réelles - 2018-2019</v>
      </c>
      <c r="O898" s="9" t="str">
        <f t="shared" si="40"/>
        <v>Dépense</v>
      </c>
      <c r="P898" s="9" t="str">
        <f t="shared" si="41"/>
        <v>Fonds général</v>
      </c>
    </row>
    <row r="899" spans="1:16" ht="12.75" customHeight="1" x14ac:dyDescent="0.25">
      <c r="A899" s="2" t="s">
        <v>925</v>
      </c>
      <c r="B899" s="2" t="s">
        <v>925</v>
      </c>
      <c r="C899" s="2" t="s">
        <v>918</v>
      </c>
      <c r="D899" s="2" t="s">
        <v>50</v>
      </c>
      <c r="E899" s="2" t="s">
        <v>90</v>
      </c>
      <c r="F899" s="2" t="s">
        <v>93</v>
      </c>
      <c r="G899" s="2" t="s">
        <v>93</v>
      </c>
      <c r="H899" s="2" t="s">
        <v>93</v>
      </c>
      <c r="I899" s="2" t="s">
        <v>88</v>
      </c>
      <c r="J899" s="2" t="s">
        <v>47</v>
      </c>
      <c r="K899" s="2" t="s">
        <v>48</v>
      </c>
      <c r="L899" s="2" t="s">
        <v>87</v>
      </c>
      <c r="M899" s="8">
        <v>1</v>
      </c>
      <c r="N899" s="9" t="str">
        <f t="shared" ref="N899:N962" si="42">_xlfn.CONCAT(B899," - ",G899)</f>
        <v>RSSS-400-4500 - Conversion - Dépenses réelles - 2018-2019</v>
      </c>
      <c r="O899" s="9" t="str">
        <f t="shared" ref="O899:O962" si="43">J899</f>
        <v>Dépense</v>
      </c>
      <c r="P899" s="9" t="str">
        <f t="shared" ref="P899:P962" si="44">D899</f>
        <v>Fonds général</v>
      </c>
    </row>
    <row r="900" spans="1:16" ht="12.75" customHeight="1" x14ac:dyDescent="0.25">
      <c r="A900" s="2" t="s">
        <v>892</v>
      </c>
      <c r="B900" s="2" t="s">
        <v>892</v>
      </c>
      <c r="C900" s="2" t="s">
        <v>885</v>
      </c>
      <c r="D900" s="2" t="s">
        <v>50</v>
      </c>
      <c r="E900" s="2" t="s">
        <v>90</v>
      </c>
      <c r="F900" s="2" t="s">
        <v>93</v>
      </c>
      <c r="G900" s="2" t="s">
        <v>93</v>
      </c>
      <c r="H900" s="2" t="s">
        <v>93</v>
      </c>
      <c r="I900" s="2" t="s">
        <v>88</v>
      </c>
      <c r="J900" s="2" t="s">
        <v>47</v>
      </c>
      <c r="K900" s="2" t="s">
        <v>48</v>
      </c>
      <c r="L900" s="2" t="s">
        <v>87</v>
      </c>
      <c r="M900" s="8">
        <v>1</v>
      </c>
      <c r="N900" s="9" t="str">
        <f t="shared" si="42"/>
        <v>RSSS-400-4550 - Conversion - Dépenses réelles - 2018-2019</v>
      </c>
      <c r="O900" s="9" t="str">
        <f t="shared" si="43"/>
        <v>Dépense</v>
      </c>
      <c r="P900" s="9" t="str">
        <f t="shared" si="44"/>
        <v>Fonds général</v>
      </c>
    </row>
    <row r="901" spans="1:16" ht="12.75" customHeight="1" x14ac:dyDescent="0.25">
      <c r="A901" s="2" t="s">
        <v>859</v>
      </c>
      <c r="B901" s="2" t="s">
        <v>859</v>
      </c>
      <c r="C901" s="2" t="s">
        <v>852</v>
      </c>
      <c r="D901" s="2" t="s">
        <v>50</v>
      </c>
      <c r="E901" s="2" t="s">
        <v>90</v>
      </c>
      <c r="F901" s="2" t="s">
        <v>93</v>
      </c>
      <c r="G901" s="2" t="s">
        <v>93</v>
      </c>
      <c r="H901" s="2" t="s">
        <v>93</v>
      </c>
      <c r="I901" s="2" t="s">
        <v>88</v>
      </c>
      <c r="J901" s="2" t="s">
        <v>47</v>
      </c>
      <c r="K901" s="2" t="s">
        <v>48</v>
      </c>
      <c r="L901" s="2" t="s">
        <v>87</v>
      </c>
      <c r="M901" s="8">
        <v>1</v>
      </c>
      <c r="N901" s="9" t="str">
        <f t="shared" si="42"/>
        <v>RSSS-400-4600 - Conversion - Dépenses réelles - 2018-2019</v>
      </c>
      <c r="O901" s="9" t="str">
        <f t="shared" si="43"/>
        <v>Dépense</v>
      </c>
      <c r="P901" s="9" t="str">
        <f t="shared" si="44"/>
        <v>Fonds général</v>
      </c>
    </row>
    <row r="902" spans="1:16" ht="12.75" customHeight="1" x14ac:dyDescent="0.25">
      <c r="A902" s="2" t="s">
        <v>826</v>
      </c>
      <c r="B902" s="2" t="s">
        <v>826</v>
      </c>
      <c r="C902" s="2" t="s">
        <v>819</v>
      </c>
      <c r="D902" s="2" t="s">
        <v>50</v>
      </c>
      <c r="E902" s="2" t="s">
        <v>90</v>
      </c>
      <c r="F902" s="2" t="s">
        <v>93</v>
      </c>
      <c r="G902" s="2" t="s">
        <v>93</v>
      </c>
      <c r="H902" s="2" t="s">
        <v>93</v>
      </c>
      <c r="I902" s="2" t="s">
        <v>88</v>
      </c>
      <c r="J902" s="2" t="s">
        <v>47</v>
      </c>
      <c r="K902" s="2" t="s">
        <v>48</v>
      </c>
      <c r="L902" s="2" t="s">
        <v>87</v>
      </c>
      <c r="M902" s="8">
        <v>1</v>
      </c>
      <c r="N902" s="9" t="str">
        <f t="shared" si="42"/>
        <v>RSSS-400-4601 - Conversion - Dépenses réelles - 2018-2019</v>
      </c>
      <c r="O902" s="9" t="str">
        <f t="shared" si="43"/>
        <v>Dépense</v>
      </c>
      <c r="P902" s="9" t="str">
        <f t="shared" si="44"/>
        <v>Fonds général</v>
      </c>
    </row>
    <row r="903" spans="1:16" ht="12.75" customHeight="1" x14ac:dyDescent="0.25">
      <c r="A903" s="2" t="s">
        <v>793</v>
      </c>
      <c r="B903" s="2" t="s">
        <v>793</v>
      </c>
      <c r="C903" s="2" t="s">
        <v>786</v>
      </c>
      <c r="D903" s="2" t="s">
        <v>50</v>
      </c>
      <c r="E903" s="2" t="s">
        <v>90</v>
      </c>
      <c r="F903" s="2" t="s">
        <v>93</v>
      </c>
      <c r="G903" s="2" t="s">
        <v>93</v>
      </c>
      <c r="H903" s="2" t="s">
        <v>93</v>
      </c>
      <c r="I903" s="2" t="s">
        <v>88</v>
      </c>
      <c r="J903" s="2" t="s">
        <v>47</v>
      </c>
      <c r="K903" s="2" t="s">
        <v>48</v>
      </c>
      <c r="L903" s="2" t="s">
        <v>87</v>
      </c>
      <c r="M903" s="8">
        <v>1</v>
      </c>
      <c r="N903" s="9" t="str">
        <f t="shared" si="42"/>
        <v>RSSS-400-4602 - Conversion - Dépenses réelles - 2018-2019</v>
      </c>
      <c r="O903" s="9" t="str">
        <f t="shared" si="43"/>
        <v>Dépense</v>
      </c>
      <c r="P903" s="9" t="str">
        <f t="shared" si="44"/>
        <v>Fonds général</v>
      </c>
    </row>
    <row r="904" spans="1:16" ht="12.75" customHeight="1" x14ac:dyDescent="0.25">
      <c r="A904" s="2" t="s">
        <v>760</v>
      </c>
      <c r="B904" s="2" t="s">
        <v>760</v>
      </c>
      <c r="C904" s="2" t="s">
        <v>753</v>
      </c>
      <c r="D904" s="2" t="s">
        <v>50</v>
      </c>
      <c r="E904" s="2" t="s">
        <v>90</v>
      </c>
      <c r="F904" s="2" t="s">
        <v>93</v>
      </c>
      <c r="G904" s="2" t="s">
        <v>93</v>
      </c>
      <c r="H904" s="2" t="s">
        <v>93</v>
      </c>
      <c r="I904" s="2" t="s">
        <v>88</v>
      </c>
      <c r="J904" s="2" t="s">
        <v>47</v>
      </c>
      <c r="K904" s="2" t="s">
        <v>48</v>
      </c>
      <c r="L904" s="2" t="s">
        <v>87</v>
      </c>
      <c r="M904" s="8">
        <v>1</v>
      </c>
      <c r="N904" s="9" t="str">
        <f t="shared" si="42"/>
        <v>RSSS-400-4603 - Conversion - Dépenses réelles - 2018-2019</v>
      </c>
      <c r="O904" s="9" t="str">
        <f t="shared" si="43"/>
        <v>Dépense</v>
      </c>
      <c r="P904" s="9" t="str">
        <f t="shared" si="44"/>
        <v>Fonds général</v>
      </c>
    </row>
    <row r="905" spans="1:16" ht="12.75" customHeight="1" x14ac:dyDescent="0.25">
      <c r="A905" s="2" t="s">
        <v>727</v>
      </c>
      <c r="B905" s="2" t="s">
        <v>727</v>
      </c>
      <c r="C905" s="2" t="s">
        <v>720</v>
      </c>
      <c r="D905" s="2" t="s">
        <v>50</v>
      </c>
      <c r="E905" s="2" t="s">
        <v>90</v>
      </c>
      <c r="F905" s="2" t="s">
        <v>93</v>
      </c>
      <c r="G905" s="2" t="s">
        <v>93</v>
      </c>
      <c r="H905" s="2" t="s">
        <v>93</v>
      </c>
      <c r="I905" s="2" t="s">
        <v>88</v>
      </c>
      <c r="J905" s="2" t="s">
        <v>47</v>
      </c>
      <c r="K905" s="2" t="s">
        <v>48</v>
      </c>
      <c r="L905" s="2" t="s">
        <v>87</v>
      </c>
      <c r="M905" s="8">
        <v>1</v>
      </c>
      <c r="N905" s="9" t="str">
        <f t="shared" si="42"/>
        <v>RSSS-400-4604 - Conversion - Dépenses réelles - 2018-2019</v>
      </c>
      <c r="O905" s="9" t="str">
        <f t="shared" si="43"/>
        <v>Dépense</v>
      </c>
      <c r="P905" s="9" t="str">
        <f t="shared" si="44"/>
        <v>Fonds général</v>
      </c>
    </row>
    <row r="906" spans="1:16" ht="12.75" customHeight="1" x14ac:dyDescent="0.25">
      <c r="A906" s="2" t="s">
        <v>694</v>
      </c>
      <c r="B906" s="2" t="s">
        <v>694</v>
      </c>
      <c r="C906" s="2" t="s">
        <v>687</v>
      </c>
      <c r="D906" s="2" t="s">
        <v>50</v>
      </c>
      <c r="E906" s="2" t="s">
        <v>90</v>
      </c>
      <c r="F906" s="2" t="s">
        <v>93</v>
      </c>
      <c r="G906" s="2" t="s">
        <v>93</v>
      </c>
      <c r="H906" s="2" t="s">
        <v>93</v>
      </c>
      <c r="I906" s="2" t="s">
        <v>88</v>
      </c>
      <c r="J906" s="2" t="s">
        <v>47</v>
      </c>
      <c r="K906" s="2" t="s">
        <v>48</v>
      </c>
      <c r="L906" s="2" t="s">
        <v>87</v>
      </c>
      <c r="M906" s="8">
        <v>1</v>
      </c>
      <c r="N906" s="9" t="str">
        <f t="shared" si="42"/>
        <v>RSSS-400-4618 - Conversion - Dépenses réelles - 2018-2019</v>
      </c>
      <c r="O906" s="9" t="str">
        <f t="shared" si="43"/>
        <v>Dépense</v>
      </c>
      <c r="P906" s="9" t="str">
        <f t="shared" si="44"/>
        <v>Fonds général</v>
      </c>
    </row>
    <row r="907" spans="1:16" ht="12.75" customHeight="1" x14ac:dyDescent="0.25">
      <c r="A907" s="2" t="s">
        <v>661</v>
      </c>
      <c r="B907" s="2" t="s">
        <v>661</v>
      </c>
      <c r="C907" s="2" t="s">
        <v>654</v>
      </c>
      <c r="D907" s="2" t="s">
        <v>50</v>
      </c>
      <c r="E907" s="2" t="s">
        <v>90</v>
      </c>
      <c r="F907" s="2" t="s">
        <v>93</v>
      </c>
      <c r="G907" s="2" t="s">
        <v>93</v>
      </c>
      <c r="H907" s="2" t="s">
        <v>93</v>
      </c>
      <c r="I907" s="2" t="s">
        <v>88</v>
      </c>
      <c r="J907" s="2" t="s">
        <v>47</v>
      </c>
      <c r="K907" s="2" t="s">
        <v>48</v>
      </c>
      <c r="L907" s="2" t="s">
        <v>87</v>
      </c>
      <c r="M907" s="8">
        <v>1</v>
      </c>
      <c r="N907" s="9" t="str">
        <f t="shared" si="42"/>
        <v>RSSS-400-4620 - Conversion - Dépenses réelles - 2018-2019</v>
      </c>
      <c r="O907" s="9" t="str">
        <f t="shared" si="43"/>
        <v>Dépense</v>
      </c>
      <c r="P907" s="9" t="str">
        <f t="shared" si="44"/>
        <v>Fonds général</v>
      </c>
    </row>
    <row r="908" spans="1:16" ht="12.75" customHeight="1" x14ac:dyDescent="0.25">
      <c r="A908" s="2" t="s">
        <v>628</v>
      </c>
      <c r="B908" s="2" t="s">
        <v>628</v>
      </c>
      <c r="C908" s="2" t="s">
        <v>621</v>
      </c>
      <c r="D908" s="2" t="s">
        <v>50</v>
      </c>
      <c r="E908" s="2" t="s">
        <v>90</v>
      </c>
      <c r="F908" s="2" t="s">
        <v>93</v>
      </c>
      <c r="G908" s="2" t="s">
        <v>93</v>
      </c>
      <c r="H908" s="2" t="s">
        <v>93</v>
      </c>
      <c r="I908" s="2" t="s">
        <v>88</v>
      </c>
      <c r="J908" s="2" t="s">
        <v>47</v>
      </c>
      <c r="K908" s="2" t="s">
        <v>48</v>
      </c>
      <c r="L908" s="2" t="s">
        <v>87</v>
      </c>
      <c r="M908" s="8">
        <v>1</v>
      </c>
      <c r="N908" s="9" t="str">
        <f t="shared" si="42"/>
        <v>RSSS-400-4624 - Conversion - Dépenses réelles - 2018-2019</v>
      </c>
      <c r="O908" s="9" t="str">
        <f t="shared" si="43"/>
        <v>Dépense</v>
      </c>
      <c r="P908" s="9" t="str">
        <f t="shared" si="44"/>
        <v>Fonds général</v>
      </c>
    </row>
    <row r="909" spans="1:16" ht="12.75" customHeight="1" x14ac:dyDescent="0.25">
      <c r="A909" s="2" t="s">
        <v>595</v>
      </c>
      <c r="B909" s="2" t="s">
        <v>595</v>
      </c>
      <c r="C909" s="2" t="s">
        <v>588</v>
      </c>
      <c r="D909" s="2" t="s">
        <v>50</v>
      </c>
      <c r="E909" s="2" t="s">
        <v>90</v>
      </c>
      <c r="F909" s="2" t="s">
        <v>93</v>
      </c>
      <c r="G909" s="2" t="s">
        <v>93</v>
      </c>
      <c r="H909" s="2" t="s">
        <v>93</v>
      </c>
      <c r="I909" s="2" t="s">
        <v>88</v>
      </c>
      <c r="J909" s="2" t="s">
        <v>47</v>
      </c>
      <c r="K909" s="2" t="s">
        <v>48</v>
      </c>
      <c r="L909" s="2" t="s">
        <v>87</v>
      </c>
      <c r="M909" s="8">
        <v>1</v>
      </c>
      <c r="N909" s="9" t="str">
        <f t="shared" si="42"/>
        <v>RSSS-400-4664 - Conversion - Dépenses réelles - 2018-2019</v>
      </c>
      <c r="O909" s="9" t="str">
        <f t="shared" si="43"/>
        <v>Dépense</v>
      </c>
      <c r="P909" s="9" t="str">
        <f t="shared" si="44"/>
        <v>Fonds général</v>
      </c>
    </row>
    <row r="910" spans="1:16" ht="12.75" customHeight="1" x14ac:dyDescent="0.25">
      <c r="A910" s="2" t="s">
        <v>562</v>
      </c>
      <c r="B910" s="2" t="s">
        <v>562</v>
      </c>
      <c r="C910" s="2" t="s">
        <v>555</v>
      </c>
      <c r="D910" s="2" t="s">
        <v>50</v>
      </c>
      <c r="E910" s="2" t="s">
        <v>90</v>
      </c>
      <c r="F910" s="2" t="s">
        <v>93</v>
      </c>
      <c r="G910" s="2" t="s">
        <v>93</v>
      </c>
      <c r="H910" s="2" t="s">
        <v>93</v>
      </c>
      <c r="I910" s="2" t="s">
        <v>88</v>
      </c>
      <c r="J910" s="2" t="s">
        <v>47</v>
      </c>
      <c r="K910" s="2" t="s">
        <v>48</v>
      </c>
      <c r="L910" s="2" t="s">
        <v>87</v>
      </c>
      <c r="M910" s="8">
        <v>1</v>
      </c>
      <c r="N910" s="9" t="str">
        <f t="shared" si="42"/>
        <v>RSSS-400-4665 - Conversion - Dépenses réelles - 2018-2019</v>
      </c>
      <c r="O910" s="9" t="str">
        <f t="shared" si="43"/>
        <v>Dépense</v>
      </c>
      <c r="P910" s="9" t="str">
        <f t="shared" si="44"/>
        <v>Fonds général</v>
      </c>
    </row>
    <row r="911" spans="1:16" ht="12.75" customHeight="1" x14ac:dyDescent="0.25">
      <c r="A911" s="2" t="s">
        <v>529</v>
      </c>
      <c r="B911" s="2" t="s">
        <v>529</v>
      </c>
      <c r="C911" s="2" t="s">
        <v>522</v>
      </c>
      <c r="D911" s="2" t="s">
        <v>50</v>
      </c>
      <c r="E911" s="2" t="s">
        <v>90</v>
      </c>
      <c r="F911" s="2" t="s">
        <v>93</v>
      </c>
      <c r="G911" s="2" t="s">
        <v>93</v>
      </c>
      <c r="H911" s="2" t="s">
        <v>93</v>
      </c>
      <c r="I911" s="2" t="s">
        <v>88</v>
      </c>
      <c r="J911" s="2" t="s">
        <v>47</v>
      </c>
      <c r="K911" s="2" t="s">
        <v>48</v>
      </c>
      <c r="L911" s="2" t="s">
        <v>87</v>
      </c>
      <c r="M911" s="8">
        <v>1</v>
      </c>
      <c r="N911" s="9" t="str">
        <f t="shared" si="42"/>
        <v>RSSS-400-4700 - Conversion - Dépenses réelles - 2018-2019</v>
      </c>
      <c r="O911" s="9" t="str">
        <f t="shared" si="43"/>
        <v>Dépense</v>
      </c>
      <c r="P911" s="9" t="str">
        <f t="shared" si="44"/>
        <v>Fonds général</v>
      </c>
    </row>
    <row r="912" spans="1:16" ht="12.75" customHeight="1" x14ac:dyDescent="0.25">
      <c r="A912" s="2" t="s">
        <v>496</v>
      </c>
      <c r="B912" s="2" t="s">
        <v>496</v>
      </c>
      <c r="C912" s="2" t="s">
        <v>493</v>
      </c>
      <c r="D912" s="2" t="s">
        <v>50</v>
      </c>
      <c r="E912" s="2" t="s">
        <v>90</v>
      </c>
      <c r="F912" s="2" t="s">
        <v>93</v>
      </c>
      <c r="G912" s="2" t="s">
        <v>93</v>
      </c>
      <c r="H912" s="2" t="s">
        <v>93</v>
      </c>
      <c r="I912" s="2" t="s">
        <v>88</v>
      </c>
      <c r="J912" s="2" t="s">
        <v>47</v>
      </c>
      <c r="K912" s="2" t="s">
        <v>48</v>
      </c>
      <c r="L912" s="2" t="s">
        <v>87</v>
      </c>
      <c r="M912" s="8">
        <v>1</v>
      </c>
      <c r="N912" s="9" t="str">
        <f t="shared" si="42"/>
        <v>RSSS-400-4751 - Conversion - Dépenses réelles - 2018-2019</v>
      </c>
      <c r="O912" s="9" t="str">
        <f t="shared" si="43"/>
        <v>Dépense</v>
      </c>
      <c r="P912" s="9" t="str">
        <f t="shared" si="44"/>
        <v>Fonds général</v>
      </c>
    </row>
    <row r="913" spans="1:16" ht="12.75" customHeight="1" x14ac:dyDescent="0.25">
      <c r="A913" s="2" t="s">
        <v>467</v>
      </c>
      <c r="B913" s="2" t="s">
        <v>467</v>
      </c>
      <c r="C913" s="2" t="s">
        <v>464</v>
      </c>
      <c r="D913" s="2" t="s">
        <v>50</v>
      </c>
      <c r="E913" s="2" t="s">
        <v>90</v>
      </c>
      <c r="F913" s="2" t="s">
        <v>93</v>
      </c>
      <c r="G913" s="2" t="s">
        <v>93</v>
      </c>
      <c r="H913" s="2" t="s">
        <v>93</v>
      </c>
      <c r="I913" s="2" t="s">
        <v>88</v>
      </c>
      <c r="J913" s="2" t="s">
        <v>47</v>
      </c>
      <c r="K913" s="2" t="s">
        <v>48</v>
      </c>
      <c r="L913" s="2" t="s">
        <v>87</v>
      </c>
      <c r="M913" s="8">
        <v>1</v>
      </c>
      <c r="N913" s="9" t="str">
        <f t="shared" si="42"/>
        <v>RSSS-400-4752 - Conversion - Dépenses réelles - 2018-2019</v>
      </c>
      <c r="O913" s="9" t="str">
        <f t="shared" si="43"/>
        <v>Dépense</v>
      </c>
      <c r="P913" s="9" t="str">
        <f t="shared" si="44"/>
        <v>Fonds général</v>
      </c>
    </row>
    <row r="914" spans="1:16" ht="12.75" customHeight="1" x14ac:dyDescent="0.25">
      <c r="A914" s="2" t="s">
        <v>438</v>
      </c>
      <c r="B914" s="2" t="s">
        <v>438</v>
      </c>
      <c r="C914" s="2" t="s">
        <v>431</v>
      </c>
      <c r="D914" s="2" t="s">
        <v>50</v>
      </c>
      <c r="E914" s="2" t="s">
        <v>90</v>
      </c>
      <c r="F914" s="2" t="s">
        <v>93</v>
      </c>
      <c r="G914" s="2" t="s">
        <v>93</v>
      </c>
      <c r="H914" s="2" t="s">
        <v>93</v>
      </c>
      <c r="I914" s="2" t="s">
        <v>88</v>
      </c>
      <c r="J914" s="2" t="s">
        <v>47</v>
      </c>
      <c r="K914" s="2" t="s">
        <v>48</v>
      </c>
      <c r="L914" s="2" t="s">
        <v>87</v>
      </c>
      <c r="M914" s="8">
        <v>1</v>
      </c>
      <c r="N914" s="9" t="str">
        <f t="shared" si="42"/>
        <v>RSSS-400-4800 - Conversion - Dépenses réelles - 2018-2019</v>
      </c>
      <c r="O914" s="9" t="str">
        <f t="shared" si="43"/>
        <v>Dépense</v>
      </c>
      <c r="P914" s="9" t="str">
        <f t="shared" si="44"/>
        <v>Fonds général</v>
      </c>
    </row>
    <row r="915" spans="1:16" ht="12.75" customHeight="1" x14ac:dyDescent="0.25">
      <c r="A915" s="2" t="s">
        <v>405</v>
      </c>
      <c r="B915" s="2" t="s">
        <v>405</v>
      </c>
      <c r="C915" s="2" t="s">
        <v>399</v>
      </c>
      <c r="D915" s="2" t="s">
        <v>50</v>
      </c>
      <c r="E915" s="2" t="s">
        <v>90</v>
      </c>
      <c r="F915" s="2" t="s">
        <v>93</v>
      </c>
      <c r="G915" s="2" t="s">
        <v>93</v>
      </c>
      <c r="H915" s="2" t="s">
        <v>93</v>
      </c>
      <c r="I915" s="2" t="s">
        <v>88</v>
      </c>
      <c r="J915" s="2" t="s">
        <v>47</v>
      </c>
      <c r="K915" s="2" t="s">
        <v>48</v>
      </c>
      <c r="L915" s="2" t="s">
        <v>87</v>
      </c>
      <c r="M915" s="8">
        <v>1</v>
      </c>
      <c r="N915" s="9" t="str">
        <f t="shared" si="42"/>
        <v>RSSS-400-4851 - Conversion - Dépenses réelles - 2018-2019</v>
      </c>
      <c r="O915" s="9" t="str">
        <f t="shared" si="43"/>
        <v>Dépense</v>
      </c>
      <c r="P915" s="9" t="str">
        <f t="shared" si="44"/>
        <v>Fonds général</v>
      </c>
    </row>
    <row r="916" spans="1:16" ht="12.75" customHeight="1" x14ac:dyDescent="0.25">
      <c r="A916" s="2" t="s">
        <v>373</v>
      </c>
      <c r="B916" s="2" t="s">
        <v>373</v>
      </c>
      <c r="C916" s="2" t="s">
        <v>366</v>
      </c>
      <c r="D916" s="2" t="s">
        <v>50</v>
      </c>
      <c r="E916" s="2" t="s">
        <v>90</v>
      </c>
      <c r="F916" s="2" t="s">
        <v>93</v>
      </c>
      <c r="G916" s="2" t="s">
        <v>93</v>
      </c>
      <c r="H916" s="2" t="s">
        <v>93</v>
      </c>
      <c r="I916" s="2" t="s">
        <v>88</v>
      </c>
      <c r="J916" s="2" t="s">
        <v>47</v>
      </c>
      <c r="K916" s="2" t="s">
        <v>48</v>
      </c>
      <c r="L916" s="2" t="s">
        <v>87</v>
      </c>
      <c r="M916" s="8">
        <v>1</v>
      </c>
      <c r="N916" s="9" t="str">
        <f t="shared" si="42"/>
        <v>RSSS-400-4900 - Conversion - Dépenses réelles - 2018-2019</v>
      </c>
      <c r="O916" s="9" t="str">
        <f t="shared" si="43"/>
        <v>Dépense</v>
      </c>
      <c r="P916" s="9" t="str">
        <f t="shared" si="44"/>
        <v>Fonds général</v>
      </c>
    </row>
    <row r="917" spans="1:16" ht="12.75" customHeight="1" x14ac:dyDescent="0.25">
      <c r="A917" s="2" t="s">
        <v>340</v>
      </c>
      <c r="B917" s="2" t="s">
        <v>340</v>
      </c>
      <c r="C917" s="2" t="s">
        <v>333</v>
      </c>
      <c r="D917" s="2" t="s">
        <v>50</v>
      </c>
      <c r="E917" s="2" t="s">
        <v>90</v>
      </c>
      <c r="F917" s="2" t="s">
        <v>93</v>
      </c>
      <c r="G917" s="2" t="s">
        <v>93</v>
      </c>
      <c r="H917" s="2" t="s">
        <v>93</v>
      </c>
      <c r="I917" s="2" t="s">
        <v>88</v>
      </c>
      <c r="J917" s="2" t="s">
        <v>47</v>
      </c>
      <c r="K917" s="2" t="s">
        <v>48</v>
      </c>
      <c r="L917" s="2" t="s">
        <v>87</v>
      </c>
      <c r="M917" s="8">
        <v>1</v>
      </c>
      <c r="N917" s="9" t="str">
        <f t="shared" si="42"/>
        <v>RSSS-400-4903 - Conversion - Dépenses réelles - 2018-2019</v>
      </c>
      <c r="O917" s="9" t="str">
        <f t="shared" si="43"/>
        <v>Dépense</v>
      </c>
      <c r="P917" s="9" t="str">
        <f t="shared" si="44"/>
        <v>Fonds général</v>
      </c>
    </row>
    <row r="918" spans="1:16" ht="12.75" customHeight="1" x14ac:dyDescent="0.25">
      <c r="A918" s="2" t="s">
        <v>307</v>
      </c>
      <c r="B918" s="2" t="s">
        <v>307</v>
      </c>
      <c r="C918" s="2" t="s">
        <v>295</v>
      </c>
      <c r="D918" s="2" t="s">
        <v>50</v>
      </c>
      <c r="E918" s="2" t="s">
        <v>90</v>
      </c>
      <c r="F918" s="2" t="s">
        <v>93</v>
      </c>
      <c r="G918" s="2" t="s">
        <v>93</v>
      </c>
      <c r="H918" s="2" t="s">
        <v>93</v>
      </c>
      <c r="I918" s="2" t="s">
        <v>88</v>
      </c>
      <c r="J918" s="2" t="s">
        <v>47</v>
      </c>
      <c r="K918" s="2" t="s">
        <v>48</v>
      </c>
      <c r="L918" s="2" t="s">
        <v>87</v>
      </c>
      <c r="M918" s="8">
        <v>1</v>
      </c>
      <c r="N918" s="9" t="str">
        <f t="shared" si="42"/>
        <v>RSSS-400-4950 - Conversion - Dépenses réelles - 2018-2019</v>
      </c>
      <c r="O918" s="9" t="str">
        <f t="shared" si="43"/>
        <v>Dépense</v>
      </c>
      <c r="P918" s="9" t="str">
        <f t="shared" si="44"/>
        <v>Fonds général</v>
      </c>
    </row>
    <row r="919" spans="1:16" ht="12.75" customHeight="1" x14ac:dyDescent="0.25">
      <c r="A919" s="2" t="s">
        <v>269</v>
      </c>
      <c r="B919" s="2" t="s">
        <v>269</v>
      </c>
      <c r="C919" s="2" t="s">
        <v>262</v>
      </c>
      <c r="D919" s="2" t="s">
        <v>50</v>
      </c>
      <c r="E919" s="2" t="s">
        <v>90</v>
      </c>
      <c r="F919" s="2" t="s">
        <v>93</v>
      </c>
      <c r="G919" s="2" t="s">
        <v>93</v>
      </c>
      <c r="H919" s="2" t="s">
        <v>93</v>
      </c>
      <c r="I919" s="2" t="s">
        <v>88</v>
      </c>
      <c r="J919" s="2" t="s">
        <v>47</v>
      </c>
      <c r="K919" s="2" t="s">
        <v>48</v>
      </c>
      <c r="L919" s="2" t="s">
        <v>87</v>
      </c>
      <c r="M919" s="8">
        <v>1</v>
      </c>
      <c r="N919" s="9" t="str">
        <f t="shared" si="42"/>
        <v>RSSS-400-4951 - Conversion - Dépenses réelles - 2018-2019</v>
      </c>
      <c r="O919" s="9" t="str">
        <f t="shared" si="43"/>
        <v>Dépense</v>
      </c>
      <c r="P919" s="9" t="str">
        <f t="shared" si="44"/>
        <v>Fonds général</v>
      </c>
    </row>
    <row r="920" spans="1:16" ht="12.75" customHeight="1" x14ac:dyDescent="0.25">
      <c r="A920" s="2" t="s">
        <v>160</v>
      </c>
      <c r="B920" s="2" t="s">
        <v>160</v>
      </c>
      <c r="C920" s="2" t="s">
        <v>149</v>
      </c>
      <c r="D920" s="2" t="s">
        <v>50</v>
      </c>
      <c r="E920" s="2" t="s">
        <v>90</v>
      </c>
      <c r="F920" s="2" t="s">
        <v>93</v>
      </c>
      <c r="G920" s="2" t="s">
        <v>93</v>
      </c>
      <c r="H920" s="2" t="s">
        <v>93</v>
      </c>
      <c r="I920" s="2" t="s">
        <v>88</v>
      </c>
      <c r="J920" s="2" t="s">
        <v>47</v>
      </c>
      <c r="K920" s="2" t="s">
        <v>48</v>
      </c>
      <c r="L920" s="2" t="s">
        <v>87</v>
      </c>
      <c r="M920" s="8">
        <v>1</v>
      </c>
      <c r="N920" s="9" t="str">
        <f t="shared" si="42"/>
        <v>RSSS-400-4952 - Conversion - Dépenses réelles - 2018-2019</v>
      </c>
      <c r="O920" s="9" t="str">
        <f t="shared" si="43"/>
        <v>Dépense</v>
      </c>
      <c r="P920" s="9" t="str">
        <f t="shared" si="44"/>
        <v>Fonds général</v>
      </c>
    </row>
    <row r="921" spans="1:16" ht="12.75" customHeight="1" x14ac:dyDescent="0.25">
      <c r="A921" s="2" t="s">
        <v>1353</v>
      </c>
      <c r="B921" s="2" t="s">
        <v>1353</v>
      </c>
      <c r="C921" s="2" t="s">
        <v>1347</v>
      </c>
      <c r="D921" s="2" t="s">
        <v>50</v>
      </c>
      <c r="E921" s="2" t="s">
        <v>90</v>
      </c>
      <c r="F921" s="2" t="s">
        <v>158</v>
      </c>
      <c r="G921" s="2" t="s">
        <v>158</v>
      </c>
      <c r="H921" s="2" t="s">
        <v>158</v>
      </c>
      <c r="I921" s="2" t="s">
        <v>88</v>
      </c>
      <c r="J921" s="2" t="s">
        <v>47</v>
      </c>
      <c r="K921" s="2" t="s">
        <v>48</v>
      </c>
      <c r="L921" s="2" t="s">
        <v>87</v>
      </c>
      <c r="M921" s="8">
        <v>1</v>
      </c>
      <c r="N921" s="9" t="str">
        <f t="shared" si="42"/>
        <v>RSSS-992-4017 - Plan modernisation technologique - Transfert MSSS (NON CAP)</v>
      </c>
      <c r="O921" s="9" t="str">
        <f t="shared" si="43"/>
        <v>Dépense</v>
      </c>
      <c r="P921" s="9" t="str">
        <f t="shared" si="44"/>
        <v>Fonds général</v>
      </c>
    </row>
    <row r="922" spans="1:16" ht="12.75" customHeight="1" x14ac:dyDescent="0.25">
      <c r="A922" s="2" t="s">
        <v>1320</v>
      </c>
      <c r="B922" s="2" t="s">
        <v>1320</v>
      </c>
      <c r="C922" s="2" t="s">
        <v>1314</v>
      </c>
      <c r="D922" s="2" t="s">
        <v>50</v>
      </c>
      <c r="E922" s="2" t="s">
        <v>90</v>
      </c>
      <c r="F922" s="2" t="s">
        <v>158</v>
      </c>
      <c r="G922" s="2" t="s">
        <v>158</v>
      </c>
      <c r="H922" s="2" t="s">
        <v>158</v>
      </c>
      <c r="I922" s="2" t="s">
        <v>88</v>
      </c>
      <c r="J922" s="2" t="s">
        <v>47</v>
      </c>
      <c r="K922" s="2" t="s">
        <v>48</v>
      </c>
      <c r="L922" s="2" t="s">
        <v>87</v>
      </c>
      <c r="M922" s="8">
        <v>1</v>
      </c>
      <c r="N922" s="9" t="str">
        <f t="shared" si="42"/>
        <v>RSSS-992-4051 - Plan modernisation technologique - Transfert MSSS (NON CAP)</v>
      </c>
      <c r="O922" s="9" t="str">
        <f t="shared" si="43"/>
        <v>Dépense</v>
      </c>
      <c r="P922" s="9" t="str">
        <f t="shared" si="44"/>
        <v>Fonds général</v>
      </c>
    </row>
    <row r="923" spans="1:16" ht="12.75" customHeight="1" x14ac:dyDescent="0.25">
      <c r="A923" s="2" t="s">
        <v>1287</v>
      </c>
      <c r="B923" s="2" t="s">
        <v>1287</v>
      </c>
      <c r="C923" s="2" t="s">
        <v>1281</v>
      </c>
      <c r="D923" s="2" t="s">
        <v>50</v>
      </c>
      <c r="E923" s="2" t="s">
        <v>90</v>
      </c>
      <c r="F923" s="2" t="s">
        <v>158</v>
      </c>
      <c r="G923" s="2" t="s">
        <v>158</v>
      </c>
      <c r="H923" s="2" t="s">
        <v>158</v>
      </c>
      <c r="I923" s="2" t="s">
        <v>88</v>
      </c>
      <c r="J923" s="2" t="s">
        <v>47</v>
      </c>
      <c r="K923" s="2" t="s">
        <v>48</v>
      </c>
      <c r="L923" s="2" t="s">
        <v>87</v>
      </c>
      <c r="M923" s="8">
        <v>1</v>
      </c>
      <c r="N923" s="9" t="str">
        <f t="shared" si="42"/>
        <v>RSSS-992-4100 - Plan modernisation technologique - Transfert MSSS (NON CAP)</v>
      </c>
      <c r="O923" s="9" t="str">
        <f t="shared" si="43"/>
        <v>Dépense</v>
      </c>
      <c r="P923" s="9" t="str">
        <f t="shared" si="44"/>
        <v>Fonds général</v>
      </c>
    </row>
    <row r="924" spans="1:16" ht="12.75" customHeight="1" x14ac:dyDescent="0.25">
      <c r="A924" s="2" t="s">
        <v>1254</v>
      </c>
      <c r="B924" s="2" t="s">
        <v>1254</v>
      </c>
      <c r="C924" s="2" t="s">
        <v>1248</v>
      </c>
      <c r="D924" s="2" t="s">
        <v>50</v>
      </c>
      <c r="E924" s="2" t="s">
        <v>90</v>
      </c>
      <c r="F924" s="2" t="s">
        <v>158</v>
      </c>
      <c r="G924" s="2" t="s">
        <v>158</v>
      </c>
      <c r="H924" s="2" t="s">
        <v>158</v>
      </c>
      <c r="I924" s="2" t="s">
        <v>88</v>
      </c>
      <c r="J924" s="2" t="s">
        <v>47</v>
      </c>
      <c r="K924" s="2" t="s">
        <v>48</v>
      </c>
      <c r="L924" s="2" t="s">
        <v>87</v>
      </c>
      <c r="M924" s="8">
        <v>1</v>
      </c>
      <c r="N924" s="9" t="str">
        <f t="shared" si="42"/>
        <v>RSSS-992-4150 - Plan modernisation technologique - Transfert MSSS (NON CAP)</v>
      </c>
      <c r="O924" s="9" t="str">
        <f t="shared" si="43"/>
        <v>Dépense</v>
      </c>
      <c r="P924" s="9" t="str">
        <f t="shared" si="44"/>
        <v>Fonds général</v>
      </c>
    </row>
    <row r="925" spans="1:16" ht="12.75" customHeight="1" x14ac:dyDescent="0.25">
      <c r="A925" s="2" t="s">
        <v>1221</v>
      </c>
      <c r="B925" s="2" t="s">
        <v>1221</v>
      </c>
      <c r="C925" s="2" t="s">
        <v>1215</v>
      </c>
      <c r="D925" s="2" t="s">
        <v>50</v>
      </c>
      <c r="E925" s="2" t="s">
        <v>90</v>
      </c>
      <c r="F925" s="2" t="s">
        <v>158</v>
      </c>
      <c r="G925" s="2" t="s">
        <v>158</v>
      </c>
      <c r="H925" s="2" t="s">
        <v>158</v>
      </c>
      <c r="I925" s="2" t="s">
        <v>88</v>
      </c>
      <c r="J925" s="2" t="s">
        <v>47</v>
      </c>
      <c r="K925" s="2" t="s">
        <v>48</v>
      </c>
      <c r="L925" s="2" t="s">
        <v>87</v>
      </c>
      <c r="M925" s="8">
        <v>1</v>
      </c>
      <c r="N925" s="9" t="str">
        <f t="shared" si="42"/>
        <v>RSSS-992-4155 - Plan modernisation technologique - Transfert MSSS (NON CAP)</v>
      </c>
      <c r="O925" s="9" t="str">
        <f t="shared" si="43"/>
        <v>Dépense</v>
      </c>
      <c r="P925" s="9" t="str">
        <f t="shared" si="44"/>
        <v>Fonds général</v>
      </c>
    </row>
    <row r="926" spans="1:16" ht="12.75" customHeight="1" x14ac:dyDescent="0.25">
      <c r="A926" s="2" t="s">
        <v>1188</v>
      </c>
      <c r="B926" s="2" t="s">
        <v>1188</v>
      </c>
      <c r="C926" s="2" t="s">
        <v>1182</v>
      </c>
      <c r="D926" s="2" t="s">
        <v>50</v>
      </c>
      <c r="E926" s="2" t="s">
        <v>90</v>
      </c>
      <c r="F926" s="2" t="s">
        <v>158</v>
      </c>
      <c r="G926" s="2" t="s">
        <v>158</v>
      </c>
      <c r="H926" s="2" t="s">
        <v>158</v>
      </c>
      <c r="I926" s="2" t="s">
        <v>88</v>
      </c>
      <c r="J926" s="2" t="s">
        <v>47</v>
      </c>
      <c r="K926" s="2" t="s">
        <v>48</v>
      </c>
      <c r="L926" s="2" t="s">
        <v>87</v>
      </c>
      <c r="M926" s="8">
        <v>1</v>
      </c>
      <c r="N926" s="9" t="str">
        <f t="shared" si="42"/>
        <v>RSSS-992-4200 - Plan modernisation technologique - Transfert MSSS (NON CAP)</v>
      </c>
      <c r="O926" s="9" t="str">
        <f t="shared" si="43"/>
        <v>Dépense</v>
      </c>
      <c r="P926" s="9" t="str">
        <f t="shared" si="44"/>
        <v>Fonds général</v>
      </c>
    </row>
    <row r="927" spans="1:16" ht="12.75" customHeight="1" x14ac:dyDescent="0.25">
      <c r="A927" s="2" t="s">
        <v>1155</v>
      </c>
      <c r="B927" s="2" t="s">
        <v>1155</v>
      </c>
      <c r="C927" s="2" t="s">
        <v>1149</v>
      </c>
      <c r="D927" s="2" t="s">
        <v>50</v>
      </c>
      <c r="E927" s="2" t="s">
        <v>90</v>
      </c>
      <c r="F927" s="2" t="s">
        <v>158</v>
      </c>
      <c r="G927" s="2" t="s">
        <v>158</v>
      </c>
      <c r="H927" s="2" t="s">
        <v>158</v>
      </c>
      <c r="I927" s="2" t="s">
        <v>88</v>
      </c>
      <c r="J927" s="2" t="s">
        <v>47</v>
      </c>
      <c r="K927" s="2" t="s">
        <v>48</v>
      </c>
      <c r="L927" s="2" t="s">
        <v>87</v>
      </c>
      <c r="M927" s="8">
        <v>1</v>
      </c>
      <c r="N927" s="9" t="str">
        <f t="shared" si="42"/>
        <v>RSSS-992-4250 - Plan modernisation technologique - Transfert MSSS (NON CAP)</v>
      </c>
      <c r="O927" s="9" t="str">
        <f t="shared" si="43"/>
        <v>Dépense</v>
      </c>
      <c r="P927" s="9" t="str">
        <f t="shared" si="44"/>
        <v>Fonds général</v>
      </c>
    </row>
    <row r="928" spans="1:16" ht="12.75" customHeight="1" x14ac:dyDescent="0.25">
      <c r="A928" s="2" t="s">
        <v>1122</v>
      </c>
      <c r="B928" s="2" t="s">
        <v>1122</v>
      </c>
      <c r="C928" s="2" t="s">
        <v>1116</v>
      </c>
      <c r="D928" s="2" t="s">
        <v>50</v>
      </c>
      <c r="E928" s="2" t="s">
        <v>90</v>
      </c>
      <c r="F928" s="2" t="s">
        <v>158</v>
      </c>
      <c r="G928" s="2" t="s">
        <v>158</v>
      </c>
      <c r="H928" s="2" t="s">
        <v>158</v>
      </c>
      <c r="I928" s="2" t="s">
        <v>88</v>
      </c>
      <c r="J928" s="2" t="s">
        <v>47</v>
      </c>
      <c r="K928" s="2" t="s">
        <v>48</v>
      </c>
      <c r="L928" s="2" t="s">
        <v>87</v>
      </c>
      <c r="M928" s="8">
        <v>1</v>
      </c>
      <c r="N928" s="9" t="str">
        <f t="shared" si="42"/>
        <v>RSSS-992-4300 - Plan modernisation technologique - Transfert MSSS (NON CAP)</v>
      </c>
      <c r="O928" s="9" t="str">
        <f t="shared" si="43"/>
        <v>Dépense</v>
      </c>
      <c r="P928" s="9" t="str">
        <f t="shared" si="44"/>
        <v>Fonds général</v>
      </c>
    </row>
    <row r="929" spans="1:16" ht="12.75" customHeight="1" x14ac:dyDescent="0.25">
      <c r="A929" s="2" t="s">
        <v>1089</v>
      </c>
      <c r="B929" s="2" t="s">
        <v>1089</v>
      </c>
      <c r="C929" s="2" t="s">
        <v>1083</v>
      </c>
      <c r="D929" s="2" t="s">
        <v>50</v>
      </c>
      <c r="E929" s="2" t="s">
        <v>90</v>
      </c>
      <c r="F929" s="2" t="s">
        <v>158</v>
      </c>
      <c r="G929" s="2" t="s">
        <v>158</v>
      </c>
      <c r="H929" s="2" t="s">
        <v>158</v>
      </c>
      <c r="I929" s="2" t="s">
        <v>88</v>
      </c>
      <c r="J929" s="2" t="s">
        <v>47</v>
      </c>
      <c r="K929" s="2" t="s">
        <v>48</v>
      </c>
      <c r="L929" s="2" t="s">
        <v>87</v>
      </c>
      <c r="M929" s="8">
        <v>1</v>
      </c>
      <c r="N929" s="9" t="str">
        <f t="shared" si="42"/>
        <v>RSSS-992-4326 - Plan modernisation technologique - Transfert MSSS (NON CAP)</v>
      </c>
      <c r="O929" s="9" t="str">
        <f t="shared" si="43"/>
        <v>Dépense</v>
      </c>
      <c r="P929" s="9" t="str">
        <f t="shared" si="44"/>
        <v>Fonds général</v>
      </c>
    </row>
    <row r="930" spans="1:16" ht="12.75" customHeight="1" x14ac:dyDescent="0.25">
      <c r="A930" s="2" t="s">
        <v>1056</v>
      </c>
      <c r="B930" s="2" t="s">
        <v>1056</v>
      </c>
      <c r="C930" s="2" t="s">
        <v>1050</v>
      </c>
      <c r="D930" s="2" t="s">
        <v>50</v>
      </c>
      <c r="E930" s="2" t="s">
        <v>90</v>
      </c>
      <c r="F930" s="2" t="s">
        <v>158</v>
      </c>
      <c r="G930" s="2" t="s">
        <v>158</v>
      </c>
      <c r="H930" s="2" t="s">
        <v>158</v>
      </c>
      <c r="I930" s="2" t="s">
        <v>88</v>
      </c>
      <c r="J930" s="2" t="s">
        <v>47</v>
      </c>
      <c r="K930" s="2" t="s">
        <v>48</v>
      </c>
      <c r="L930" s="2" t="s">
        <v>87</v>
      </c>
      <c r="M930" s="8">
        <v>1</v>
      </c>
      <c r="N930" s="9" t="str">
        <f t="shared" si="42"/>
        <v>RSSS-992-4327 - Plan modernisation technologique - Transfert MSSS (NON CAP)</v>
      </c>
      <c r="O930" s="9" t="str">
        <f t="shared" si="43"/>
        <v>Dépense</v>
      </c>
      <c r="P930" s="9" t="str">
        <f t="shared" si="44"/>
        <v>Fonds général</v>
      </c>
    </row>
    <row r="931" spans="1:16" ht="12.75" customHeight="1" x14ac:dyDescent="0.25">
      <c r="A931" s="2" t="s">
        <v>1023</v>
      </c>
      <c r="B931" s="2" t="s">
        <v>1023</v>
      </c>
      <c r="C931" s="2" t="s">
        <v>1017</v>
      </c>
      <c r="D931" s="2" t="s">
        <v>50</v>
      </c>
      <c r="E931" s="2" t="s">
        <v>90</v>
      </c>
      <c r="F931" s="2" t="s">
        <v>158</v>
      </c>
      <c r="G931" s="2" t="s">
        <v>158</v>
      </c>
      <c r="H931" s="2" t="s">
        <v>158</v>
      </c>
      <c r="I931" s="2" t="s">
        <v>88</v>
      </c>
      <c r="J931" s="2" t="s">
        <v>47</v>
      </c>
      <c r="K931" s="2" t="s">
        <v>48</v>
      </c>
      <c r="L931" s="2" t="s">
        <v>87</v>
      </c>
      <c r="M931" s="8">
        <v>1</v>
      </c>
      <c r="N931" s="9" t="str">
        <f t="shared" si="42"/>
        <v>RSSS-992-4350 - Plan modernisation technologique - Transfert MSSS (NON CAP)</v>
      </c>
      <c r="O931" s="9" t="str">
        <f t="shared" si="43"/>
        <v>Dépense</v>
      </c>
      <c r="P931" s="9" t="str">
        <f t="shared" si="44"/>
        <v>Fonds général</v>
      </c>
    </row>
    <row r="932" spans="1:16" ht="12.75" customHeight="1" x14ac:dyDescent="0.25">
      <c r="A932" s="2" t="s">
        <v>990</v>
      </c>
      <c r="B932" s="2" t="s">
        <v>990</v>
      </c>
      <c r="C932" s="2" t="s">
        <v>984</v>
      </c>
      <c r="D932" s="2" t="s">
        <v>50</v>
      </c>
      <c r="E932" s="2" t="s">
        <v>90</v>
      </c>
      <c r="F932" s="2" t="s">
        <v>158</v>
      </c>
      <c r="G932" s="2" t="s">
        <v>158</v>
      </c>
      <c r="H932" s="2" t="s">
        <v>158</v>
      </c>
      <c r="I932" s="2" t="s">
        <v>88</v>
      </c>
      <c r="J932" s="2" t="s">
        <v>47</v>
      </c>
      <c r="K932" s="2" t="s">
        <v>48</v>
      </c>
      <c r="L932" s="2" t="s">
        <v>87</v>
      </c>
      <c r="M932" s="8">
        <v>1</v>
      </c>
      <c r="N932" s="9" t="str">
        <f t="shared" si="42"/>
        <v>RSSS-992-4400 - Plan modernisation technologique - Transfert MSSS (NON CAP)</v>
      </c>
      <c r="O932" s="9" t="str">
        <f t="shared" si="43"/>
        <v>Dépense</v>
      </c>
      <c r="P932" s="9" t="str">
        <f t="shared" si="44"/>
        <v>Fonds général</v>
      </c>
    </row>
    <row r="933" spans="1:16" ht="12.75" customHeight="1" x14ac:dyDescent="0.25">
      <c r="A933" s="2" t="s">
        <v>957</v>
      </c>
      <c r="B933" s="2" t="s">
        <v>957</v>
      </c>
      <c r="C933" s="2" t="s">
        <v>951</v>
      </c>
      <c r="D933" s="2" t="s">
        <v>50</v>
      </c>
      <c r="E933" s="2" t="s">
        <v>90</v>
      </c>
      <c r="F933" s="2" t="s">
        <v>158</v>
      </c>
      <c r="G933" s="2" t="s">
        <v>158</v>
      </c>
      <c r="H933" s="2" t="s">
        <v>158</v>
      </c>
      <c r="I933" s="2" t="s">
        <v>88</v>
      </c>
      <c r="J933" s="2" t="s">
        <v>47</v>
      </c>
      <c r="K933" s="2" t="s">
        <v>48</v>
      </c>
      <c r="L933" s="2" t="s">
        <v>87</v>
      </c>
      <c r="M933" s="8">
        <v>1</v>
      </c>
      <c r="N933" s="9" t="str">
        <f t="shared" si="42"/>
        <v>RSSS-992-4450 - Plan modernisation technologique - Transfert MSSS (NON CAP)</v>
      </c>
      <c r="O933" s="9" t="str">
        <f t="shared" si="43"/>
        <v>Dépense</v>
      </c>
      <c r="P933" s="9" t="str">
        <f t="shared" si="44"/>
        <v>Fonds général</v>
      </c>
    </row>
    <row r="934" spans="1:16" ht="12.75" customHeight="1" x14ac:dyDescent="0.25">
      <c r="A934" s="2" t="s">
        <v>924</v>
      </c>
      <c r="B934" s="2" t="s">
        <v>924</v>
      </c>
      <c r="C934" s="2" t="s">
        <v>918</v>
      </c>
      <c r="D934" s="2" t="s">
        <v>50</v>
      </c>
      <c r="E934" s="2" t="s">
        <v>90</v>
      </c>
      <c r="F934" s="2" t="s">
        <v>158</v>
      </c>
      <c r="G934" s="2" t="s">
        <v>158</v>
      </c>
      <c r="H934" s="2" t="s">
        <v>158</v>
      </c>
      <c r="I934" s="2" t="s">
        <v>88</v>
      </c>
      <c r="J934" s="2" t="s">
        <v>47</v>
      </c>
      <c r="K934" s="2" t="s">
        <v>48</v>
      </c>
      <c r="L934" s="2" t="s">
        <v>87</v>
      </c>
      <c r="M934" s="8">
        <v>1</v>
      </c>
      <c r="N934" s="9" t="str">
        <f t="shared" si="42"/>
        <v>RSSS-992-4500 - Plan modernisation technologique - Transfert MSSS (NON CAP)</v>
      </c>
      <c r="O934" s="9" t="str">
        <f t="shared" si="43"/>
        <v>Dépense</v>
      </c>
      <c r="P934" s="9" t="str">
        <f t="shared" si="44"/>
        <v>Fonds général</v>
      </c>
    </row>
    <row r="935" spans="1:16" ht="12.75" customHeight="1" x14ac:dyDescent="0.25">
      <c r="A935" s="2" t="s">
        <v>891</v>
      </c>
      <c r="B935" s="2" t="s">
        <v>891</v>
      </c>
      <c r="C935" s="2" t="s">
        <v>885</v>
      </c>
      <c r="D935" s="2" t="s">
        <v>50</v>
      </c>
      <c r="E935" s="2" t="s">
        <v>90</v>
      </c>
      <c r="F935" s="2" t="s">
        <v>158</v>
      </c>
      <c r="G935" s="2" t="s">
        <v>158</v>
      </c>
      <c r="H935" s="2" t="s">
        <v>158</v>
      </c>
      <c r="I935" s="2" t="s">
        <v>88</v>
      </c>
      <c r="J935" s="2" t="s">
        <v>47</v>
      </c>
      <c r="K935" s="2" t="s">
        <v>48</v>
      </c>
      <c r="L935" s="2" t="s">
        <v>87</v>
      </c>
      <c r="M935" s="8">
        <v>1</v>
      </c>
      <c r="N935" s="9" t="str">
        <f t="shared" si="42"/>
        <v>RSSS-992-4550 - Plan modernisation technologique - Transfert MSSS (NON CAP)</v>
      </c>
      <c r="O935" s="9" t="str">
        <f t="shared" si="43"/>
        <v>Dépense</v>
      </c>
      <c r="P935" s="9" t="str">
        <f t="shared" si="44"/>
        <v>Fonds général</v>
      </c>
    </row>
    <row r="936" spans="1:16" ht="12.75" customHeight="1" x14ac:dyDescent="0.25">
      <c r="A936" s="2" t="s">
        <v>858</v>
      </c>
      <c r="B936" s="2" t="s">
        <v>858</v>
      </c>
      <c r="C936" s="2" t="s">
        <v>852</v>
      </c>
      <c r="D936" s="2" t="s">
        <v>50</v>
      </c>
      <c r="E936" s="2" t="s">
        <v>90</v>
      </c>
      <c r="F936" s="2" t="s">
        <v>158</v>
      </c>
      <c r="G936" s="2" t="s">
        <v>158</v>
      </c>
      <c r="H936" s="2" t="s">
        <v>158</v>
      </c>
      <c r="I936" s="2" t="s">
        <v>88</v>
      </c>
      <c r="J936" s="2" t="s">
        <v>47</v>
      </c>
      <c r="K936" s="2" t="s">
        <v>48</v>
      </c>
      <c r="L936" s="2" t="s">
        <v>87</v>
      </c>
      <c r="M936" s="8">
        <v>1</v>
      </c>
      <c r="N936" s="9" t="str">
        <f t="shared" si="42"/>
        <v>RSSS-992-4600 - Plan modernisation technologique - Transfert MSSS (NON CAP)</v>
      </c>
      <c r="O936" s="9" t="str">
        <f t="shared" si="43"/>
        <v>Dépense</v>
      </c>
      <c r="P936" s="9" t="str">
        <f t="shared" si="44"/>
        <v>Fonds général</v>
      </c>
    </row>
    <row r="937" spans="1:16" ht="12.75" customHeight="1" x14ac:dyDescent="0.25">
      <c r="A937" s="2" t="s">
        <v>825</v>
      </c>
      <c r="B937" s="2" t="s">
        <v>825</v>
      </c>
      <c r="C937" s="2" t="s">
        <v>819</v>
      </c>
      <c r="D937" s="2" t="s">
        <v>50</v>
      </c>
      <c r="E937" s="2" t="s">
        <v>90</v>
      </c>
      <c r="F937" s="2" t="s">
        <v>158</v>
      </c>
      <c r="G937" s="2" t="s">
        <v>158</v>
      </c>
      <c r="H937" s="2" t="s">
        <v>158</v>
      </c>
      <c r="I937" s="2" t="s">
        <v>88</v>
      </c>
      <c r="J937" s="2" t="s">
        <v>47</v>
      </c>
      <c r="K937" s="2" t="s">
        <v>48</v>
      </c>
      <c r="L937" s="2" t="s">
        <v>87</v>
      </c>
      <c r="M937" s="8">
        <v>1</v>
      </c>
      <c r="N937" s="9" t="str">
        <f t="shared" si="42"/>
        <v>RSSS-992-4601 - Plan modernisation technologique - Transfert MSSS (NON CAP)</v>
      </c>
      <c r="O937" s="9" t="str">
        <f t="shared" si="43"/>
        <v>Dépense</v>
      </c>
      <c r="P937" s="9" t="str">
        <f t="shared" si="44"/>
        <v>Fonds général</v>
      </c>
    </row>
    <row r="938" spans="1:16" ht="12.75" customHeight="1" x14ac:dyDescent="0.25">
      <c r="A938" s="2" t="s">
        <v>792</v>
      </c>
      <c r="B938" s="2" t="s">
        <v>792</v>
      </c>
      <c r="C938" s="2" t="s">
        <v>786</v>
      </c>
      <c r="D938" s="2" t="s">
        <v>50</v>
      </c>
      <c r="E938" s="2" t="s">
        <v>90</v>
      </c>
      <c r="F938" s="2" t="s">
        <v>158</v>
      </c>
      <c r="G938" s="2" t="s">
        <v>158</v>
      </c>
      <c r="H938" s="2" t="s">
        <v>158</v>
      </c>
      <c r="I938" s="2" t="s">
        <v>88</v>
      </c>
      <c r="J938" s="2" t="s">
        <v>47</v>
      </c>
      <c r="K938" s="2" t="s">
        <v>48</v>
      </c>
      <c r="L938" s="2" t="s">
        <v>87</v>
      </c>
      <c r="M938" s="8">
        <v>1</v>
      </c>
      <c r="N938" s="9" t="str">
        <f t="shared" si="42"/>
        <v>RSSS-992-4602 - Plan modernisation technologique - Transfert MSSS (NON CAP)</v>
      </c>
      <c r="O938" s="9" t="str">
        <f t="shared" si="43"/>
        <v>Dépense</v>
      </c>
      <c r="P938" s="9" t="str">
        <f t="shared" si="44"/>
        <v>Fonds général</v>
      </c>
    </row>
    <row r="939" spans="1:16" ht="12.75" customHeight="1" x14ac:dyDescent="0.25">
      <c r="A939" s="2" t="s">
        <v>759</v>
      </c>
      <c r="B939" s="2" t="s">
        <v>759</v>
      </c>
      <c r="C939" s="2" t="s">
        <v>753</v>
      </c>
      <c r="D939" s="2" t="s">
        <v>50</v>
      </c>
      <c r="E939" s="2" t="s">
        <v>90</v>
      </c>
      <c r="F939" s="2" t="s">
        <v>158</v>
      </c>
      <c r="G939" s="2" t="s">
        <v>158</v>
      </c>
      <c r="H939" s="2" t="s">
        <v>158</v>
      </c>
      <c r="I939" s="2" t="s">
        <v>88</v>
      </c>
      <c r="J939" s="2" t="s">
        <v>47</v>
      </c>
      <c r="K939" s="2" t="s">
        <v>48</v>
      </c>
      <c r="L939" s="2" t="s">
        <v>87</v>
      </c>
      <c r="M939" s="8">
        <v>1</v>
      </c>
      <c r="N939" s="9" t="str">
        <f t="shared" si="42"/>
        <v>RSSS-992-4603 - Plan modernisation technologique - Transfert MSSS (NON CAP)</v>
      </c>
      <c r="O939" s="9" t="str">
        <f t="shared" si="43"/>
        <v>Dépense</v>
      </c>
      <c r="P939" s="9" t="str">
        <f t="shared" si="44"/>
        <v>Fonds général</v>
      </c>
    </row>
    <row r="940" spans="1:16" ht="12.75" customHeight="1" x14ac:dyDescent="0.25">
      <c r="A940" s="2" t="s">
        <v>726</v>
      </c>
      <c r="B940" s="2" t="s">
        <v>726</v>
      </c>
      <c r="C940" s="2" t="s">
        <v>720</v>
      </c>
      <c r="D940" s="2" t="s">
        <v>50</v>
      </c>
      <c r="E940" s="2" t="s">
        <v>90</v>
      </c>
      <c r="F940" s="2" t="s">
        <v>158</v>
      </c>
      <c r="G940" s="2" t="s">
        <v>158</v>
      </c>
      <c r="H940" s="2" t="s">
        <v>158</v>
      </c>
      <c r="I940" s="2" t="s">
        <v>88</v>
      </c>
      <c r="J940" s="2" t="s">
        <v>47</v>
      </c>
      <c r="K940" s="2" t="s">
        <v>48</v>
      </c>
      <c r="L940" s="2" t="s">
        <v>87</v>
      </c>
      <c r="M940" s="8">
        <v>1</v>
      </c>
      <c r="N940" s="9" t="str">
        <f t="shared" si="42"/>
        <v>RSSS-992-4604 - Plan modernisation technologique - Transfert MSSS (NON CAP)</v>
      </c>
      <c r="O940" s="9" t="str">
        <f t="shared" si="43"/>
        <v>Dépense</v>
      </c>
      <c r="P940" s="9" t="str">
        <f t="shared" si="44"/>
        <v>Fonds général</v>
      </c>
    </row>
    <row r="941" spans="1:16" ht="12.75" customHeight="1" x14ac:dyDescent="0.25">
      <c r="A941" s="2" t="s">
        <v>693</v>
      </c>
      <c r="B941" s="2" t="s">
        <v>693</v>
      </c>
      <c r="C941" s="2" t="s">
        <v>687</v>
      </c>
      <c r="D941" s="2" t="s">
        <v>50</v>
      </c>
      <c r="E941" s="2" t="s">
        <v>90</v>
      </c>
      <c r="F941" s="2" t="s">
        <v>158</v>
      </c>
      <c r="G941" s="2" t="s">
        <v>158</v>
      </c>
      <c r="H941" s="2" t="s">
        <v>158</v>
      </c>
      <c r="I941" s="2" t="s">
        <v>88</v>
      </c>
      <c r="J941" s="2" t="s">
        <v>47</v>
      </c>
      <c r="K941" s="2" t="s">
        <v>48</v>
      </c>
      <c r="L941" s="2" t="s">
        <v>87</v>
      </c>
      <c r="M941" s="8">
        <v>1</v>
      </c>
      <c r="N941" s="9" t="str">
        <f t="shared" si="42"/>
        <v>RSSS-992-4618 - Plan modernisation technologique - Transfert MSSS (NON CAP)</v>
      </c>
      <c r="O941" s="9" t="str">
        <f t="shared" si="43"/>
        <v>Dépense</v>
      </c>
      <c r="P941" s="9" t="str">
        <f t="shared" si="44"/>
        <v>Fonds général</v>
      </c>
    </row>
    <row r="942" spans="1:16" ht="12.75" customHeight="1" x14ac:dyDescent="0.25">
      <c r="A942" s="2" t="s">
        <v>660</v>
      </c>
      <c r="B942" s="2" t="s">
        <v>660</v>
      </c>
      <c r="C942" s="2" t="s">
        <v>654</v>
      </c>
      <c r="D942" s="2" t="s">
        <v>50</v>
      </c>
      <c r="E942" s="2" t="s">
        <v>90</v>
      </c>
      <c r="F942" s="2" t="s">
        <v>158</v>
      </c>
      <c r="G942" s="2" t="s">
        <v>158</v>
      </c>
      <c r="H942" s="2" t="s">
        <v>158</v>
      </c>
      <c r="I942" s="2" t="s">
        <v>88</v>
      </c>
      <c r="J942" s="2" t="s">
        <v>47</v>
      </c>
      <c r="K942" s="2" t="s">
        <v>48</v>
      </c>
      <c r="L942" s="2" t="s">
        <v>87</v>
      </c>
      <c r="M942" s="8">
        <v>1</v>
      </c>
      <c r="N942" s="9" t="str">
        <f t="shared" si="42"/>
        <v>RSSS-992-4620 - Plan modernisation technologique - Transfert MSSS (NON CAP)</v>
      </c>
      <c r="O942" s="9" t="str">
        <f t="shared" si="43"/>
        <v>Dépense</v>
      </c>
      <c r="P942" s="9" t="str">
        <f t="shared" si="44"/>
        <v>Fonds général</v>
      </c>
    </row>
    <row r="943" spans="1:16" ht="12.75" customHeight="1" x14ac:dyDescent="0.25">
      <c r="A943" s="2" t="s">
        <v>627</v>
      </c>
      <c r="B943" s="2" t="s">
        <v>627</v>
      </c>
      <c r="C943" s="2" t="s">
        <v>621</v>
      </c>
      <c r="D943" s="2" t="s">
        <v>50</v>
      </c>
      <c r="E943" s="2" t="s">
        <v>90</v>
      </c>
      <c r="F943" s="2" t="s">
        <v>158</v>
      </c>
      <c r="G943" s="2" t="s">
        <v>158</v>
      </c>
      <c r="H943" s="2" t="s">
        <v>158</v>
      </c>
      <c r="I943" s="2" t="s">
        <v>88</v>
      </c>
      <c r="J943" s="2" t="s">
        <v>47</v>
      </c>
      <c r="K943" s="2" t="s">
        <v>48</v>
      </c>
      <c r="L943" s="2" t="s">
        <v>87</v>
      </c>
      <c r="M943" s="8">
        <v>1</v>
      </c>
      <c r="N943" s="9" t="str">
        <f t="shared" si="42"/>
        <v>RSSS-992-4624 - Plan modernisation technologique - Transfert MSSS (NON CAP)</v>
      </c>
      <c r="O943" s="9" t="str">
        <f t="shared" si="43"/>
        <v>Dépense</v>
      </c>
      <c r="P943" s="9" t="str">
        <f t="shared" si="44"/>
        <v>Fonds général</v>
      </c>
    </row>
    <row r="944" spans="1:16" ht="12.75" customHeight="1" x14ac:dyDescent="0.25">
      <c r="A944" s="2" t="s">
        <v>594</v>
      </c>
      <c r="B944" s="2" t="s">
        <v>594</v>
      </c>
      <c r="C944" s="2" t="s">
        <v>588</v>
      </c>
      <c r="D944" s="2" t="s">
        <v>50</v>
      </c>
      <c r="E944" s="2" t="s">
        <v>90</v>
      </c>
      <c r="F944" s="2" t="s">
        <v>158</v>
      </c>
      <c r="G944" s="2" t="s">
        <v>158</v>
      </c>
      <c r="H944" s="2" t="s">
        <v>158</v>
      </c>
      <c r="I944" s="2" t="s">
        <v>88</v>
      </c>
      <c r="J944" s="2" t="s">
        <v>47</v>
      </c>
      <c r="K944" s="2" t="s">
        <v>48</v>
      </c>
      <c r="L944" s="2" t="s">
        <v>87</v>
      </c>
      <c r="M944" s="8">
        <v>1</v>
      </c>
      <c r="N944" s="9" t="str">
        <f t="shared" si="42"/>
        <v>RSSS-992-4664 - Plan modernisation technologique - Transfert MSSS (NON CAP)</v>
      </c>
      <c r="O944" s="9" t="str">
        <f t="shared" si="43"/>
        <v>Dépense</v>
      </c>
      <c r="P944" s="9" t="str">
        <f t="shared" si="44"/>
        <v>Fonds général</v>
      </c>
    </row>
    <row r="945" spans="1:16" ht="12.75" customHeight="1" x14ac:dyDescent="0.25">
      <c r="A945" s="2" t="s">
        <v>561</v>
      </c>
      <c r="B945" s="2" t="s">
        <v>561</v>
      </c>
      <c r="C945" s="2" t="s">
        <v>555</v>
      </c>
      <c r="D945" s="2" t="s">
        <v>50</v>
      </c>
      <c r="E945" s="2" t="s">
        <v>90</v>
      </c>
      <c r="F945" s="2" t="s">
        <v>158</v>
      </c>
      <c r="G945" s="2" t="s">
        <v>158</v>
      </c>
      <c r="H945" s="2" t="s">
        <v>158</v>
      </c>
      <c r="I945" s="2" t="s">
        <v>88</v>
      </c>
      <c r="J945" s="2" t="s">
        <v>47</v>
      </c>
      <c r="K945" s="2" t="s">
        <v>48</v>
      </c>
      <c r="L945" s="2" t="s">
        <v>87</v>
      </c>
      <c r="M945" s="8">
        <v>1</v>
      </c>
      <c r="N945" s="9" t="str">
        <f t="shared" si="42"/>
        <v>RSSS-992-4665 - Plan modernisation technologique - Transfert MSSS (NON CAP)</v>
      </c>
      <c r="O945" s="9" t="str">
        <f t="shared" si="43"/>
        <v>Dépense</v>
      </c>
      <c r="P945" s="9" t="str">
        <f t="shared" si="44"/>
        <v>Fonds général</v>
      </c>
    </row>
    <row r="946" spans="1:16" ht="12.75" customHeight="1" x14ac:dyDescent="0.25">
      <c r="A946" s="2" t="s">
        <v>528</v>
      </c>
      <c r="B946" s="2" t="s">
        <v>528</v>
      </c>
      <c r="C946" s="2" t="s">
        <v>522</v>
      </c>
      <c r="D946" s="2" t="s">
        <v>50</v>
      </c>
      <c r="E946" s="2" t="s">
        <v>90</v>
      </c>
      <c r="F946" s="2" t="s">
        <v>158</v>
      </c>
      <c r="G946" s="2" t="s">
        <v>158</v>
      </c>
      <c r="H946" s="2" t="s">
        <v>158</v>
      </c>
      <c r="I946" s="2" t="s">
        <v>88</v>
      </c>
      <c r="J946" s="2" t="s">
        <v>47</v>
      </c>
      <c r="K946" s="2" t="s">
        <v>48</v>
      </c>
      <c r="L946" s="2" t="s">
        <v>87</v>
      </c>
      <c r="M946" s="8">
        <v>1</v>
      </c>
      <c r="N946" s="9" t="str">
        <f t="shared" si="42"/>
        <v>RSSS-992-4700 - Plan modernisation technologique - Transfert MSSS (NON CAP)</v>
      </c>
      <c r="O946" s="9" t="str">
        <f t="shared" si="43"/>
        <v>Dépense</v>
      </c>
      <c r="P946" s="9" t="str">
        <f t="shared" si="44"/>
        <v>Fonds général</v>
      </c>
    </row>
    <row r="947" spans="1:16" ht="12.75" customHeight="1" x14ac:dyDescent="0.25">
      <c r="A947" s="2" t="s">
        <v>437</v>
      </c>
      <c r="B947" s="2" t="s">
        <v>437</v>
      </c>
      <c r="C947" s="2" t="s">
        <v>431</v>
      </c>
      <c r="D947" s="2" t="s">
        <v>50</v>
      </c>
      <c r="E947" s="2" t="s">
        <v>90</v>
      </c>
      <c r="F947" s="2" t="s">
        <v>158</v>
      </c>
      <c r="G947" s="2" t="s">
        <v>158</v>
      </c>
      <c r="H947" s="2" t="s">
        <v>158</v>
      </c>
      <c r="I947" s="2" t="s">
        <v>88</v>
      </c>
      <c r="J947" s="2" t="s">
        <v>47</v>
      </c>
      <c r="K947" s="2" t="s">
        <v>48</v>
      </c>
      <c r="L947" s="2" t="s">
        <v>87</v>
      </c>
      <c r="M947" s="8">
        <v>1</v>
      </c>
      <c r="N947" s="9" t="str">
        <f t="shared" si="42"/>
        <v>RSSS-992-4800 - Plan modernisation technologique - Transfert MSSS (NON CAP)</v>
      </c>
      <c r="O947" s="9" t="str">
        <f t="shared" si="43"/>
        <v>Dépense</v>
      </c>
      <c r="P947" s="9" t="str">
        <f t="shared" si="44"/>
        <v>Fonds général</v>
      </c>
    </row>
    <row r="948" spans="1:16" ht="12.75" customHeight="1" x14ac:dyDescent="0.25">
      <c r="A948" s="2" t="s">
        <v>404</v>
      </c>
      <c r="B948" s="2" t="s">
        <v>404</v>
      </c>
      <c r="C948" s="2" t="s">
        <v>399</v>
      </c>
      <c r="D948" s="2" t="s">
        <v>50</v>
      </c>
      <c r="E948" s="2" t="s">
        <v>90</v>
      </c>
      <c r="F948" s="2" t="s">
        <v>158</v>
      </c>
      <c r="G948" s="2" t="s">
        <v>158</v>
      </c>
      <c r="H948" s="2" t="s">
        <v>158</v>
      </c>
      <c r="I948" s="2" t="s">
        <v>88</v>
      </c>
      <c r="J948" s="2" t="s">
        <v>47</v>
      </c>
      <c r="K948" s="2" t="s">
        <v>48</v>
      </c>
      <c r="L948" s="2" t="s">
        <v>87</v>
      </c>
      <c r="M948" s="8">
        <v>1</v>
      </c>
      <c r="N948" s="9" t="str">
        <f t="shared" si="42"/>
        <v>RSSS-992-4851 - Plan modernisation technologique - Transfert MSSS (NON CAP)</v>
      </c>
      <c r="O948" s="9" t="str">
        <f t="shared" si="43"/>
        <v>Dépense</v>
      </c>
      <c r="P948" s="9" t="str">
        <f t="shared" si="44"/>
        <v>Fonds général</v>
      </c>
    </row>
    <row r="949" spans="1:16" ht="12.75" customHeight="1" x14ac:dyDescent="0.25">
      <c r="A949" s="2" t="s">
        <v>372</v>
      </c>
      <c r="B949" s="2" t="s">
        <v>372</v>
      </c>
      <c r="C949" s="2" t="s">
        <v>366</v>
      </c>
      <c r="D949" s="2" t="s">
        <v>50</v>
      </c>
      <c r="E949" s="2" t="s">
        <v>90</v>
      </c>
      <c r="F949" s="2" t="s">
        <v>158</v>
      </c>
      <c r="G949" s="2" t="s">
        <v>158</v>
      </c>
      <c r="H949" s="2" t="s">
        <v>158</v>
      </c>
      <c r="I949" s="2" t="s">
        <v>88</v>
      </c>
      <c r="J949" s="2" t="s">
        <v>47</v>
      </c>
      <c r="K949" s="2" t="s">
        <v>48</v>
      </c>
      <c r="L949" s="2" t="s">
        <v>87</v>
      </c>
      <c r="M949" s="8">
        <v>1</v>
      </c>
      <c r="N949" s="9" t="str">
        <f t="shared" si="42"/>
        <v>RSSS-992-4900 - Plan modernisation technologique - Transfert MSSS (NON CAP)</v>
      </c>
      <c r="O949" s="9" t="str">
        <f t="shared" si="43"/>
        <v>Dépense</v>
      </c>
      <c r="P949" s="9" t="str">
        <f t="shared" si="44"/>
        <v>Fonds général</v>
      </c>
    </row>
    <row r="950" spans="1:16" ht="12.75" customHeight="1" x14ac:dyDescent="0.25">
      <c r="A950" s="2" t="s">
        <v>339</v>
      </c>
      <c r="B950" s="2" t="s">
        <v>339</v>
      </c>
      <c r="C950" s="2" t="s">
        <v>333</v>
      </c>
      <c r="D950" s="2" t="s">
        <v>50</v>
      </c>
      <c r="E950" s="2" t="s">
        <v>90</v>
      </c>
      <c r="F950" s="2" t="s">
        <v>158</v>
      </c>
      <c r="G950" s="2" t="s">
        <v>158</v>
      </c>
      <c r="H950" s="2" t="s">
        <v>158</v>
      </c>
      <c r="I950" s="2" t="s">
        <v>88</v>
      </c>
      <c r="J950" s="2" t="s">
        <v>47</v>
      </c>
      <c r="K950" s="2" t="s">
        <v>48</v>
      </c>
      <c r="L950" s="2" t="s">
        <v>87</v>
      </c>
      <c r="M950" s="8">
        <v>1</v>
      </c>
      <c r="N950" s="9" t="str">
        <f t="shared" si="42"/>
        <v>RSSS-992-4903 - Plan modernisation technologique - Transfert MSSS (NON CAP)</v>
      </c>
      <c r="O950" s="9" t="str">
        <f t="shared" si="43"/>
        <v>Dépense</v>
      </c>
      <c r="P950" s="9" t="str">
        <f t="shared" si="44"/>
        <v>Fonds général</v>
      </c>
    </row>
    <row r="951" spans="1:16" ht="12.75" customHeight="1" x14ac:dyDescent="0.25">
      <c r="A951" s="2" t="s">
        <v>306</v>
      </c>
      <c r="B951" s="2" t="s">
        <v>306</v>
      </c>
      <c r="C951" s="2" t="s">
        <v>295</v>
      </c>
      <c r="D951" s="2" t="s">
        <v>50</v>
      </c>
      <c r="E951" s="2" t="s">
        <v>90</v>
      </c>
      <c r="F951" s="2" t="s">
        <v>158</v>
      </c>
      <c r="G951" s="2" t="s">
        <v>158</v>
      </c>
      <c r="H951" s="2" t="s">
        <v>158</v>
      </c>
      <c r="I951" s="2" t="s">
        <v>88</v>
      </c>
      <c r="J951" s="2" t="s">
        <v>47</v>
      </c>
      <c r="K951" s="2" t="s">
        <v>48</v>
      </c>
      <c r="L951" s="2" t="s">
        <v>87</v>
      </c>
      <c r="M951" s="8">
        <v>1</v>
      </c>
      <c r="N951" s="9" t="str">
        <f t="shared" si="42"/>
        <v>RSSS-992-4950 - Plan modernisation technologique - Transfert MSSS (NON CAP)</v>
      </c>
      <c r="O951" s="9" t="str">
        <f t="shared" si="43"/>
        <v>Dépense</v>
      </c>
      <c r="P951" s="9" t="str">
        <f t="shared" si="44"/>
        <v>Fonds général</v>
      </c>
    </row>
    <row r="952" spans="1:16" ht="12.75" customHeight="1" x14ac:dyDescent="0.25">
      <c r="A952" s="2" t="s">
        <v>268</v>
      </c>
      <c r="B952" s="2" t="s">
        <v>268</v>
      </c>
      <c r="C952" s="2" t="s">
        <v>262</v>
      </c>
      <c r="D952" s="2" t="s">
        <v>50</v>
      </c>
      <c r="E952" s="2" t="s">
        <v>90</v>
      </c>
      <c r="F952" s="2" t="s">
        <v>158</v>
      </c>
      <c r="G952" s="2" t="s">
        <v>158</v>
      </c>
      <c r="H952" s="2" t="s">
        <v>158</v>
      </c>
      <c r="I952" s="2" t="s">
        <v>88</v>
      </c>
      <c r="J952" s="2" t="s">
        <v>47</v>
      </c>
      <c r="K952" s="2" t="s">
        <v>48</v>
      </c>
      <c r="L952" s="2" t="s">
        <v>87</v>
      </c>
      <c r="M952" s="8">
        <v>1</v>
      </c>
      <c r="N952" s="9" t="str">
        <f t="shared" si="42"/>
        <v>RSSS-992-4951 - Plan modernisation technologique - Transfert MSSS (NON CAP)</v>
      </c>
      <c r="O952" s="9" t="str">
        <f t="shared" si="43"/>
        <v>Dépense</v>
      </c>
      <c r="P952" s="9" t="str">
        <f t="shared" si="44"/>
        <v>Fonds général</v>
      </c>
    </row>
    <row r="953" spans="1:16" ht="12.75" customHeight="1" x14ac:dyDescent="0.25">
      <c r="A953" s="2" t="s">
        <v>159</v>
      </c>
      <c r="B953" s="2" t="s">
        <v>159</v>
      </c>
      <c r="C953" s="2" t="s">
        <v>149</v>
      </c>
      <c r="D953" s="2" t="s">
        <v>50</v>
      </c>
      <c r="E953" s="2" t="s">
        <v>90</v>
      </c>
      <c r="F953" s="2" t="s">
        <v>158</v>
      </c>
      <c r="G953" s="2" t="s">
        <v>158</v>
      </c>
      <c r="H953" s="2" t="s">
        <v>158</v>
      </c>
      <c r="I953" s="2" t="s">
        <v>88</v>
      </c>
      <c r="J953" s="2" t="s">
        <v>47</v>
      </c>
      <c r="K953" s="2" t="s">
        <v>48</v>
      </c>
      <c r="L953" s="2" t="s">
        <v>87</v>
      </c>
      <c r="M953" s="8">
        <v>1</v>
      </c>
      <c r="N953" s="9" t="str">
        <f t="shared" si="42"/>
        <v>RSSS-992-4952 - Plan modernisation technologique - Transfert MSSS (NON CAP)</v>
      </c>
      <c r="O953" s="9" t="str">
        <f t="shared" si="43"/>
        <v>Dépense</v>
      </c>
      <c r="P953" s="9" t="str">
        <f t="shared" si="44"/>
        <v>Fonds général</v>
      </c>
    </row>
    <row r="954" spans="1:16" ht="12.75" customHeight="1" x14ac:dyDescent="0.25">
      <c r="A954" s="2" t="s">
        <v>1352</v>
      </c>
      <c r="B954" s="2" t="s">
        <v>1352</v>
      </c>
      <c r="C954" s="2" t="s">
        <v>1347</v>
      </c>
      <c r="D954" s="2" t="s">
        <v>50</v>
      </c>
      <c r="E954" s="2" t="s">
        <v>90</v>
      </c>
      <c r="F954" s="2" t="s">
        <v>156</v>
      </c>
      <c r="G954" s="2" t="s">
        <v>156</v>
      </c>
      <c r="H954" s="2" t="s">
        <v>156</v>
      </c>
      <c r="I954" s="2" t="s">
        <v>147</v>
      </c>
      <c r="J954" s="2" t="s">
        <v>46</v>
      </c>
      <c r="K954" s="2" t="s">
        <v>48</v>
      </c>
      <c r="L954" s="2" t="s">
        <v>87</v>
      </c>
      <c r="M954" s="8">
        <v>1</v>
      </c>
      <c r="N954" s="9" t="str">
        <f t="shared" si="42"/>
        <v>RSSS-993-4017 - Plan modernisation technologique - EIRI (CAP)</v>
      </c>
      <c r="O954" s="9" t="str">
        <f t="shared" si="43"/>
        <v>Investissement</v>
      </c>
      <c r="P954" s="9" t="str">
        <f t="shared" si="44"/>
        <v>Fonds général</v>
      </c>
    </row>
    <row r="955" spans="1:16" ht="12.75" customHeight="1" x14ac:dyDescent="0.25">
      <c r="A955" s="2" t="s">
        <v>1319</v>
      </c>
      <c r="B955" s="2" t="s">
        <v>1319</v>
      </c>
      <c r="C955" s="2" t="s">
        <v>1314</v>
      </c>
      <c r="D955" s="2" t="s">
        <v>50</v>
      </c>
      <c r="E955" s="2" t="s">
        <v>90</v>
      </c>
      <c r="F955" s="2" t="s">
        <v>156</v>
      </c>
      <c r="G955" s="2" t="s">
        <v>156</v>
      </c>
      <c r="H955" s="2" t="s">
        <v>156</v>
      </c>
      <c r="I955" s="2" t="s">
        <v>147</v>
      </c>
      <c r="J955" s="2" t="s">
        <v>46</v>
      </c>
      <c r="K955" s="2" t="s">
        <v>48</v>
      </c>
      <c r="L955" s="2" t="s">
        <v>87</v>
      </c>
      <c r="M955" s="8">
        <v>1</v>
      </c>
      <c r="N955" s="9" t="str">
        <f t="shared" si="42"/>
        <v>RSSS-993-4051 - Plan modernisation technologique - EIRI (CAP)</v>
      </c>
      <c r="O955" s="9" t="str">
        <f t="shared" si="43"/>
        <v>Investissement</v>
      </c>
      <c r="P955" s="9" t="str">
        <f t="shared" si="44"/>
        <v>Fonds général</v>
      </c>
    </row>
    <row r="956" spans="1:16" ht="12.75" customHeight="1" x14ac:dyDescent="0.25">
      <c r="A956" s="2" t="s">
        <v>1286</v>
      </c>
      <c r="B956" s="2" t="s">
        <v>1286</v>
      </c>
      <c r="C956" s="2" t="s">
        <v>1281</v>
      </c>
      <c r="D956" s="2" t="s">
        <v>50</v>
      </c>
      <c r="E956" s="2" t="s">
        <v>90</v>
      </c>
      <c r="F956" s="2" t="s">
        <v>156</v>
      </c>
      <c r="G956" s="2" t="s">
        <v>156</v>
      </c>
      <c r="H956" s="2" t="s">
        <v>156</v>
      </c>
      <c r="I956" s="2" t="s">
        <v>147</v>
      </c>
      <c r="J956" s="2" t="s">
        <v>46</v>
      </c>
      <c r="K956" s="2" t="s">
        <v>48</v>
      </c>
      <c r="L956" s="2" t="s">
        <v>87</v>
      </c>
      <c r="M956" s="8">
        <v>1</v>
      </c>
      <c r="N956" s="9" t="str">
        <f t="shared" si="42"/>
        <v>RSSS-993-4100 - Plan modernisation technologique - EIRI (CAP)</v>
      </c>
      <c r="O956" s="9" t="str">
        <f t="shared" si="43"/>
        <v>Investissement</v>
      </c>
      <c r="P956" s="9" t="str">
        <f t="shared" si="44"/>
        <v>Fonds général</v>
      </c>
    </row>
    <row r="957" spans="1:16" ht="12.75" customHeight="1" x14ac:dyDescent="0.25">
      <c r="A957" s="2" t="s">
        <v>1253</v>
      </c>
      <c r="B957" s="2" t="s">
        <v>1253</v>
      </c>
      <c r="C957" s="2" t="s">
        <v>1248</v>
      </c>
      <c r="D957" s="2" t="s">
        <v>50</v>
      </c>
      <c r="E957" s="2" t="s">
        <v>90</v>
      </c>
      <c r="F957" s="2" t="s">
        <v>156</v>
      </c>
      <c r="G957" s="2" t="s">
        <v>156</v>
      </c>
      <c r="H957" s="2" t="s">
        <v>156</v>
      </c>
      <c r="I957" s="2" t="s">
        <v>147</v>
      </c>
      <c r="J957" s="2" t="s">
        <v>46</v>
      </c>
      <c r="K957" s="2" t="s">
        <v>48</v>
      </c>
      <c r="L957" s="2" t="s">
        <v>87</v>
      </c>
      <c r="M957" s="8">
        <v>1</v>
      </c>
      <c r="N957" s="9" t="str">
        <f t="shared" si="42"/>
        <v>RSSS-993-4150 - Plan modernisation technologique - EIRI (CAP)</v>
      </c>
      <c r="O957" s="9" t="str">
        <f t="shared" si="43"/>
        <v>Investissement</v>
      </c>
      <c r="P957" s="9" t="str">
        <f t="shared" si="44"/>
        <v>Fonds général</v>
      </c>
    </row>
    <row r="958" spans="1:16" ht="12.75" customHeight="1" x14ac:dyDescent="0.25">
      <c r="A958" s="2" t="s">
        <v>1220</v>
      </c>
      <c r="B958" s="2" t="s">
        <v>1220</v>
      </c>
      <c r="C958" s="2" t="s">
        <v>1215</v>
      </c>
      <c r="D958" s="2" t="s">
        <v>50</v>
      </c>
      <c r="E958" s="2" t="s">
        <v>90</v>
      </c>
      <c r="F958" s="2" t="s">
        <v>156</v>
      </c>
      <c r="G958" s="2" t="s">
        <v>156</v>
      </c>
      <c r="H958" s="2" t="s">
        <v>156</v>
      </c>
      <c r="I958" s="2" t="s">
        <v>147</v>
      </c>
      <c r="J958" s="2" t="s">
        <v>46</v>
      </c>
      <c r="K958" s="2" t="s">
        <v>48</v>
      </c>
      <c r="L958" s="2" t="s">
        <v>87</v>
      </c>
      <c r="M958" s="8">
        <v>1</v>
      </c>
      <c r="N958" s="9" t="str">
        <f t="shared" si="42"/>
        <v>RSSS-993-4155 - Plan modernisation technologique - EIRI (CAP)</v>
      </c>
      <c r="O958" s="9" t="str">
        <f t="shared" si="43"/>
        <v>Investissement</v>
      </c>
      <c r="P958" s="9" t="str">
        <f t="shared" si="44"/>
        <v>Fonds général</v>
      </c>
    </row>
    <row r="959" spans="1:16" ht="12.75" customHeight="1" x14ac:dyDescent="0.25">
      <c r="A959" s="2" t="s">
        <v>1187</v>
      </c>
      <c r="B959" s="2" t="s">
        <v>1187</v>
      </c>
      <c r="C959" s="2" t="s">
        <v>1182</v>
      </c>
      <c r="D959" s="2" t="s">
        <v>50</v>
      </c>
      <c r="E959" s="2" t="s">
        <v>90</v>
      </c>
      <c r="F959" s="2" t="s">
        <v>156</v>
      </c>
      <c r="G959" s="2" t="s">
        <v>156</v>
      </c>
      <c r="H959" s="2" t="s">
        <v>156</v>
      </c>
      <c r="I959" s="2" t="s">
        <v>147</v>
      </c>
      <c r="J959" s="2" t="s">
        <v>46</v>
      </c>
      <c r="K959" s="2" t="s">
        <v>48</v>
      </c>
      <c r="L959" s="2" t="s">
        <v>87</v>
      </c>
      <c r="M959" s="8">
        <v>1</v>
      </c>
      <c r="N959" s="9" t="str">
        <f t="shared" si="42"/>
        <v>RSSS-993-4200 - Plan modernisation technologique - EIRI (CAP)</v>
      </c>
      <c r="O959" s="9" t="str">
        <f t="shared" si="43"/>
        <v>Investissement</v>
      </c>
      <c r="P959" s="9" t="str">
        <f t="shared" si="44"/>
        <v>Fonds général</v>
      </c>
    </row>
    <row r="960" spans="1:16" ht="12.75" customHeight="1" x14ac:dyDescent="0.25">
      <c r="A960" s="2" t="s">
        <v>1154</v>
      </c>
      <c r="B960" s="2" t="s">
        <v>1154</v>
      </c>
      <c r="C960" s="2" t="s">
        <v>1149</v>
      </c>
      <c r="D960" s="2" t="s">
        <v>50</v>
      </c>
      <c r="E960" s="2" t="s">
        <v>90</v>
      </c>
      <c r="F960" s="2" t="s">
        <v>156</v>
      </c>
      <c r="G960" s="2" t="s">
        <v>156</v>
      </c>
      <c r="H960" s="2" t="s">
        <v>156</v>
      </c>
      <c r="I960" s="2" t="s">
        <v>147</v>
      </c>
      <c r="J960" s="2" t="s">
        <v>46</v>
      </c>
      <c r="K960" s="2" t="s">
        <v>48</v>
      </c>
      <c r="L960" s="2" t="s">
        <v>87</v>
      </c>
      <c r="M960" s="8">
        <v>1</v>
      </c>
      <c r="N960" s="9" t="str">
        <f t="shared" si="42"/>
        <v>RSSS-993-4250 - Plan modernisation technologique - EIRI (CAP)</v>
      </c>
      <c r="O960" s="9" t="str">
        <f t="shared" si="43"/>
        <v>Investissement</v>
      </c>
      <c r="P960" s="9" t="str">
        <f t="shared" si="44"/>
        <v>Fonds général</v>
      </c>
    </row>
    <row r="961" spans="1:16" ht="12.75" customHeight="1" x14ac:dyDescent="0.25">
      <c r="A961" s="2" t="s">
        <v>1121</v>
      </c>
      <c r="B961" s="2" t="s">
        <v>1121</v>
      </c>
      <c r="C961" s="2" t="s">
        <v>1116</v>
      </c>
      <c r="D961" s="2" t="s">
        <v>50</v>
      </c>
      <c r="E961" s="2" t="s">
        <v>90</v>
      </c>
      <c r="F961" s="2" t="s">
        <v>156</v>
      </c>
      <c r="G961" s="2" t="s">
        <v>156</v>
      </c>
      <c r="H961" s="2" t="s">
        <v>156</v>
      </c>
      <c r="I961" s="2" t="s">
        <v>147</v>
      </c>
      <c r="J961" s="2" t="s">
        <v>46</v>
      </c>
      <c r="K961" s="2" t="s">
        <v>48</v>
      </c>
      <c r="L961" s="2" t="s">
        <v>87</v>
      </c>
      <c r="M961" s="8">
        <v>1</v>
      </c>
      <c r="N961" s="9" t="str">
        <f t="shared" si="42"/>
        <v>RSSS-993-4300 - Plan modernisation technologique - EIRI (CAP)</v>
      </c>
      <c r="O961" s="9" t="str">
        <f t="shared" si="43"/>
        <v>Investissement</v>
      </c>
      <c r="P961" s="9" t="str">
        <f t="shared" si="44"/>
        <v>Fonds général</v>
      </c>
    </row>
    <row r="962" spans="1:16" ht="12.75" customHeight="1" x14ac:dyDescent="0.25">
      <c r="A962" s="2" t="s">
        <v>1088</v>
      </c>
      <c r="B962" s="2" t="s">
        <v>1088</v>
      </c>
      <c r="C962" s="2" t="s">
        <v>1083</v>
      </c>
      <c r="D962" s="2" t="s">
        <v>50</v>
      </c>
      <c r="E962" s="2" t="s">
        <v>90</v>
      </c>
      <c r="F962" s="2" t="s">
        <v>156</v>
      </c>
      <c r="G962" s="2" t="s">
        <v>156</v>
      </c>
      <c r="H962" s="2" t="s">
        <v>156</v>
      </c>
      <c r="I962" s="2" t="s">
        <v>147</v>
      </c>
      <c r="J962" s="2" t="s">
        <v>46</v>
      </c>
      <c r="K962" s="2" t="s">
        <v>48</v>
      </c>
      <c r="L962" s="2" t="s">
        <v>87</v>
      </c>
      <c r="M962" s="8">
        <v>1</v>
      </c>
      <c r="N962" s="9" t="str">
        <f t="shared" si="42"/>
        <v>RSSS-993-4326 - Plan modernisation technologique - EIRI (CAP)</v>
      </c>
      <c r="O962" s="9" t="str">
        <f t="shared" si="43"/>
        <v>Investissement</v>
      </c>
      <c r="P962" s="9" t="str">
        <f t="shared" si="44"/>
        <v>Fonds général</v>
      </c>
    </row>
    <row r="963" spans="1:16" ht="12.75" customHeight="1" x14ac:dyDescent="0.25">
      <c r="A963" s="2" t="s">
        <v>1055</v>
      </c>
      <c r="B963" s="2" t="s">
        <v>1055</v>
      </c>
      <c r="C963" s="2" t="s">
        <v>1050</v>
      </c>
      <c r="D963" s="2" t="s">
        <v>50</v>
      </c>
      <c r="E963" s="2" t="s">
        <v>90</v>
      </c>
      <c r="F963" s="2" t="s">
        <v>156</v>
      </c>
      <c r="G963" s="2" t="s">
        <v>156</v>
      </c>
      <c r="H963" s="2" t="s">
        <v>156</v>
      </c>
      <c r="I963" s="2" t="s">
        <v>147</v>
      </c>
      <c r="J963" s="2" t="s">
        <v>46</v>
      </c>
      <c r="K963" s="2" t="s">
        <v>48</v>
      </c>
      <c r="L963" s="2" t="s">
        <v>87</v>
      </c>
      <c r="M963" s="8">
        <v>1</v>
      </c>
      <c r="N963" s="9" t="str">
        <f t="shared" ref="N963:N1026" si="45">_xlfn.CONCAT(B963," - ",G963)</f>
        <v>RSSS-993-4327 - Plan modernisation technologique - EIRI (CAP)</v>
      </c>
      <c r="O963" s="9" t="str">
        <f t="shared" ref="O963:O1026" si="46">J963</f>
        <v>Investissement</v>
      </c>
      <c r="P963" s="9" t="str">
        <f t="shared" ref="P963:P1026" si="47">D963</f>
        <v>Fonds général</v>
      </c>
    </row>
    <row r="964" spans="1:16" ht="12.75" customHeight="1" x14ac:dyDescent="0.25">
      <c r="A964" s="2" t="s">
        <v>1022</v>
      </c>
      <c r="B964" s="2" t="s">
        <v>1022</v>
      </c>
      <c r="C964" s="2" t="s">
        <v>1017</v>
      </c>
      <c r="D964" s="2" t="s">
        <v>50</v>
      </c>
      <c r="E964" s="2" t="s">
        <v>90</v>
      </c>
      <c r="F964" s="2" t="s">
        <v>156</v>
      </c>
      <c r="G964" s="2" t="s">
        <v>156</v>
      </c>
      <c r="H964" s="2" t="s">
        <v>156</v>
      </c>
      <c r="I964" s="2" t="s">
        <v>147</v>
      </c>
      <c r="J964" s="2" t="s">
        <v>46</v>
      </c>
      <c r="K964" s="2" t="s">
        <v>48</v>
      </c>
      <c r="L964" s="2" t="s">
        <v>87</v>
      </c>
      <c r="M964" s="8">
        <v>1</v>
      </c>
      <c r="N964" s="9" t="str">
        <f t="shared" si="45"/>
        <v>RSSS-993-4350 - Plan modernisation technologique - EIRI (CAP)</v>
      </c>
      <c r="O964" s="9" t="str">
        <f t="shared" si="46"/>
        <v>Investissement</v>
      </c>
      <c r="P964" s="9" t="str">
        <f t="shared" si="47"/>
        <v>Fonds général</v>
      </c>
    </row>
    <row r="965" spans="1:16" ht="12.75" customHeight="1" x14ac:dyDescent="0.25">
      <c r="A965" s="2" t="s">
        <v>989</v>
      </c>
      <c r="B965" s="2" t="s">
        <v>989</v>
      </c>
      <c r="C965" s="2" t="s">
        <v>984</v>
      </c>
      <c r="D965" s="2" t="s">
        <v>50</v>
      </c>
      <c r="E965" s="2" t="s">
        <v>90</v>
      </c>
      <c r="F965" s="2" t="s">
        <v>156</v>
      </c>
      <c r="G965" s="2" t="s">
        <v>156</v>
      </c>
      <c r="H965" s="2" t="s">
        <v>156</v>
      </c>
      <c r="I965" s="2" t="s">
        <v>147</v>
      </c>
      <c r="J965" s="2" t="s">
        <v>46</v>
      </c>
      <c r="K965" s="2" t="s">
        <v>48</v>
      </c>
      <c r="L965" s="2" t="s">
        <v>87</v>
      </c>
      <c r="M965" s="8">
        <v>1</v>
      </c>
      <c r="N965" s="9" t="str">
        <f t="shared" si="45"/>
        <v>RSSS-993-4400 - Plan modernisation technologique - EIRI (CAP)</v>
      </c>
      <c r="O965" s="9" t="str">
        <f t="shared" si="46"/>
        <v>Investissement</v>
      </c>
      <c r="P965" s="9" t="str">
        <f t="shared" si="47"/>
        <v>Fonds général</v>
      </c>
    </row>
    <row r="966" spans="1:16" ht="12.75" customHeight="1" x14ac:dyDescent="0.25">
      <c r="A966" s="2" t="s">
        <v>956</v>
      </c>
      <c r="B966" s="2" t="s">
        <v>956</v>
      </c>
      <c r="C966" s="2" t="s">
        <v>951</v>
      </c>
      <c r="D966" s="2" t="s">
        <v>50</v>
      </c>
      <c r="E966" s="2" t="s">
        <v>90</v>
      </c>
      <c r="F966" s="2" t="s">
        <v>156</v>
      </c>
      <c r="G966" s="2" t="s">
        <v>156</v>
      </c>
      <c r="H966" s="2" t="s">
        <v>156</v>
      </c>
      <c r="I966" s="2" t="s">
        <v>147</v>
      </c>
      <c r="J966" s="2" t="s">
        <v>46</v>
      </c>
      <c r="K966" s="2" t="s">
        <v>48</v>
      </c>
      <c r="L966" s="2" t="s">
        <v>87</v>
      </c>
      <c r="M966" s="8">
        <v>1</v>
      </c>
      <c r="N966" s="9" t="str">
        <f t="shared" si="45"/>
        <v>RSSS-993-4450 - Plan modernisation technologique - EIRI (CAP)</v>
      </c>
      <c r="O966" s="9" t="str">
        <f t="shared" si="46"/>
        <v>Investissement</v>
      </c>
      <c r="P966" s="9" t="str">
        <f t="shared" si="47"/>
        <v>Fonds général</v>
      </c>
    </row>
    <row r="967" spans="1:16" ht="12.75" customHeight="1" x14ac:dyDescent="0.25">
      <c r="A967" s="2" t="s">
        <v>923</v>
      </c>
      <c r="B967" s="2" t="s">
        <v>923</v>
      </c>
      <c r="C967" s="2" t="s">
        <v>918</v>
      </c>
      <c r="D967" s="2" t="s">
        <v>50</v>
      </c>
      <c r="E967" s="2" t="s">
        <v>90</v>
      </c>
      <c r="F967" s="2" t="s">
        <v>156</v>
      </c>
      <c r="G967" s="2" t="s">
        <v>156</v>
      </c>
      <c r="H967" s="2" t="s">
        <v>156</v>
      </c>
      <c r="I967" s="2" t="s">
        <v>147</v>
      </c>
      <c r="J967" s="2" t="s">
        <v>46</v>
      </c>
      <c r="K967" s="2" t="s">
        <v>48</v>
      </c>
      <c r="L967" s="2" t="s">
        <v>87</v>
      </c>
      <c r="M967" s="8">
        <v>1</v>
      </c>
      <c r="N967" s="9" t="str">
        <f t="shared" si="45"/>
        <v>RSSS-993-4500 - Plan modernisation technologique - EIRI (CAP)</v>
      </c>
      <c r="O967" s="9" t="str">
        <f t="shared" si="46"/>
        <v>Investissement</v>
      </c>
      <c r="P967" s="9" t="str">
        <f t="shared" si="47"/>
        <v>Fonds général</v>
      </c>
    </row>
    <row r="968" spans="1:16" ht="12.75" customHeight="1" x14ac:dyDescent="0.25">
      <c r="A968" s="2" t="s">
        <v>890</v>
      </c>
      <c r="B968" s="2" t="s">
        <v>890</v>
      </c>
      <c r="C968" s="2" t="s">
        <v>885</v>
      </c>
      <c r="D968" s="2" t="s">
        <v>50</v>
      </c>
      <c r="E968" s="2" t="s">
        <v>90</v>
      </c>
      <c r="F968" s="2" t="s">
        <v>156</v>
      </c>
      <c r="G968" s="2" t="s">
        <v>156</v>
      </c>
      <c r="H968" s="2" t="s">
        <v>156</v>
      </c>
      <c r="I968" s="2" t="s">
        <v>147</v>
      </c>
      <c r="J968" s="2" t="s">
        <v>46</v>
      </c>
      <c r="K968" s="2" t="s">
        <v>48</v>
      </c>
      <c r="L968" s="2" t="s">
        <v>87</v>
      </c>
      <c r="M968" s="8">
        <v>1</v>
      </c>
      <c r="N968" s="9" t="str">
        <f t="shared" si="45"/>
        <v>RSSS-993-4550 - Plan modernisation technologique - EIRI (CAP)</v>
      </c>
      <c r="O968" s="9" t="str">
        <f t="shared" si="46"/>
        <v>Investissement</v>
      </c>
      <c r="P968" s="9" t="str">
        <f t="shared" si="47"/>
        <v>Fonds général</v>
      </c>
    </row>
    <row r="969" spans="1:16" ht="12.75" customHeight="1" x14ac:dyDescent="0.25">
      <c r="A969" s="2" t="s">
        <v>857</v>
      </c>
      <c r="B969" s="2" t="s">
        <v>857</v>
      </c>
      <c r="C969" s="2" t="s">
        <v>852</v>
      </c>
      <c r="D969" s="2" t="s">
        <v>50</v>
      </c>
      <c r="E969" s="2" t="s">
        <v>90</v>
      </c>
      <c r="F969" s="2" t="s">
        <v>156</v>
      </c>
      <c r="G969" s="2" t="s">
        <v>156</v>
      </c>
      <c r="H969" s="2" t="s">
        <v>156</v>
      </c>
      <c r="I969" s="2" t="s">
        <v>147</v>
      </c>
      <c r="J969" s="2" t="s">
        <v>46</v>
      </c>
      <c r="K969" s="2" t="s">
        <v>48</v>
      </c>
      <c r="L969" s="2" t="s">
        <v>87</v>
      </c>
      <c r="M969" s="8">
        <v>1</v>
      </c>
      <c r="N969" s="9" t="str">
        <f t="shared" si="45"/>
        <v>RSSS-993-4600 - Plan modernisation technologique - EIRI (CAP)</v>
      </c>
      <c r="O969" s="9" t="str">
        <f t="shared" si="46"/>
        <v>Investissement</v>
      </c>
      <c r="P969" s="9" t="str">
        <f t="shared" si="47"/>
        <v>Fonds général</v>
      </c>
    </row>
    <row r="970" spans="1:16" ht="12.75" customHeight="1" x14ac:dyDescent="0.25">
      <c r="A970" s="2" t="s">
        <v>824</v>
      </c>
      <c r="B970" s="2" t="s">
        <v>824</v>
      </c>
      <c r="C970" s="2" t="s">
        <v>819</v>
      </c>
      <c r="D970" s="2" t="s">
        <v>50</v>
      </c>
      <c r="E970" s="2" t="s">
        <v>90</v>
      </c>
      <c r="F970" s="2" t="s">
        <v>156</v>
      </c>
      <c r="G970" s="2" t="s">
        <v>156</v>
      </c>
      <c r="H970" s="2" t="s">
        <v>156</v>
      </c>
      <c r="I970" s="2" t="s">
        <v>147</v>
      </c>
      <c r="J970" s="2" t="s">
        <v>46</v>
      </c>
      <c r="K970" s="2" t="s">
        <v>48</v>
      </c>
      <c r="L970" s="2" t="s">
        <v>87</v>
      </c>
      <c r="M970" s="8">
        <v>1</v>
      </c>
      <c r="N970" s="9" t="str">
        <f t="shared" si="45"/>
        <v>RSSS-993-4601 - Plan modernisation technologique - EIRI (CAP)</v>
      </c>
      <c r="O970" s="9" t="str">
        <f t="shared" si="46"/>
        <v>Investissement</v>
      </c>
      <c r="P970" s="9" t="str">
        <f t="shared" si="47"/>
        <v>Fonds général</v>
      </c>
    </row>
    <row r="971" spans="1:16" ht="12.75" customHeight="1" x14ac:dyDescent="0.25">
      <c r="A971" s="2" t="s">
        <v>791</v>
      </c>
      <c r="B971" s="2" t="s">
        <v>791</v>
      </c>
      <c r="C971" s="2" t="s">
        <v>786</v>
      </c>
      <c r="D971" s="2" t="s">
        <v>50</v>
      </c>
      <c r="E971" s="2" t="s">
        <v>90</v>
      </c>
      <c r="F971" s="2" t="s">
        <v>156</v>
      </c>
      <c r="G971" s="2" t="s">
        <v>156</v>
      </c>
      <c r="H971" s="2" t="s">
        <v>156</v>
      </c>
      <c r="I971" s="2" t="s">
        <v>147</v>
      </c>
      <c r="J971" s="2" t="s">
        <v>46</v>
      </c>
      <c r="K971" s="2" t="s">
        <v>48</v>
      </c>
      <c r="L971" s="2" t="s">
        <v>87</v>
      </c>
      <c r="M971" s="8">
        <v>1</v>
      </c>
      <c r="N971" s="9" t="str">
        <f t="shared" si="45"/>
        <v>RSSS-993-4602 - Plan modernisation technologique - EIRI (CAP)</v>
      </c>
      <c r="O971" s="9" t="str">
        <f t="shared" si="46"/>
        <v>Investissement</v>
      </c>
      <c r="P971" s="9" t="str">
        <f t="shared" si="47"/>
        <v>Fonds général</v>
      </c>
    </row>
    <row r="972" spans="1:16" ht="12.75" customHeight="1" x14ac:dyDescent="0.25">
      <c r="A972" s="2" t="s">
        <v>758</v>
      </c>
      <c r="B972" s="2" t="s">
        <v>758</v>
      </c>
      <c r="C972" s="2" t="s">
        <v>753</v>
      </c>
      <c r="D972" s="2" t="s">
        <v>50</v>
      </c>
      <c r="E972" s="2" t="s">
        <v>90</v>
      </c>
      <c r="F972" s="2" t="s">
        <v>156</v>
      </c>
      <c r="G972" s="2" t="s">
        <v>156</v>
      </c>
      <c r="H972" s="2" t="s">
        <v>156</v>
      </c>
      <c r="I972" s="2" t="s">
        <v>147</v>
      </c>
      <c r="J972" s="2" t="s">
        <v>46</v>
      </c>
      <c r="K972" s="2" t="s">
        <v>48</v>
      </c>
      <c r="L972" s="2" t="s">
        <v>87</v>
      </c>
      <c r="M972" s="8">
        <v>1</v>
      </c>
      <c r="N972" s="9" t="str">
        <f t="shared" si="45"/>
        <v>RSSS-993-4603 - Plan modernisation technologique - EIRI (CAP)</v>
      </c>
      <c r="O972" s="9" t="str">
        <f t="shared" si="46"/>
        <v>Investissement</v>
      </c>
      <c r="P972" s="9" t="str">
        <f t="shared" si="47"/>
        <v>Fonds général</v>
      </c>
    </row>
    <row r="973" spans="1:16" ht="12.75" customHeight="1" x14ac:dyDescent="0.25">
      <c r="A973" s="2" t="s">
        <v>725</v>
      </c>
      <c r="B973" s="2" t="s">
        <v>725</v>
      </c>
      <c r="C973" s="2" t="s">
        <v>720</v>
      </c>
      <c r="D973" s="2" t="s">
        <v>50</v>
      </c>
      <c r="E973" s="2" t="s">
        <v>90</v>
      </c>
      <c r="F973" s="2" t="s">
        <v>156</v>
      </c>
      <c r="G973" s="2" t="s">
        <v>156</v>
      </c>
      <c r="H973" s="2" t="s">
        <v>156</v>
      </c>
      <c r="I973" s="2" t="s">
        <v>147</v>
      </c>
      <c r="J973" s="2" t="s">
        <v>46</v>
      </c>
      <c r="K973" s="2" t="s">
        <v>48</v>
      </c>
      <c r="L973" s="2" t="s">
        <v>87</v>
      </c>
      <c r="M973" s="8">
        <v>1</v>
      </c>
      <c r="N973" s="9" t="str">
        <f t="shared" si="45"/>
        <v>RSSS-993-4604 - Plan modernisation technologique - EIRI (CAP)</v>
      </c>
      <c r="O973" s="9" t="str">
        <f t="shared" si="46"/>
        <v>Investissement</v>
      </c>
      <c r="P973" s="9" t="str">
        <f t="shared" si="47"/>
        <v>Fonds général</v>
      </c>
    </row>
    <row r="974" spans="1:16" ht="12.75" customHeight="1" x14ac:dyDescent="0.25">
      <c r="A974" s="2" t="s">
        <v>692</v>
      </c>
      <c r="B974" s="2" t="s">
        <v>692</v>
      </c>
      <c r="C974" s="2" t="s">
        <v>687</v>
      </c>
      <c r="D974" s="2" t="s">
        <v>50</v>
      </c>
      <c r="E974" s="2" t="s">
        <v>90</v>
      </c>
      <c r="F974" s="2" t="s">
        <v>156</v>
      </c>
      <c r="G974" s="2" t="s">
        <v>156</v>
      </c>
      <c r="H974" s="2" t="s">
        <v>156</v>
      </c>
      <c r="I974" s="2" t="s">
        <v>147</v>
      </c>
      <c r="J974" s="2" t="s">
        <v>46</v>
      </c>
      <c r="K974" s="2" t="s">
        <v>48</v>
      </c>
      <c r="L974" s="2" t="s">
        <v>87</v>
      </c>
      <c r="M974" s="8">
        <v>1</v>
      </c>
      <c r="N974" s="9" t="str">
        <f t="shared" si="45"/>
        <v>RSSS-993-4618 - Plan modernisation technologique - EIRI (CAP)</v>
      </c>
      <c r="O974" s="9" t="str">
        <f t="shared" si="46"/>
        <v>Investissement</v>
      </c>
      <c r="P974" s="9" t="str">
        <f t="shared" si="47"/>
        <v>Fonds général</v>
      </c>
    </row>
    <row r="975" spans="1:16" ht="12.75" customHeight="1" x14ac:dyDescent="0.25">
      <c r="A975" s="2" t="s">
        <v>659</v>
      </c>
      <c r="B975" s="2" t="s">
        <v>659</v>
      </c>
      <c r="C975" s="2" t="s">
        <v>654</v>
      </c>
      <c r="D975" s="2" t="s">
        <v>50</v>
      </c>
      <c r="E975" s="2" t="s">
        <v>90</v>
      </c>
      <c r="F975" s="2" t="s">
        <v>156</v>
      </c>
      <c r="G975" s="2" t="s">
        <v>156</v>
      </c>
      <c r="H975" s="2" t="s">
        <v>156</v>
      </c>
      <c r="I975" s="2" t="s">
        <v>147</v>
      </c>
      <c r="J975" s="2" t="s">
        <v>46</v>
      </c>
      <c r="K975" s="2" t="s">
        <v>48</v>
      </c>
      <c r="L975" s="2" t="s">
        <v>87</v>
      </c>
      <c r="M975" s="8">
        <v>1</v>
      </c>
      <c r="N975" s="9" t="str">
        <f t="shared" si="45"/>
        <v>RSSS-993-4620 - Plan modernisation technologique - EIRI (CAP)</v>
      </c>
      <c r="O975" s="9" t="str">
        <f t="shared" si="46"/>
        <v>Investissement</v>
      </c>
      <c r="P975" s="9" t="str">
        <f t="shared" si="47"/>
        <v>Fonds général</v>
      </c>
    </row>
    <row r="976" spans="1:16" ht="12.75" customHeight="1" x14ac:dyDescent="0.25">
      <c r="A976" s="2" t="s">
        <v>626</v>
      </c>
      <c r="B976" s="2" t="s">
        <v>626</v>
      </c>
      <c r="C976" s="2" t="s">
        <v>621</v>
      </c>
      <c r="D976" s="2" t="s">
        <v>50</v>
      </c>
      <c r="E976" s="2" t="s">
        <v>90</v>
      </c>
      <c r="F976" s="2" t="s">
        <v>156</v>
      </c>
      <c r="G976" s="2" t="s">
        <v>156</v>
      </c>
      <c r="H976" s="2" t="s">
        <v>156</v>
      </c>
      <c r="I976" s="2" t="s">
        <v>147</v>
      </c>
      <c r="J976" s="2" t="s">
        <v>46</v>
      </c>
      <c r="K976" s="2" t="s">
        <v>48</v>
      </c>
      <c r="L976" s="2" t="s">
        <v>87</v>
      </c>
      <c r="M976" s="8">
        <v>1</v>
      </c>
      <c r="N976" s="9" t="str">
        <f t="shared" si="45"/>
        <v>RSSS-993-4624 - Plan modernisation technologique - EIRI (CAP)</v>
      </c>
      <c r="O976" s="9" t="str">
        <f t="shared" si="46"/>
        <v>Investissement</v>
      </c>
      <c r="P976" s="9" t="str">
        <f t="shared" si="47"/>
        <v>Fonds général</v>
      </c>
    </row>
    <row r="977" spans="1:16" ht="12.75" customHeight="1" x14ac:dyDescent="0.25">
      <c r="A977" s="2" t="s">
        <v>593</v>
      </c>
      <c r="B977" s="2" t="s">
        <v>593</v>
      </c>
      <c r="C977" s="2" t="s">
        <v>588</v>
      </c>
      <c r="D977" s="2" t="s">
        <v>50</v>
      </c>
      <c r="E977" s="2" t="s">
        <v>90</v>
      </c>
      <c r="F977" s="2" t="s">
        <v>156</v>
      </c>
      <c r="G977" s="2" t="s">
        <v>156</v>
      </c>
      <c r="H977" s="2" t="s">
        <v>156</v>
      </c>
      <c r="I977" s="2" t="s">
        <v>147</v>
      </c>
      <c r="J977" s="2" t="s">
        <v>46</v>
      </c>
      <c r="K977" s="2" t="s">
        <v>48</v>
      </c>
      <c r="L977" s="2" t="s">
        <v>87</v>
      </c>
      <c r="M977" s="8">
        <v>1</v>
      </c>
      <c r="N977" s="9" t="str">
        <f t="shared" si="45"/>
        <v>RSSS-993-4664 - Plan modernisation technologique - EIRI (CAP)</v>
      </c>
      <c r="O977" s="9" t="str">
        <f t="shared" si="46"/>
        <v>Investissement</v>
      </c>
      <c r="P977" s="9" t="str">
        <f t="shared" si="47"/>
        <v>Fonds général</v>
      </c>
    </row>
    <row r="978" spans="1:16" ht="12.75" customHeight="1" x14ac:dyDescent="0.25">
      <c r="A978" s="2" t="s">
        <v>560</v>
      </c>
      <c r="B978" s="2" t="s">
        <v>560</v>
      </c>
      <c r="C978" s="2" t="s">
        <v>555</v>
      </c>
      <c r="D978" s="2" t="s">
        <v>50</v>
      </c>
      <c r="E978" s="2" t="s">
        <v>90</v>
      </c>
      <c r="F978" s="2" t="s">
        <v>156</v>
      </c>
      <c r="G978" s="2" t="s">
        <v>156</v>
      </c>
      <c r="H978" s="2" t="s">
        <v>156</v>
      </c>
      <c r="I978" s="2" t="s">
        <v>147</v>
      </c>
      <c r="J978" s="2" t="s">
        <v>46</v>
      </c>
      <c r="K978" s="2" t="s">
        <v>48</v>
      </c>
      <c r="L978" s="2" t="s">
        <v>87</v>
      </c>
      <c r="M978" s="8">
        <v>1</v>
      </c>
      <c r="N978" s="9" t="str">
        <f t="shared" si="45"/>
        <v>RSSS-993-4665 - Plan modernisation technologique - EIRI (CAP)</v>
      </c>
      <c r="O978" s="9" t="str">
        <f t="shared" si="46"/>
        <v>Investissement</v>
      </c>
      <c r="P978" s="9" t="str">
        <f t="shared" si="47"/>
        <v>Fonds général</v>
      </c>
    </row>
    <row r="979" spans="1:16" ht="12.75" customHeight="1" x14ac:dyDescent="0.25">
      <c r="A979" s="2" t="s">
        <v>527</v>
      </c>
      <c r="B979" s="2" t="s">
        <v>527</v>
      </c>
      <c r="C979" s="2" t="s">
        <v>522</v>
      </c>
      <c r="D979" s="2" t="s">
        <v>50</v>
      </c>
      <c r="E979" s="2" t="s">
        <v>90</v>
      </c>
      <c r="F979" s="2" t="s">
        <v>156</v>
      </c>
      <c r="G979" s="2" t="s">
        <v>156</v>
      </c>
      <c r="H979" s="2" t="s">
        <v>156</v>
      </c>
      <c r="I979" s="2" t="s">
        <v>147</v>
      </c>
      <c r="J979" s="2" t="s">
        <v>46</v>
      </c>
      <c r="K979" s="2" t="s">
        <v>48</v>
      </c>
      <c r="L979" s="2" t="s">
        <v>87</v>
      </c>
      <c r="M979" s="8">
        <v>1</v>
      </c>
      <c r="N979" s="9" t="str">
        <f t="shared" si="45"/>
        <v>RSSS-993-4700 - Plan modernisation technologique - EIRI (CAP)</v>
      </c>
      <c r="O979" s="9" t="str">
        <f t="shared" si="46"/>
        <v>Investissement</v>
      </c>
      <c r="P979" s="9" t="str">
        <f t="shared" si="47"/>
        <v>Fonds général</v>
      </c>
    </row>
    <row r="980" spans="1:16" ht="12.75" customHeight="1" x14ac:dyDescent="0.25">
      <c r="A980" s="2" t="s">
        <v>436</v>
      </c>
      <c r="B980" s="2" t="s">
        <v>436</v>
      </c>
      <c r="C980" s="2" t="s">
        <v>431</v>
      </c>
      <c r="D980" s="2" t="s">
        <v>50</v>
      </c>
      <c r="E980" s="2" t="s">
        <v>90</v>
      </c>
      <c r="F980" s="2" t="s">
        <v>156</v>
      </c>
      <c r="G980" s="2" t="s">
        <v>156</v>
      </c>
      <c r="H980" s="2" t="s">
        <v>156</v>
      </c>
      <c r="I980" s="2" t="s">
        <v>147</v>
      </c>
      <c r="J980" s="2" t="s">
        <v>46</v>
      </c>
      <c r="K980" s="2" t="s">
        <v>48</v>
      </c>
      <c r="L980" s="2" t="s">
        <v>87</v>
      </c>
      <c r="M980" s="8">
        <v>1</v>
      </c>
      <c r="N980" s="9" t="str">
        <f t="shared" si="45"/>
        <v>RSSS-993-4800 - Plan modernisation technologique - EIRI (CAP)</v>
      </c>
      <c r="O980" s="9" t="str">
        <f t="shared" si="46"/>
        <v>Investissement</v>
      </c>
      <c r="P980" s="9" t="str">
        <f t="shared" si="47"/>
        <v>Fonds général</v>
      </c>
    </row>
    <row r="981" spans="1:16" ht="12.75" customHeight="1" x14ac:dyDescent="0.25">
      <c r="A981" s="2" t="s">
        <v>403</v>
      </c>
      <c r="B981" s="2" t="s">
        <v>403</v>
      </c>
      <c r="C981" s="2" t="s">
        <v>399</v>
      </c>
      <c r="D981" s="2" t="s">
        <v>50</v>
      </c>
      <c r="E981" s="2" t="s">
        <v>90</v>
      </c>
      <c r="F981" s="2" t="s">
        <v>156</v>
      </c>
      <c r="G981" s="2" t="s">
        <v>156</v>
      </c>
      <c r="H981" s="2" t="s">
        <v>156</v>
      </c>
      <c r="I981" s="2" t="s">
        <v>147</v>
      </c>
      <c r="J981" s="2" t="s">
        <v>46</v>
      </c>
      <c r="K981" s="2" t="s">
        <v>48</v>
      </c>
      <c r="L981" s="2" t="s">
        <v>87</v>
      </c>
      <c r="M981" s="8">
        <v>1</v>
      </c>
      <c r="N981" s="9" t="str">
        <f t="shared" si="45"/>
        <v>RSSS-993-4851 - Plan modernisation technologique - EIRI (CAP)</v>
      </c>
      <c r="O981" s="9" t="str">
        <f t="shared" si="46"/>
        <v>Investissement</v>
      </c>
      <c r="P981" s="9" t="str">
        <f t="shared" si="47"/>
        <v>Fonds général</v>
      </c>
    </row>
    <row r="982" spans="1:16" ht="12.75" customHeight="1" x14ac:dyDescent="0.25">
      <c r="A982" s="2" t="s">
        <v>371</v>
      </c>
      <c r="B982" s="2" t="s">
        <v>371</v>
      </c>
      <c r="C982" s="2" t="s">
        <v>366</v>
      </c>
      <c r="D982" s="2" t="s">
        <v>50</v>
      </c>
      <c r="E982" s="2" t="s">
        <v>90</v>
      </c>
      <c r="F982" s="2" t="s">
        <v>156</v>
      </c>
      <c r="G982" s="2" t="s">
        <v>156</v>
      </c>
      <c r="H982" s="2" t="s">
        <v>156</v>
      </c>
      <c r="I982" s="2" t="s">
        <v>147</v>
      </c>
      <c r="J982" s="2" t="s">
        <v>46</v>
      </c>
      <c r="K982" s="2" t="s">
        <v>48</v>
      </c>
      <c r="L982" s="2" t="s">
        <v>87</v>
      </c>
      <c r="M982" s="8">
        <v>1</v>
      </c>
      <c r="N982" s="9" t="str">
        <f t="shared" si="45"/>
        <v>RSSS-993-4900 - Plan modernisation technologique - EIRI (CAP)</v>
      </c>
      <c r="O982" s="9" t="str">
        <f t="shared" si="46"/>
        <v>Investissement</v>
      </c>
      <c r="P982" s="9" t="str">
        <f t="shared" si="47"/>
        <v>Fonds général</v>
      </c>
    </row>
    <row r="983" spans="1:16" ht="12.75" customHeight="1" x14ac:dyDescent="0.25">
      <c r="A983" s="2" t="s">
        <v>338</v>
      </c>
      <c r="B983" s="2" t="s">
        <v>338</v>
      </c>
      <c r="C983" s="2" t="s">
        <v>333</v>
      </c>
      <c r="D983" s="2" t="s">
        <v>50</v>
      </c>
      <c r="E983" s="2" t="s">
        <v>90</v>
      </c>
      <c r="F983" s="2" t="s">
        <v>156</v>
      </c>
      <c r="G983" s="2" t="s">
        <v>156</v>
      </c>
      <c r="H983" s="2" t="s">
        <v>156</v>
      </c>
      <c r="I983" s="2" t="s">
        <v>147</v>
      </c>
      <c r="J983" s="2" t="s">
        <v>46</v>
      </c>
      <c r="K983" s="2" t="s">
        <v>48</v>
      </c>
      <c r="L983" s="2" t="s">
        <v>87</v>
      </c>
      <c r="M983" s="8">
        <v>1</v>
      </c>
      <c r="N983" s="9" t="str">
        <f t="shared" si="45"/>
        <v>RSSS-993-4903 - Plan modernisation technologique - EIRI (CAP)</v>
      </c>
      <c r="O983" s="9" t="str">
        <f t="shared" si="46"/>
        <v>Investissement</v>
      </c>
      <c r="P983" s="9" t="str">
        <f t="shared" si="47"/>
        <v>Fonds général</v>
      </c>
    </row>
    <row r="984" spans="1:16" ht="12.75" customHeight="1" x14ac:dyDescent="0.25">
      <c r="A984" s="2" t="s">
        <v>305</v>
      </c>
      <c r="B984" s="2" t="s">
        <v>305</v>
      </c>
      <c r="C984" s="2" t="s">
        <v>295</v>
      </c>
      <c r="D984" s="2" t="s">
        <v>50</v>
      </c>
      <c r="E984" s="2" t="s">
        <v>90</v>
      </c>
      <c r="F984" s="2" t="s">
        <v>156</v>
      </c>
      <c r="G984" s="2" t="s">
        <v>156</v>
      </c>
      <c r="H984" s="2" t="s">
        <v>156</v>
      </c>
      <c r="I984" s="2" t="s">
        <v>147</v>
      </c>
      <c r="J984" s="2" t="s">
        <v>46</v>
      </c>
      <c r="K984" s="2" t="s">
        <v>48</v>
      </c>
      <c r="L984" s="2" t="s">
        <v>87</v>
      </c>
      <c r="M984" s="8">
        <v>1</v>
      </c>
      <c r="N984" s="9" t="str">
        <f t="shared" si="45"/>
        <v>RSSS-993-4950 - Plan modernisation technologique - EIRI (CAP)</v>
      </c>
      <c r="O984" s="9" t="str">
        <f t="shared" si="46"/>
        <v>Investissement</v>
      </c>
      <c r="P984" s="9" t="str">
        <f t="shared" si="47"/>
        <v>Fonds général</v>
      </c>
    </row>
    <row r="985" spans="1:16" ht="12.75" customHeight="1" x14ac:dyDescent="0.25">
      <c r="A985" s="2" t="s">
        <v>267</v>
      </c>
      <c r="B985" s="2" t="s">
        <v>267</v>
      </c>
      <c r="C985" s="2" t="s">
        <v>262</v>
      </c>
      <c r="D985" s="2" t="s">
        <v>50</v>
      </c>
      <c r="E985" s="2" t="s">
        <v>90</v>
      </c>
      <c r="F985" s="2" t="s">
        <v>156</v>
      </c>
      <c r="G985" s="2" t="s">
        <v>156</v>
      </c>
      <c r="H985" s="2" t="s">
        <v>156</v>
      </c>
      <c r="I985" s="2" t="s">
        <v>147</v>
      </c>
      <c r="J985" s="2" t="s">
        <v>46</v>
      </c>
      <c r="K985" s="2" t="s">
        <v>48</v>
      </c>
      <c r="L985" s="2" t="s">
        <v>87</v>
      </c>
      <c r="M985" s="8">
        <v>1</v>
      </c>
      <c r="N985" s="9" t="str">
        <f t="shared" si="45"/>
        <v>RSSS-993-4951 - Plan modernisation technologique - EIRI (CAP)</v>
      </c>
      <c r="O985" s="9" t="str">
        <f t="shared" si="46"/>
        <v>Investissement</v>
      </c>
      <c r="P985" s="9" t="str">
        <f t="shared" si="47"/>
        <v>Fonds général</v>
      </c>
    </row>
    <row r="986" spans="1:16" ht="12.75" customHeight="1" x14ac:dyDescent="0.25">
      <c r="A986" s="2" t="s">
        <v>157</v>
      </c>
      <c r="B986" s="2" t="s">
        <v>157</v>
      </c>
      <c r="C986" s="2" t="s">
        <v>149</v>
      </c>
      <c r="D986" s="2" t="s">
        <v>50</v>
      </c>
      <c r="E986" s="2" t="s">
        <v>90</v>
      </c>
      <c r="F986" s="2" t="s">
        <v>156</v>
      </c>
      <c r="G986" s="2" t="s">
        <v>156</v>
      </c>
      <c r="H986" s="2" t="s">
        <v>156</v>
      </c>
      <c r="I986" s="2" t="s">
        <v>147</v>
      </c>
      <c r="J986" s="2" t="s">
        <v>46</v>
      </c>
      <c r="K986" s="2" t="s">
        <v>48</v>
      </c>
      <c r="L986" s="2" t="s">
        <v>87</v>
      </c>
      <c r="M986" s="8">
        <v>1</v>
      </c>
      <c r="N986" s="9" t="str">
        <f t="shared" si="45"/>
        <v>RSSS-993-4952 - Plan modernisation technologique - EIRI (CAP)</v>
      </c>
      <c r="O986" s="9" t="str">
        <f t="shared" si="46"/>
        <v>Investissement</v>
      </c>
      <c r="P986" s="9" t="str">
        <f t="shared" si="47"/>
        <v>Fonds général</v>
      </c>
    </row>
    <row r="987" spans="1:16" ht="12.75" customHeight="1" x14ac:dyDescent="0.25">
      <c r="A987" s="2" t="s">
        <v>304</v>
      </c>
      <c r="B987" s="2" t="s">
        <v>304</v>
      </c>
      <c r="C987" s="2" t="s">
        <v>295</v>
      </c>
      <c r="D987" s="2" t="s">
        <v>50</v>
      </c>
      <c r="E987" s="2" t="s">
        <v>90</v>
      </c>
      <c r="F987" s="2" t="s">
        <v>303</v>
      </c>
      <c r="G987" s="2" t="s">
        <v>303</v>
      </c>
      <c r="H987" s="2" t="s">
        <v>303</v>
      </c>
      <c r="I987" s="2" t="s">
        <v>147</v>
      </c>
      <c r="J987" s="2" t="s">
        <v>46</v>
      </c>
      <c r="K987" s="2" t="s">
        <v>48</v>
      </c>
      <c r="L987" s="2" t="s">
        <v>87</v>
      </c>
      <c r="M987" s="8">
        <v>1</v>
      </c>
      <c r="N987" s="9" t="str">
        <f t="shared" si="45"/>
        <v>RSSS-994-4950 - Enveloppe d'investissements en RI - CAP - M-Ouest</v>
      </c>
      <c r="O987" s="9" t="str">
        <f t="shared" si="46"/>
        <v>Investissement</v>
      </c>
      <c r="P987" s="9" t="str">
        <f t="shared" si="47"/>
        <v>Fonds général</v>
      </c>
    </row>
    <row r="988" spans="1:16" ht="12.75" customHeight="1" x14ac:dyDescent="0.25">
      <c r="A988" s="2" t="s">
        <v>302</v>
      </c>
      <c r="B988" s="2" t="s">
        <v>302</v>
      </c>
      <c r="C988" s="2" t="s">
        <v>295</v>
      </c>
      <c r="D988" s="2" t="s">
        <v>50</v>
      </c>
      <c r="E988" s="2" t="s">
        <v>90</v>
      </c>
      <c r="F988" s="2" t="s">
        <v>301</v>
      </c>
      <c r="G988" s="2" t="s">
        <v>301</v>
      </c>
      <c r="H988" s="2" t="s">
        <v>301</v>
      </c>
      <c r="I988" s="2" t="s">
        <v>147</v>
      </c>
      <c r="J988" s="2" t="s">
        <v>46</v>
      </c>
      <c r="K988" s="2" t="s">
        <v>48</v>
      </c>
      <c r="L988" s="2" t="s">
        <v>87</v>
      </c>
      <c r="M988" s="8">
        <v>1</v>
      </c>
      <c r="N988" s="9" t="str">
        <f t="shared" si="45"/>
        <v>RSSS-995-4950 - Enveloppe d'investissements en RI - CAP - M-Est</v>
      </c>
      <c r="O988" s="9" t="str">
        <f t="shared" si="46"/>
        <v>Investissement</v>
      </c>
      <c r="P988" s="9" t="str">
        <f t="shared" si="47"/>
        <v>Fonds général</v>
      </c>
    </row>
    <row r="989" spans="1:16" ht="12.75" customHeight="1" x14ac:dyDescent="0.25">
      <c r="A989" s="2" t="s">
        <v>1351</v>
      </c>
      <c r="B989" s="2" t="s">
        <v>1351</v>
      </c>
      <c r="C989" s="2" t="s">
        <v>1347</v>
      </c>
      <c r="D989" s="2" t="s">
        <v>50</v>
      </c>
      <c r="E989" s="2" t="s">
        <v>90</v>
      </c>
      <c r="F989" s="2" t="s">
        <v>154</v>
      </c>
      <c r="G989" s="2" t="s">
        <v>154</v>
      </c>
      <c r="H989" s="2" t="s">
        <v>154</v>
      </c>
      <c r="I989" s="2" t="s">
        <v>147</v>
      </c>
      <c r="J989" s="2" t="s">
        <v>46</v>
      </c>
      <c r="K989" s="2" t="s">
        <v>48</v>
      </c>
      <c r="L989" s="2" t="s">
        <v>87</v>
      </c>
      <c r="M989" s="8">
        <v>1</v>
      </c>
      <c r="N989" s="9" t="str">
        <f t="shared" si="45"/>
        <v>RSSS-996-4017 - Enveloppe d'investissements en RI - Capitalisable</v>
      </c>
      <c r="O989" s="9" t="str">
        <f t="shared" si="46"/>
        <v>Investissement</v>
      </c>
      <c r="P989" s="9" t="str">
        <f t="shared" si="47"/>
        <v>Fonds général</v>
      </c>
    </row>
    <row r="990" spans="1:16" ht="12.75" customHeight="1" x14ac:dyDescent="0.25">
      <c r="A990" s="2" t="s">
        <v>1318</v>
      </c>
      <c r="B990" s="2" t="s">
        <v>1318</v>
      </c>
      <c r="C990" s="2" t="s">
        <v>1314</v>
      </c>
      <c r="D990" s="2" t="s">
        <v>50</v>
      </c>
      <c r="E990" s="2" t="s">
        <v>90</v>
      </c>
      <c r="F990" s="2" t="s">
        <v>154</v>
      </c>
      <c r="G990" s="2" t="s">
        <v>154</v>
      </c>
      <c r="H990" s="2" t="s">
        <v>154</v>
      </c>
      <c r="I990" s="2" t="s">
        <v>147</v>
      </c>
      <c r="J990" s="2" t="s">
        <v>46</v>
      </c>
      <c r="K990" s="2" t="s">
        <v>48</v>
      </c>
      <c r="L990" s="2" t="s">
        <v>87</v>
      </c>
      <c r="M990" s="8">
        <v>1</v>
      </c>
      <c r="N990" s="9" t="str">
        <f t="shared" si="45"/>
        <v>RSSS-996-4051 - Enveloppe d'investissements en RI - Capitalisable</v>
      </c>
      <c r="O990" s="9" t="str">
        <f t="shared" si="46"/>
        <v>Investissement</v>
      </c>
      <c r="P990" s="9" t="str">
        <f t="shared" si="47"/>
        <v>Fonds général</v>
      </c>
    </row>
    <row r="991" spans="1:16" ht="12.75" customHeight="1" x14ac:dyDescent="0.25">
      <c r="A991" s="2" t="s">
        <v>1285</v>
      </c>
      <c r="B991" s="2" t="s">
        <v>1285</v>
      </c>
      <c r="C991" s="2" t="s">
        <v>1281</v>
      </c>
      <c r="D991" s="2" t="s">
        <v>50</v>
      </c>
      <c r="E991" s="2" t="s">
        <v>90</v>
      </c>
      <c r="F991" s="2" t="s">
        <v>154</v>
      </c>
      <c r="G991" s="2" t="s">
        <v>154</v>
      </c>
      <c r="H991" s="2" t="s">
        <v>154</v>
      </c>
      <c r="I991" s="2" t="s">
        <v>147</v>
      </c>
      <c r="J991" s="2" t="s">
        <v>46</v>
      </c>
      <c r="K991" s="2" t="s">
        <v>48</v>
      </c>
      <c r="L991" s="2" t="s">
        <v>87</v>
      </c>
      <c r="M991" s="8">
        <v>1</v>
      </c>
      <c r="N991" s="9" t="str">
        <f t="shared" si="45"/>
        <v>RSSS-996-4100 - Enveloppe d'investissements en RI - Capitalisable</v>
      </c>
      <c r="O991" s="9" t="str">
        <f t="shared" si="46"/>
        <v>Investissement</v>
      </c>
      <c r="P991" s="9" t="str">
        <f t="shared" si="47"/>
        <v>Fonds général</v>
      </c>
    </row>
    <row r="992" spans="1:16" ht="12.75" customHeight="1" x14ac:dyDescent="0.25">
      <c r="A992" s="2" t="s">
        <v>1252</v>
      </c>
      <c r="B992" s="2" t="s">
        <v>1252</v>
      </c>
      <c r="C992" s="2" t="s">
        <v>1248</v>
      </c>
      <c r="D992" s="2" t="s">
        <v>50</v>
      </c>
      <c r="E992" s="2" t="s">
        <v>90</v>
      </c>
      <c r="F992" s="2" t="s">
        <v>154</v>
      </c>
      <c r="G992" s="2" t="s">
        <v>154</v>
      </c>
      <c r="H992" s="2" t="s">
        <v>154</v>
      </c>
      <c r="I992" s="2" t="s">
        <v>147</v>
      </c>
      <c r="J992" s="2" t="s">
        <v>46</v>
      </c>
      <c r="K992" s="2" t="s">
        <v>48</v>
      </c>
      <c r="L992" s="2" t="s">
        <v>87</v>
      </c>
      <c r="M992" s="8">
        <v>1</v>
      </c>
      <c r="N992" s="9" t="str">
        <f t="shared" si="45"/>
        <v>RSSS-996-4150 - Enveloppe d'investissements en RI - Capitalisable</v>
      </c>
      <c r="O992" s="9" t="str">
        <f t="shared" si="46"/>
        <v>Investissement</v>
      </c>
      <c r="P992" s="9" t="str">
        <f t="shared" si="47"/>
        <v>Fonds général</v>
      </c>
    </row>
    <row r="993" spans="1:16" ht="12.75" customHeight="1" x14ac:dyDescent="0.25">
      <c r="A993" s="2" t="s">
        <v>1219</v>
      </c>
      <c r="B993" s="2" t="s">
        <v>1219</v>
      </c>
      <c r="C993" s="2" t="s">
        <v>1215</v>
      </c>
      <c r="D993" s="2" t="s">
        <v>50</v>
      </c>
      <c r="E993" s="2" t="s">
        <v>90</v>
      </c>
      <c r="F993" s="2" t="s">
        <v>154</v>
      </c>
      <c r="G993" s="2" t="s">
        <v>154</v>
      </c>
      <c r="H993" s="2" t="s">
        <v>154</v>
      </c>
      <c r="I993" s="2" t="s">
        <v>147</v>
      </c>
      <c r="J993" s="2" t="s">
        <v>46</v>
      </c>
      <c r="K993" s="2" t="s">
        <v>48</v>
      </c>
      <c r="L993" s="2" t="s">
        <v>87</v>
      </c>
      <c r="M993" s="8">
        <v>1</v>
      </c>
      <c r="N993" s="9" t="str">
        <f t="shared" si="45"/>
        <v>RSSS-996-4155 - Enveloppe d'investissements en RI - Capitalisable</v>
      </c>
      <c r="O993" s="9" t="str">
        <f t="shared" si="46"/>
        <v>Investissement</v>
      </c>
      <c r="P993" s="9" t="str">
        <f t="shared" si="47"/>
        <v>Fonds général</v>
      </c>
    </row>
    <row r="994" spans="1:16" ht="12.75" customHeight="1" x14ac:dyDescent="0.25">
      <c r="A994" s="2" t="s">
        <v>1186</v>
      </c>
      <c r="B994" s="2" t="s">
        <v>1186</v>
      </c>
      <c r="C994" s="2" t="s">
        <v>1182</v>
      </c>
      <c r="D994" s="2" t="s">
        <v>50</v>
      </c>
      <c r="E994" s="2" t="s">
        <v>90</v>
      </c>
      <c r="F994" s="2" t="s">
        <v>154</v>
      </c>
      <c r="G994" s="2" t="s">
        <v>154</v>
      </c>
      <c r="H994" s="2" t="s">
        <v>154</v>
      </c>
      <c r="I994" s="2" t="s">
        <v>147</v>
      </c>
      <c r="J994" s="2" t="s">
        <v>46</v>
      </c>
      <c r="K994" s="2" t="s">
        <v>48</v>
      </c>
      <c r="L994" s="2" t="s">
        <v>87</v>
      </c>
      <c r="M994" s="8">
        <v>1</v>
      </c>
      <c r="N994" s="9" t="str">
        <f t="shared" si="45"/>
        <v>RSSS-996-4200 - Enveloppe d'investissements en RI - Capitalisable</v>
      </c>
      <c r="O994" s="9" t="str">
        <f t="shared" si="46"/>
        <v>Investissement</v>
      </c>
      <c r="P994" s="9" t="str">
        <f t="shared" si="47"/>
        <v>Fonds général</v>
      </c>
    </row>
    <row r="995" spans="1:16" ht="12.75" customHeight="1" x14ac:dyDescent="0.25">
      <c r="A995" s="2" t="s">
        <v>1153</v>
      </c>
      <c r="B995" s="2" t="s">
        <v>1153</v>
      </c>
      <c r="C995" s="2" t="s">
        <v>1149</v>
      </c>
      <c r="D995" s="2" t="s">
        <v>50</v>
      </c>
      <c r="E995" s="2" t="s">
        <v>90</v>
      </c>
      <c r="F995" s="2" t="s">
        <v>154</v>
      </c>
      <c r="G995" s="2" t="s">
        <v>154</v>
      </c>
      <c r="H995" s="2" t="s">
        <v>154</v>
      </c>
      <c r="I995" s="2" t="s">
        <v>147</v>
      </c>
      <c r="J995" s="2" t="s">
        <v>46</v>
      </c>
      <c r="K995" s="2" t="s">
        <v>48</v>
      </c>
      <c r="L995" s="2" t="s">
        <v>87</v>
      </c>
      <c r="M995" s="8">
        <v>1</v>
      </c>
      <c r="N995" s="9" t="str">
        <f t="shared" si="45"/>
        <v>RSSS-996-4250 - Enveloppe d'investissements en RI - Capitalisable</v>
      </c>
      <c r="O995" s="9" t="str">
        <f t="shared" si="46"/>
        <v>Investissement</v>
      </c>
      <c r="P995" s="9" t="str">
        <f t="shared" si="47"/>
        <v>Fonds général</v>
      </c>
    </row>
    <row r="996" spans="1:16" ht="12.75" customHeight="1" x14ac:dyDescent="0.25">
      <c r="A996" s="2" t="s">
        <v>1120</v>
      </c>
      <c r="B996" s="2" t="s">
        <v>1120</v>
      </c>
      <c r="C996" s="2" t="s">
        <v>1116</v>
      </c>
      <c r="D996" s="2" t="s">
        <v>50</v>
      </c>
      <c r="E996" s="2" t="s">
        <v>90</v>
      </c>
      <c r="F996" s="2" t="s">
        <v>154</v>
      </c>
      <c r="G996" s="2" t="s">
        <v>154</v>
      </c>
      <c r="H996" s="2" t="s">
        <v>154</v>
      </c>
      <c r="I996" s="2" t="s">
        <v>147</v>
      </c>
      <c r="J996" s="2" t="s">
        <v>46</v>
      </c>
      <c r="K996" s="2" t="s">
        <v>48</v>
      </c>
      <c r="L996" s="2" t="s">
        <v>87</v>
      </c>
      <c r="M996" s="8">
        <v>1</v>
      </c>
      <c r="N996" s="9" t="str">
        <f t="shared" si="45"/>
        <v>RSSS-996-4300 - Enveloppe d'investissements en RI - Capitalisable</v>
      </c>
      <c r="O996" s="9" t="str">
        <f t="shared" si="46"/>
        <v>Investissement</v>
      </c>
      <c r="P996" s="9" t="str">
        <f t="shared" si="47"/>
        <v>Fonds général</v>
      </c>
    </row>
    <row r="997" spans="1:16" ht="12.75" customHeight="1" x14ac:dyDescent="0.25">
      <c r="A997" s="2" t="s">
        <v>1087</v>
      </c>
      <c r="B997" s="2" t="s">
        <v>1087</v>
      </c>
      <c r="C997" s="2" t="s">
        <v>1083</v>
      </c>
      <c r="D997" s="2" t="s">
        <v>50</v>
      </c>
      <c r="E997" s="2" t="s">
        <v>90</v>
      </c>
      <c r="F997" s="2" t="s">
        <v>154</v>
      </c>
      <c r="G997" s="2" t="s">
        <v>154</v>
      </c>
      <c r="H997" s="2" t="s">
        <v>154</v>
      </c>
      <c r="I997" s="2" t="s">
        <v>147</v>
      </c>
      <c r="J997" s="2" t="s">
        <v>46</v>
      </c>
      <c r="K997" s="2" t="s">
        <v>48</v>
      </c>
      <c r="L997" s="2" t="s">
        <v>87</v>
      </c>
      <c r="M997" s="8">
        <v>1</v>
      </c>
      <c r="N997" s="9" t="str">
        <f t="shared" si="45"/>
        <v>RSSS-996-4326 - Enveloppe d'investissements en RI - Capitalisable</v>
      </c>
      <c r="O997" s="9" t="str">
        <f t="shared" si="46"/>
        <v>Investissement</v>
      </c>
      <c r="P997" s="9" t="str">
        <f t="shared" si="47"/>
        <v>Fonds général</v>
      </c>
    </row>
    <row r="998" spans="1:16" ht="12.75" customHeight="1" x14ac:dyDescent="0.25">
      <c r="A998" s="2" t="s">
        <v>1054</v>
      </c>
      <c r="B998" s="2" t="s">
        <v>1054</v>
      </c>
      <c r="C998" s="2" t="s">
        <v>1050</v>
      </c>
      <c r="D998" s="2" t="s">
        <v>50</v>
      </c>
      <c r="E998" s="2" t="s">
        <v>90</v>
      </c>
      <c r="F998" s="2" t="s">
        <v>154</v>
      </c>
      <c r="G998" s="2" t="s">
        <v>154</v>
      </c>
      <c r="H998" s="2" t="s">
        <v>154</v>
      </c>
      <c r="I998" s="2" t="s">
        <v>147</v>
      </c>
      <c r="J998" s="2" t="s">
        <v>46</v>
      </c>
      <c r="K998" s="2" t="s">
        <v>48</v>
      </c>
      <c r="L998" s="2" t="s">
        <v>87</v>
      </c>
      <c r="M998" s="8">
        <v>1</v>
      </c>
      <c r="N998" s="9" t="str">
        <f t="shared" si="45"/>
        <v>RSSS-996-4327 - Enveloppe d'investissements en RI - Capitalisable</v>
      </c>
      <c r="O998" s="9" t="str">
        <f t="shared" si="46"/>
        <v>Investissement</v>
      </c>
      <c r="P998" s="9" t="str">
        <f t="shared" si="47"/>
        <v>Fonds général</v>
      </c>
    </row>
    <row r="999" spans="1:16" ht="12.75" customHeight="1" x14ac:dyDescent="0.25">
      <c r="A999" s="2" t="s">
        <v>1021</v>
      </c>
      <c r="B999" s="2" t="s">
        <v>1021</v>
      </c>
      <c r="C999" s="2" t="s">
        <v>1017</v>
      </c>
      <c r="D999" s="2" t="s">
        <v>50</v>
      </c>
      <c r="E999" s="2" t="s">
        <v>90</v>
      </c>
      <c r="F999" s="2" t="s">
        <v>154</v>
      </c>
      <c r="G999" s="2" t="s">
        <v>154</v>
      </c>
      <c r="H999" s="2" t="s">
        <v>154</v>
      </c>
      <c r="I999" s="2" t="s">
        <v>147</v>
      </c>
      <c r="J999" s="2" t="s">
        <v>46</v>
      </c>
      <c r="K999" s="2" t="s">
        <v>48</v>
      </c>
      <c r="L999" s="2" t="s">
        <v>87</v>
      </c>
      <c r="M999" s="8">
        <v>1</v>
      </c>
      <c r="N999" s="9" t="str">
        <f t="shared" si="45"/>
        <v>RSSS-996-4350 - Enveloppe d'investissements en RI - Capitalisable</v>
      </c>
      <c r="O999" s="9" t="str">
        <f t="shared" si="46"/>
        <v>Investissement</v>
      </c>
      <c r="P999" s="9" t="str">
        <f t="shared" si="47"/>
        <v>Fonds général</v>
      </c>
    </row>
    <row r="1000" spans="1:16" ht="12.75" customHeight="1" x14ac:dyDescent="0.25">
      <c r="A1000" s="2" t="s">
        <v>988</v>
      </c>
      <c r="B1000" s="2" t="s">
        <v>988</v>
      </c>
      <c r="C1000" s="2" t="s">
        <v>984</v>
      </c>
      <c r="D1000" s="2" t="s">
        <v>50</v>
      </c>
      <c r="E1000" s="2" t="s">
        <v>90</v>
      </c>
      <c r="F1000" s="2" t="s">
        <v>154</v>
      </c>
      <c r="G1000" s="2" t="s">
        <v>154</v>
      </c>
      <c r="H1000" s="2" t="s">
        <v>154</v>
      </c>
      <c r="I1000" s="2" t="s">
        <v>147</v>
      </c>
      <c r="J1000" s="2" t="s">
        <v>46</v>
      </c>
      <c r="K1000" s="2" t="s">
        <v>48</v>
      </c>
      <c r="L1000" s="2" t="s">
        <v>87</v>
      </c>
      <c r="M1000" s="8">
        <v>1</v>
      </c>
      <c r="N1000" s="9" t="str">
        <f t="shared" si="45"/>
        <v>RSSS-996-4400 - Enveloppe d'investissements en RI - Capitalisable</v>
      </c>
      <c r="O1000" s="9" t="str">
        <f t="shared" si="46"/>
        <v>Investissement</v>
      </c>
      <c r="P1000" s="9" t="str">
        <f t="shared" si="47"/>
        <v>Fonds général</v>
      </c>
    </row>
    <row r="1001" spans="1:16" ht="12.75" customHeight="1" x14ac:dyDescent="0.25">
      <c r="A1001" s="2" t="s">
        <v>955</v>
      </c>
      <c r="B1001" s="2" t="s">
        <v>955</v>
      </c>
      <c r="C1001" s="2" t="s">
        <v>951</v>
      </c>
      <c r="D1001" s="2" t="s">
        <v>50</v>
      </c>
      <c r="E1001" s="2" t="s">
        <v>90</v>
      </c>
      <c r="F1001" s="2" t="s">
        <v>154</v>
      </c>
      <c r="G1001" s="2" t="s">
        <v>154</v>
      </c>
      <c r="H1001" s="2" t="s">
        <v>154</v>
      </c>
      <c r="I1001" s="2" t="s">
        <v>147</v>
      </c>
      <c r="J1001" s="2" t="s">
        <v>46</v>
      </c>
      <c r="K1001" s="2" t="s">
        <v>48</v>
      </c>
      <c r="L1001" s="2" t="s">
        <v>87</v>
      </c>
      <c r="M1001" s="8">
        <v>1</v>
      </c>
      <c r="N1001" s="9" t="str">
        <f t="shared" si="45"/>
        <v>RSSS-996-4450 - Enveloppe d'investissements en RI - Capitalisable</v>
      </c>
      <c r="O1001" s="9" t="str">
        <f t="shared" si="46"/>
        <v>Investissement</v>
      </c>
      <c r="P1001" s="9" t="str">
        <f t="shared" si="47"/>
        <v>Fonds général</v>
      </c>
    </row>
    <row r="1002" spans="1:16" ht="12.75" customHeight="1" x14ac:dyDescent="0.25">
      <c r="A1002" s="2" t="s">
        <v>922</v>
      </c>
      <c r="B1002" s="2" t="s">
        <v>922</v>
      </c>
      <c r="C1002" s="2" t="s">
        <v>918</v>
      </c>
      <c r="D1002" s="2" t="s">
        <v>50</v>
      </c>
      <c r="E1002" s="2" t="s">
        <v>90</v>
      </c>
      <c r="F1002" s="2" t="s">
        <v>154</v>
      </c>
      <c r="G1002" s="2" t="s">
        <v>154</v>
      </c>
      <c r="H1002" s="2" t="s">
        <v>154</v>
      </c>
      <c r="I1002" s="2" t="s">
        <v>147</v>
      </c>
      <c r="J1002" s="2" t="s">
        <v>46</v>
      </c>
      <c r="K1002" s="2" t="s">
        <v>48</v>
      </c>
      <c r="L1002" s="2" t="s">
        <v>87</v>
      </c>
      <c r="M1002" s="8">
        <v>1</v>
      </c>
      <c r="N1002" s="9" t="str">
        <f t="shared" si="45"/>
        <v>RSSS-996-4500 - Enveloppe d'investissements en RI - Capitalisable</v>
      </c>
      <c r="O1002" s="9" t="str">
        <f t="shared" si="46"/>
        <v>Investissement</v>
      </c>
      <c r="P1002" s="9" t="str">
        <f t="shared" si="47"/>
        <v>Fonds général</v>
      </c>
    </row>
    <row r="1003" spans="1:16" ht="12.75" customHeight="1" x14ac:dyDescent="0.25">
      <c r="A1003" s="2" t="s">
        <v>889</v>
      </c>
      <c r="B1003" s="2" t="s">
        <v>889</v>
      </c>
      <c r="C1003" s="2" t="s">
        <v>885</v>
      </c>
      <c r="D1003" s="2" t="s">
        <v>50</v>
      </c>
      <c r="E1003" s="2" t="s">
        <v>90</v>
      </c>
      <c r="F1003" s="2" t="s">
        <v>154</v>
      </c>
      <c r="G1003" s="2" t="s">
        <v>154</v>
      </c>
      <c r="H1003" s="2" t="s">
        <v>154</v>
      </c>
      <c r="I1003" s="2" t="s">
        <v>147</v>
      </c>
      <c r="J1003" s="2" t="s">
        <v>46</v>
      </c>
      <c r="K1003" s="2" t="s">
        <v>48</v>
      </c>
      <c r="L1003" s="2" t="s">
        <v>87</v>
      </c>
      <c r="M1003" s="8">
        <v>1</v>
      </c>
      <c r="N1003" s="9" t="str">
        <f t="shared" si="45"/>
        <v>RSSS-996-4550 - Enveloppe d'investissements en RI - Capitalisable</v>
      </c>
      <c r="O1003" s="9" t="str">
        <f t="shared" si="46"/>
        <v>Investissement</v>
      </c>
      <c r="P1003" s="9" t="str">
        <f t="shared" si="47"/>
        <v>Fonds général</v>
      </c>
    </row>
    <row r="1004" spans="1:16" ht="12.75" customHeight="1" x14ac:dyDescent="0.25">
      <c r="A1004" s="2" t="s">
        <v>856</v>
      </c>
      <c r="B1004" s="2" t="s">
        <v>856</v>
      </c>
      <c r="C1004" s="2" t="s">
        <v>852</v>
      </c>
      <c r="D1004" s="2" t="s">
        <v>50</v>
      </c>
      <c r="E1004" s="2" t="s">
        <v>90</v>
      </c>
      <c r="F1004" s="2" t="s">
        <v>154</v>
      </c>
      <c r="G1004" s="2" t="s">
        <v>154</v>
      </c>
      <c r="H1004" s="2" t="s">
        <v>154</v>
      </c>
      <c r="I1004" s="2" t="s">
        <v>147</v>
      </c>
      <c r="J1004" s="2" t="s">
        <v>46</v>
      </c>
      <c r="K1004" s="2" t="s">
        <v>48</v>
      </c>
      <c r="L1004" s="2" t="s">
        <v>87</v>
      </c>
      <c r="M1004" s="8">
        <v>1</v>
      </c>
      <c r="N1004" s="9" t="str">
        <f t="shared" si="45"/>
        <v>RSSS-996-4600 - Enveloppe d'investissements en RI - Capitalisable</v>
      </c>
      <c r="O1004" s="9" t="str">
        <f t="shared" si="46"/>
        <v>Investissement</v>
      </c>
      <c r="P1004" s="9" t="str">
        <f t="shared" si="47"/>
        <v>Fonds général</v>
      </c>
    </row>
    <row r="1005" spans="1:16" ht="12.75" customHeight="1" x14ac:dyDescent="0.25">
      <c r="A1005" s="2" t="s">
        <v>823</v>
      </c>
      <c r="B1005" s="2" t="s">
        <v>823</v>
      </c>
      <c r="C1005" s="2" t="s">
        <v>819</v>
      </c>
      <c r="D1005" s="2" t="s">
        <v>50</v>
      </c>
      <c r="E1005" s="2" t="s">
        <v>90</v>
      </c>
      <c r="F1005" s="2" t="s">
        <v>154</v>
      </c>
      <c r="G1005" s="2" t="s">
        <v>154</v>
      </c>
      <c r="H1005" s="2" t="s">
        <v>154</v>
      </c>
      <c r="I1005" s="2" t="s">
        <v>147</v>
      </c>
      <c r="J1005" s="2" t="s">
        <v>46</v>
      </c>
      <c r="K1005" s="2" t="s">
        <v>48</v>
      </c>
      <c r="L1005" s="2" t="s">
        <v>87</v>
      </c>
      <c r="M1005" s="8">
        <v>1</v>
      </c>
      <c r="N1005" s="9" t="str">
        <f t="shared" si="45"/>
        <v>RSSS-996-4601 - Enveloppe d'investissements en RI - Capitalisable</v>
      </c>
      <c r="O1005" s="9" t="str">
        <f t="shared" si="46"/>
        <v>Investissement</v>
      </c>
      <c r="P1005" s="9" t="str">
        <f t="shared" si="47"/>
        <v>Fonds général</v>
      </c>
    </row>
    <row r="1006" spans="1:16" ht="12.75" customHeight="1" x14ac:dyDescent="0.25">
      <c r="A1006" s="2" t="s">
        <v>790</v>
      </c>
      <c r="B1006" s="2" t="s">
        <v>790</v>
      </c>
      <c r="C1006" s="2" t="s">
        <v>786</v>
      </c>
      <c r="D1006" s="2" t="s">
        <v>50</v>
      </c>
      <c r="E1006" s="2" t="s">
        <v>90</v>
      </c>
      <c r="F1006" s="2" t="s">
        <v>154</v>
      </c>
      <c r="G1006" s="2" t="s">
        <v>154</v>
      </c>
      <c r="H1006" s="2" t="s">
        <v>154</v>
      </c>
      <c r="I1006" s="2" t="s">
        <v>147</v>
      </c>
      <c r="J1006" s="2" t="s">
        <v>46</v>
      </c>
      <c r="K1006" s="2" t="s">
        <v>48</v>
      </c>
      <c r="L1006" s="2" t="s">
        <v>87</v>
      </c>
      <c r="M1006" s="8">
        <v>1</v>
      </c>
      <c r="N1006" s="9" t="str">
        <f t="shared" si="45"/>
        <v>RSSS-996-4602 - Enveloppe d'investissements en RI - Capitalisable</v>
      </c>
      <c r="O1006" s="9" t="str">
        <f t="shared" si="46"/>
        <v>Investissement</v>
      </c>
      <c r="P1006" s="9" t="str">
        <f t="shared" si="47"/>
        <v>Fonds général</v>
      </c>
    </row>
    <row r="1007" spans="1:16" ht="12.75" customHeight="1" x14ac:dyDescent="0.25">
      <c r="A1007" s="2" t="s">
        <v>757</v>
      </c>
      <c r="B1007" s="2" t="s">
        <v>757</v>
      </c>
      <c r="C1007" s="2" t="s">
        <v>753</v>
      </c>
      <c r="D1007" s="2" t="s">
        <v>50</v>
      </c>
      <c r="E1007" s="2" t="s">
        <v>90</v>
      </c>
      <c r="F1007" s="2" t="s">
        <v>154</v>
      </c>
      <c r="G1007" s="2" t="s">
        <v>154</v>
      </c>
      <c r="H1007" s="2" t="s">
        <v>154</v>
      </c>
      <c r="I1007" s="2" t="s">
        <v>147</v>
      </c>
      <c r="J1007" s="2" t="s">
        <v>46</v>
      </c>
      <c r="K1007" s="2" t="s">
        <v>48</v>
      </c>
      <c r="L1007" s="2" t="s">
        <v>87</v>
      </c>
      <c r="M1007" s="8">
        <v>1</v>
      </c>
      <c r="N1007" s="9" t="str">
        <f t="shared" si="45"/>
        <v>RSSS-996-4603 - Enveloppe d'investissements en RI - Capitalisable</v>
      </c>
      <c r="O1007" s="9" t="str">
        <f t="shared" si="46"/>
        <v>Investissement</v>
      </c>
      <c r="P1007" s="9" t="str">
        <f t="shared" si="47"/>
        <v>Fonds général</v>
      </c>
    </row>
    <row r="1008" spans="1:16" ht="12.75" customHeight="1" x14ac:dyDescent="0.25">
      <c r="A1008" s="2" t="s">
        <v>724</v>
      </c>
      <c r="B1008" s="2" t="s">
        <v>724</v>
      </c>
      <c r="C1008" s="2" t="s">
        <v>720</v>
      </c>
      <c r="D1008" s="2" t="s">
        <v>50</v>
      </c>
      <c r="E1008" s="2" t="s">
        <v>90</v>
      </c>
      <c r="F1008" s="2" t="s">
        <v>154</v>
      </c>
      <c r="G1008" s="2" t="s">
        <v>154</v>
      </c>
      <c r="H1008" s="2" t="s">
        <v>154</v>
      </c>
      <c r="I1008" s="2" t="s">
        <v>147</v>
      </c>
      <c r="J1008" s="2" t="s">
        <v>46</v>
      </c>
      <c r="K1008" s="2" t="s">
        <v>48</v>
      </c>
      <c r="L1008" s="2" t="s">
        <v>87</v>
      </c>
      <c r="M1008" s="8">
        <v>1</v>
      </c>
      <c r="N1008" s="9" t="str">
        <f t="shared" si="45"/>
        <v>RSSS-996-4604 - Enveloppe d'investissements en RI - Capitalisable</v>
      </c>
      <c r="O1008" s="9" t="str">
        <f t="shared" si="46"/>
        <v>Investissement</v>
      </c>
      <c r="P1008" s="9" t="str">
        <f t="shared" si="47"/>
        <v>Fonds général</v>
      </c>
    </row>
    <row r="1009" spans="1:16" ht="12.75" customHeight="1" x14ac:dyDescent="0.25">
      <c r="A1009" s="2" t="s">
        <v>691</v>
      </c>
      <c r="B1009" s="2" t="s">
        <v>691</v>
      </c>
      <c r="C1009" s="2" t="s">
        <v>687</v>
      </c>
      <c r="D1009" s="2" t="s">
        <v>50</v>
      </c>
      <c r="E1009" s="2" t="s">
        <v>90</v>
      </c>
      <c r="F1009" s="2" t="s">
        <v>154</v>
      </c>
      <c r="G1009" s="2" t="s">
        <v>154</v>
      </c>
      <c r="H1009" s="2" t="s">
        <v>154</v>
      </c>
      <c r="I1009" s="2" t="s">
        <v>147</v>
      </c>
      <c r="J1009" s="2" t="s">
        <v>46</v>
      </c>
      <c r="K1009" s="2" t="s">
        <v>48</v>
      </c>
      <c r="L1009" s="2" t="s">
        <v>87</v>
      </c>
      <c r="M1009" s="8">
        <v>1</v>
      </c>
      <c r="N1009" s="9" t="str">
        <f t="shared" si="45"/>
        <v>RSSS-996-4618 - Enveloppe d'investissements en RI - Capitalisable</v>
      </c>
      <c r="O1009" s="9" t="str">
        <f t="shared" si="46"/>
        <v>Investissement</v>
      </c>
      <c r="P1009" s="9" t="str">
        <f t="shared" si="47"/>
        <v>Fonds général</v>
      </c>
    </row>
    <row r="1010" spans="1:16" ht="12.75" customHeight="1" x14ac:dyDescent="0.25">
      <c r="A1010" s="2" t="s">
        <v>658</v>
      </c>
      <c r="B1010" s="2" t="s">
        <v>658</v>
      </c>
      <c r="C1010" s="2" t="s">
        <v>654</v>
      </c>
      <c r="D1010" s="2" t="s">
        <v>50</v>
      </c>
      <c r="E1010" s="2" t="s">
        <v>90</v>
      </c>
      <c r="F1010" s="2" t="s">
        <v>154</v>
      </c>
      <c r="G1010" s="2" t="s">
        <v>154</v>
      </c>
      <c r="H1010" s="2" t="s">
        <v>154</v>
      </c>
      <c r="I1010" s="2" t="s">
        <v>147</v>
      </c>
      <c r="J1010" s="2" t="s">
        <v>46</v>
      </c>
      <c r="K1010" s="2" t="s">
        <v>48</v>
      </c>
      <c r="L1010" s="2" t="s">
        <v>87</v>
      </c>
      <c r="M1010" s="8">
        <v>1</v>
      </c>
      <c r="N1010" s="9" t="str">
        <f t="shared" si="45"/>
        <v>RSSS-996-4620 - Enveloppe d'investissements en RI - Capitalisable</v>
      </c>
      <c r="O1010" s="9" t="str">
        <f t="shared" si="46"/>
        <v>Investissement</v>
      </c>
      <c r="P1010" s="9" t="str">
        <f t="shared" si="47"/>
        <v>Fonds général</v>
      </c>
    </row>
    <row r="1011" spans="1:16" ht="12.75" customHeight="1" x14ac:dyDescent="0.25">
      <c r="A1011" s="2" t="s">
        <v>625</v>
      </c>
      <c r="B1011" s="2" t="s">
        <v>625</v>
      </c>
      <c r="C1011" s="2" t="s">
        <v>621</v>
      </c>
      <c r="D1011" s="2" t="s">
        <v>50</v>
      </c>
      <c r="E1011" s="2" t="s">
        <v>90</v>
      </c>
      <c r="F1011" s="2" t="s">
        <v>154</v>
      </c>
      <c r="G1011" s="2" t="s">
        <v>154</v>
      </c>
      <c r="H1011" s="2" t="s">
        <v>154</v>
      </c>
      <c r="I1011" s="2" t="s">
        <v>147</v>
      </c>
      <c r="J1011" s="2" t="s">
        <v>46</v>
      </c>
      <c r="K1011" s="2" t="s">
        <v>48</v>
      </c>
      <c r="L1011" s="2" t="s">
        <v>87</v>
      </c>
      <c r="M1011" s="8">
        <v>1</v>
      </c>
      <c r="N1011" s="9" t="str">
        <f t="shared" si="45"/>
        <v>RSSS-996-4624 - Enveloppe d'investissements en RI - Capitalisable</v>
      </c>
      <c r="O1011" s="9" t="str">
        <f t="shared" si="46"/>
        <v>Investissement</v>
      </c>
      <c r="P1011" s="9" t="str">
        <f t="shared" si="47"/>
        <v>Fonds général</v>
      </c>
    </row>
    <row r="1012" spans="1:16" ht="12.75" customHeight="1" x14ac:dyDescent="0.25">
      <c r="A1012" s="2" t="s">
        <v>592</v>
      </c>
      <c r="B1012" s="2" t="s">
        <v>592</v>
      </c>
      <c r="C1012" s="2" t="s">
        <v>588</v>
      </c>
      <c r="D1012" s="2" t="s">
        <v>50</v>
      </c>
      <c r="E1012" s="2" t="s">
        <v>90</v>
      </c>
      <c r="F1012" s="2" t="s">
        <v>154</v>
      </c>
      <c r="G1012" s="2" t="s">
        <v>154</v>
      </c>
      <c r="H1012" s="2" t="s">
        <v>154</v>
      </c>
      <c r="I1012" s="2" t="s">
        <v>147</v>
      </c>
      <c r="J1012" s="2" t="s">
        <v>46</v>
      </c>
      <c r="K1012" s="2" t="s">
        <v>48</v>
      </c>
      <c r="L1012" s="2" t="s">
        <v>87</v>
      </c>
      <c r="M1012" s="8">
        <v>1</v>
      </c>
      <c r="N1012" s="9" t="str">
        <f t="shared" si="45"/>
        <v>RSSS-996-4664 - Enveloppe d'investissements en RI - Capitalisable</v>
      </c>
      <c r="O1012" s="9" t="str">
        <f t="shared" si="46"/>
        <v>Investissement</v>
      </c>
      <c r="P1012" s="9" t="str">
        <f t="shared" si="47"/>
        <v>Fonds général</v>
      </c>
    </row>
    <row r="1013" spans="1:16" ht="12.75" customHeight="1" x14ac:dyDescent="0.25">
      <c r="A1013" s="2" t="s">
        <v>559</v>
      </c>
      <c r="B1013" s="2" t="s">
        <v>559</v>
      </c>
      <c r="C1013" s="2" t="s">
        <v>555</v>
      </c>
      <c r="D1013" s="2" t="s">
        <v>50</v>
      </c>
      <c r="E1013" s="2" t="s">
        <v>90</v>
      </c>
      <c r="F1013" s="2" t="s">
        <v>154</v>
      </c>
      <c r="G1013" s="2" t="s">
        <v>154</v>
      </c>
      <c r="H1013" s="2" t="s">
        <v>154</v>
      </c>
      <c r="I1013" s="2" t="s">
        <v>147</v>
      </c>
      <c r="J1013" s="2" t="s">
        <v>46</v>
      </c>
      <c r="K1013" s="2" t="s">
        <v>48</v>
      </c>
      <c r="L1013" s="2" t="s">
        <v>87</v>
      </c>
      <c r="M1013" s="8">
        <v>1</v>
      </c>
      <c r="N1013" s="9" t="str">
        <f t="shared" si="45"/>
        <v>RSSS-996-4665 - Enveloppe d'investissements en RI - Capitalisable</v>
      </c>
      <c r="O1013" s="9" t="str">
        <f t="shared" si="46"/>
        <v>Investissement</v>
      </c>
      <c r="P1013" s="9" t="str">
        <f t="shared" si="47"/>
        <v>Fonds général</v>
      </c>
    </row>
    <row r="1014" spans="1:16" ht="12.75" customHeight="1" x14ac:dyDescent="0.25">
      <c r="A1014" s="2" t="s">
        <v>526</v>
      </c>
      <c r="B1014" s="2" t="s">
        <v>526</v>
      </c>
      <c r="C1014" s="2" t="s">
        <v>522</v>
      </c>
      <c r="D1014" s="2" t="s">
        <v>50</v>
      </c>
      <c r="E1014" s="2" t="s">
        <v>90</v>
      </c>
      <c r="F1014" s="2" t="s">
        <v>154</v>
      </c>
      <c r="G1014" s="2" t="s">
        <v>154</v>
      </c>
      <c r="H1014" s="2" t="s">
        <v>154</v>
      </c>
      <c r="I1014" s="2" t="s">
        <v>147</v>
      </c>
      <c r="J1014" s="2" t="s">
        <v>46</v>
      </c>
      <c r="K1014" s="2" t="s">
        <v>48</v>
      </c>
      <c r="L1014" s="2" t="s">
        <v>87</v>
      </c>
      <c r="M1014" s="8">
        <v>1</v>
      </c>
      <c r="N1014" s="9" t="str">
        <f t="shared" si="45"/>
        <v>RSSS-996-4700 - Enveloppe d'investissements en RI - Capitalisable</v>
      </c>
      <c r="O1014" s="9" t="str">
        <f t="shared" si="46"/>
        <v>Investissement</v>
      </c>
      <c r="P1014" s="9" t="str">
        <f t="shared" si="47"/>
        <v>Fonds général</v>
      </c>
    </row>
    <row r="1015" spans="1:16" ht="12.75" customHeight="1" x14ac:dyDescent="0.25">
      <c r="A1015" s="2" t="s">
        <v>435</v>
      </c>
      <c r="B1015" s="2" t="s">
        <v>435</v>
      </c>
      <c r="C1015" s="2" t="s">
        <v>431</v>
      </c>
      <c r="D1015" s="2" t="s">
        <v>50</v>
      </c>
      <c r="E1015" s="2" t="s">
        <v>90</v>
      </c>
      <c r="F1015" s="2" t="s">
        <v>154</v>
      </c>
      <c r="G1015" s="2" t="s">
        <v>154</v>
      </c>
      <c r="H1015" s="2" t="s">
        <v>154</v>
      </c>
      <c r="I1015" s="2" t="s">
        <v>147</v>
      </c>
      <c r="J1015" s="2" t="s">
        <v>46</v>
      </c>
      <c r="K1015" s="2" t="s">
        <v>48</v>
      </c>
      <c r="L1015" s="2" t="s">
        <v>87</v>
      </c>
      <c r="M1015" s="8">
        <v>1</v>
      </c>
      <c r="N1015" s="9" t="str">
        <f t="shared" si="45"/>
        <v>RSSS-996-4800 - Enveloppe d'investissements en RI - Capitalisable</v>
      </c>
      <c r="O1015" s="9" t="str">
        <f t="shared" si="46"/>
        <v>Investissement</v>
      </c>
      <c r="P1015" s="9" t="str">
        <f t="shared" si="47"/>
        <v>Fonds général</v>
      </c>
    </row>
    <row r="1016" spans="1:16" ht="12.75" customHeight="1" x14ac:dyDescent="0.25">
      <c r="A1016" s="2" t="s">
        <v>370</v>
      </c>
      <c r="B1016" s="2" t="s">
        <v>370</v>
      </c>
      <c r="C1016" s="2" t="s">
        <v>366</v>
      </c>
      <c r="D1016" s="2" t="s">
        <v>50</v>
      </c>
      <c r="E1016" s="2" t="s">
        <v>90</v>
      </c>
      <c r="F1016" s="2" t="s">
        <v>154</v>
      </c>
      <c r="G1016" s="2" t="s">
        <v>154</v>
      </c>
      <c r="H1016" s="2" t="s">
        <v>154</v>
      </c>
      <c r="I1016" s="2" t="s">
        <v>147</v>
      </c>
      <c r="J1016" s="2" t="s">
        <v>46</v>
      </c>
      <c r="K1016" s="2" t="s">
        <v>48</v>
      </c>
      <c r="L1016" s="2" t="s">
        <v>87</v>
      </c>
      <c r="M1016" s="8">
        <v>1</v>
      </c>
      <c r="N1016" s="9" t="str">
        <f t="shared" si="45"/>
        <v>RSSS-996-4900 - Enveloppe d'investissements en RI - Capitalisable</v>
      </c>
      <c r="O1016" s="9" t="str">
        <f t="shared" si="46"/>
        <v>Investissement</v>
      </c>
      <c r="P1016" s="9" t="str">
        <f t="shared" si="47"/>
        <v>Fonds général</v>
      </c>
    </row>
    <row r="1017" spans="1:16" ht="12.75" customHeight="1" x14ac:dyDescent="0.25">
      <c r="A1017" s="2" t="s">
        <v>337</v>
      </c>
      <c r="B1017" s="2" t="s">
        <v>337</v>
      </c>
      <c r="C1017" s="2" t="s">
        <v>333</v>
      </c>
      <c r="D1017" s="2" t="s">
        <v>50</v>
      </c>
      <c r="E1017" s="2" t="s">
        <v>90</v>
      </c>
      <c r="F1017" s="2" t="s">
        <v>154</v>
      </c>
      <c r="G1017" s="2" t="s">
        <v>154</v>
      </c>
      <c r="H1017" s="2" t="s">
        <v>154</v>
      </c>
      <c r="I1017" s="2" t="s">
        <v>147</v>
      </c>
      <c r="J1017" s="2" t="s">
        <v>46</v>
      </c>
      <c r="K1017" s="2" t="s">
        <v>48</v>
      </c>
      <c r="L1017" s="2" t="s">
        <v>87</v>
      </c>
      <c r="M1017" s="8">
        <v>1</v>
      </c>
      <c r="N1017" s="9" t="str">
        <f t="shared" si="45"/>
        <v>RSSS-996-4903 - Enveloppe d'investissements en RI - Capitalisable</v>
      </c>
      <c r="O1017" s="9" t="str">
        <f t="shared" si="46"/>
        <v>Investissement</v>
      </c>
      <c r="P1017" s="9" t="str">
        <f t="shared" si="47"/>
        <v>Fonds général</v>
      </c>
    </row>
    <row r="1018" spans="1:16" ht="12.75" customHeight="1" x14ac:dyDescent="0.25">
      <c r="A1018" s="2" t="s">
        <v>300</v>
      </c>
      <c r="B1018" s="2" t="s">
        <v>300</v>
      </c>
      <c r="C1018" s="2" t="s">
        <v>295</v>
      </c>
      <c r="D1018" s="2" t="s">
        <v>50</v>
      </c>
      <c r="E1018" s="2" t="s">
        <v>90</v>
      </c>
      <c r="F1018" s="2" t="s">
        <v>299</v>
      </c>
      <c r="G1018" s="2" t="s">
        <v>299</v>
      </c>
      <c r="H1018" s="2" t="s">
        <v>299</v>
      </c>
      <c r="I1018" s="2" t="s">
        <v>147</v>
      </c>
      <c r="J1018" s="2" t="s">
        <v>46</v>
      </c>
      <c r="K1018" s="2" t="s">
        <v>48</v>
      </c>
      <c r="L1018" s="2" t="s">
        <v>87</v>
      </c>
      <c r="M1018" s="8">
        <v>1</v>
      </c>
      <c r="N1018" s="9" t="str">
        <f t="shared" si="45"/>
        <v>RSSS-996-4950 - Enveloppe d'investissements en RI - CAP - M-Centre</v>
      </c>
      <c r="O1018" s="9" t="str">
        <f t="shared" si="46"/>
        <v>Investissement</v>
      </c>
      <c r="P1018" s="9" t="str">
        <f t="shared" si="47"/>
        <v>Fonds général</v>
      </c>
    </row>
    <row r="1019" spans="1:16" ht="12.75" customHeight="1" x14ac:dyDescent="0.25">
      <c r="A1019" s="2" t="s">
        <v>266</v>
      </c>
      <c r="B1019" s="2" t="s">
        <v>266</v>
      </c>
      <c r="C1019" s="2" t="s">
        <v>262</v>
      </c>
      <c r="D1019" s="2" t="s">
        <v>50</v>
      </c>
      <c r="E1019" s="2" t="s">
        <v>90</v>
      </c>
      <c r="F1019" s="2" t="s">
        <v>154</v>
      </c>
      <c r="G1019" s="2" t="s">
        <v>154</v>
      </c>
      <c r="H1019" s="2" t="s">
        <v>154</v>
      </c>
      <c r="I1019" s="2" t="s">
        <v>147</v>
      </c>
      <c r="J1019" s="2" t="s">
        <v>46</v>
      </c>
      <c r="K1019" s="2" t="s">
        <v>48</v>
      </c>
      <c r="L1019" s="2" t="s">
        <v>87</v>
      </c>
      <c r="M1019" s="8">
        <v>1</v>
      </c>
      <c r="N1019" s="9" t="str">
        <f t="shared" si="45"/>
        <v>RSSS-996-4951 - Enveloppe d'investissements en RI - Capitalisable</v>
      </c>
      <c r="O1019" s="9" t="str">
        <f t="shared" si="46"/>
        <v>Investissement</v>
      </c>
      <c r="P1019" s="9" t="str">
        <f t="shared" si="47"/>
        <v>Fonds général</v>
      </c>
    </row>
    <row r="1020" spans="1:16" ht="12.75" customHeight="1" x14ac:dyDescent="0.25">
      <c r="A1020" s="2" t="s">
        <v>155</v>
      </c>
      <c r="B1020" s="2" t="s">
        <v>155</v>
      </c>
      <c r="C1020" s="2" t="s">
        <v>149</v>
      </c>
      <c r="D1020" s="2" t="s">
        <v>50</v>
      </c>
      <c r="E1020" s="2" t="s">
        <v>90</v>
      </c>
      <c r="F1020" s="2" t="s">
        <v>154</v>
      </c>
      <c r="G1020" s="2" t="s">
        <v>154</v>
      </c>
      <c r="H1020" s="2" t="s">
        <v>154</v>
      </c>
      <c r="I1020" s="2" t="s">
        <v>147</v>
      </c>
      <c r="J1020" s="2" t="s">
        <v>46</v>
      </c>
      <c r="K1020" s="2" t="s">
        <v>48</v>
      </c>
      <c r="L1020" s="2" t="s">
        <v>87</v>
      </c>
      <c r="M1020" s="8">
        <v>1</v>
      </c>
      <c r="N1020" s="9" t="str">
        <f t="shared" si="45"/>
        <v>RSSS-996-4952 - Enveloppe d'investissements en RI - Capitalisable</v>
      </c>
      <c r="O1020" s="9" t="str">
        <f t="shared" si="46"/>
        <v>Investissement</v>
      </c>
      <c r="P1020" s="9" t="str">
        <f t="shared" si="47"/>
        <v>Fonds général</v>
      </c>
    </row>
    <row r="1021" spans="1:16" ht="12.75" customHeight="1" x14ac:dyDescent="0.25">
      <c r="A1021" s="2" t="s">
        <v>1350</v>
      </c>
      <c r="B1021" s="2" t="s">
        <v>1350</v>
      </c>
      <c r="C1021" s="2" t="s">
        <v>1347</v>
      </c>
      <c r="D1021" s="2" t="s">
        <v>50</v>
      </c>
      <c r="E1021" s="2" t="s">
        <v>115</v>
      </c>
      <c r="F1021" s="2" t="s">
        <v>152</v>
      </c>
      <c r="G1021" s="2" t="s">
        <v>152</v>
      </c>
      <c r="H1021" s="2" t="s">
        <v>152</v>
      </c>
      <c r="I1021" s="2" t="s">
        <v>147</v>
      </c>
      <c r="J1021" s="2" t="s">
        <v>46</v>
      </c>
      <c r="K1021" s="2" t="s">
        <v>48</v>
      </c>
      <c r="L1021" s="2" t="s">
        <v>87</v>
      </c>
      <c r="M1021" s="8">
        <v>1</v>
      </c>
      <c r="N1021" s="9" t="str">
        <f t="shared" si="45"/>
        <v>RSSS-997-4017 - Compte non provisionné - Capitalisable</v>
      </c>
      <c r="O1021" s="9" t="str">
        <f t="shared" si="46"/>
        <v>Investissement</v>
      </c>
      <c r="P1021" s="9" t="str">
        <f t="shared" si="47"/>
        <v>Fonds général</v>
      </c>
    </row>
    <row r="1022" spans="1:16" ht="12.75" customHeight="1" x14ac:dyDescent="0.25">
      <c r="A1022" s="2" t="s">
        <v>1317</v>
      </c>
      <c r="B1022" s="2" t="s">
        <v>1317</v>
      </c>
      <c r="C1022" s="2" t="s">
        <v>1314</v>
      </c>
      <c r="D1022" s="2" t="s">
        <v>50</v>
      </c>
      <c r="E1022" s="2" t="s">
        <v>115</v>
      </c>
      <c r="F1022" s="2" t="s">
        <v>152</v>
      </c>
      <c r="G1022" s="2" t="s">
        <v>152</v>
      </c>
      <c r="H1022" s="2" t="s">
        <v>152</v>
      </c>
      <c r="I1022" s="2" t="s">
        <v>147</v>
      </c>
      <c r="J1022" s="2" t="s">
        <v>46</v>
      </c>
      <c r="K1022" s="2" t="s">
        <v>48</v>
      </c>
      <c r="L1022" s="2" t="s">
        <v>87</v>
      </c>
      <c r="M1022" s="8">
        <v>1</v>
      </c>
      <c r="N1022" s="9" t="str">
        <f t="shared" si="45"/>
        <v>RSSS-997-4051 - Compte non provisionné - Capitalisable</v>
      </c>
      <c r="O1022" s="9" t="str">
        <f t="shared" si="46"/>
        <v>Investissement</v>
      </c>
      <c r="P1022" s="9" t="str">
        <f t="shared" si="47"/>
        <v>Fonds général</v>
      </c>
    </row>
    <row r="1023" spans="1:16" ht="12.75" customHeight="1" x14ac:dyDescent="0.25">
      <c r="A1023" s="2" t="s">
        <v>1284</v>
      </c>
      <c r="B1023" s="2" t="s">
        <v>1284</v>
      </c>
      <c r="C1023" s="2" t="s">
        <v>1281</v>
      </c>
      <c r="D1023" s="2" t="s">
        <v>50</v>
      </c>
      <c r="E1023" s="2" t="s">
        <v>115</v>
      </c>
      <c r="F1023" s="2" t="s">
        <v>152</v>
      </c>
      <c r="G1023" s="2" t="s">
        <v>152</v>
      </c>
      <c r="H1023" s="2" t="s">
        <v>152</v>
      </c>
      <c r="I1023" s="2" t="s">
        <v>147</v>
      </c>
      <c r="J1023" s="2" t="s">
        <v>46</v>
      </c>
      <c r="K1023" s="2" t="s">
        <v>48</v>
      </c>
      <c r="L1023" s="2" t="s">
        <v>87</v>
      </c>
      <c r="M1023" s="8">
        <v>1</v>
      </c>
      <c r="N1023" s="9" t="str">
        <f t="shared" si="45"/>
        <v>RSSS-997-4100 - Compte non provisionné - Capitalisable</v>
      </c>
      <c r="O1023" s="9" t="str">
        <f t="shared" si="46"/>
        <v>Investissement</v>
      </c>
      <c r="P1023" s="9" t="str">
        <f t="shared" si="47"/>
        <v>Fonds général</v>
      </c>
    </row>
    <row r="1024" spans="1:16" ht="12.75" customHeight="1" x14ac:dyDescent="0.25">
      <c r="A1024" s="2" t="s">
        <v>1251</v>
      </c>
      <c r="B1024" s="2" t="s">
        <v>1251</v>
      </c>
      <c r="C1024" s="2" t="s">
        <v>1248</v>
      </c>
      <c r="D1024" s="2" t="s">
        <v>50</v>
      </c>
      <c r="E1024" s="2" t="s">
        <v>115</v>
      </c>
      <c r="F1024" s="2" t="s">
        <v>152</v>
      </c>
      <c r="G1024" s="2" t="s">
        <v>152</v>
      </c>
      <c r="H1024" s="2" t="s">
        <v>152</v>
      </c>
      <c r="I1024" s="2" t="s">
        <v>147</v>
      </c>
      <c r="J1024" s="2" t="s">
        <v>46</v>
      </c>
      <c r="K1024" s="2" t="s">
        <v>48</v>
      </c>
      <c r="L1024" s="2" t="s">
        <v>87</v>
      </c>
      <c r="M1024" s="8">
        <v>1</v>
      </c>
      <c r="N1024" s="9" t="str">
        <f t="shared" si="45"/>
        <v>RSSS-997-4150 - Compte non provisionné - Capitalisable</v>
      </c>
      <c r="O1024" s="9" t="str">
        <f t="shared" si="46"/>
        <v>Investissement</v>
      </c>
      <c r="P1024" s="9" t="str">
        <f t="shared" si="47"/>
        <v>Fonds général</v>
      </c>
    </row>
    <row r="1025" spans="1:16" ht="12.75" customHeight="1" x14ac:dyDescent="0.25">
      <c r="A1025" s="2" t="s">
        <v>1218</v>
      </c>
      <c r="B1025" s="2" t="s">
        <v>1218</v>
      </c>
      <c r="C1025" s="2" t="s">
        <v>1215</v>
      </c>
      <c r="D1025" s="2" t="s">
        <v>50</v>
      </c>
      <c r="E1025" s="2" t="s">
        <v>115</v>
      </c>
      <c r="F1025" s="2" t="s">
        <v>152</v>
      </c>
      <c r="G1025" s="2" t="s">
        <v>152</v>
      </c>
      <c r="H1025" s="2" t="s">
        <v>152</v>
      </c>
      <c r="I1025" s="2" t="s">
        <v>147</v>
      </c>
      <c r="J1025" s="2" t="s">
        <v>46</v>
      </c>
      <c r="K1025" s="2" t="s">
        <v>48</v>
      </c>
      <c r="L1025" s="2" t="s">
        <v>87</v>
      </c>
      <c r="M1025" s="8">
        <v>1</v>
      </c>
      <c r="N1025" s="9" t="str">
        <f t="shared" si="45"/>
        <v>RSSS-997-4155 - Compte non provisionné - Capitalisable</v>
      </c>
      <c r="O1025" s="9" t="str">
        <f t="shared" si="46"/>
        <v>Investissement</v>
      </c>
      <c r="P1025" s="9" t="str">
        <f t="shared" si="47"/>
        <v>Fonds général</v>
      </c>
    </row>
    <row r="1026" spans="1:16" ht="12.75" customHeight="1" x14ac:dyDescent="0.25">
      <c r="A1026" s="2" t="s">
        <v>1185</v>
      </c>
      <c r="B1026" s="2" t="s">
        <v>1185</v>
      </c>
      <c r="C1026" s="2" t="s">
        <v>1182</v>
      </c>
      <c r="D1026" s="2" t="s">
        <v>50</v>
      </c>
      <c r="E1026" s="2" t="s">
        <v>115</v>
      </c>
      <c r="F1026" s="2" t="s">
        <v>152</v>
      </c>
      <c r="G1026" s="2" t="s">
        <v>152</v>
      </c>
      <c r="H1026" s="2" t="s">
        <v>152</v>
      </c>
      <c r="I1026" s="2" t="s">
        <v>147</v>
      </c>
      <c r="J1026" s="2" t="s">
        <v>46</v>
      </c>
      <c r="K1026" s="2" t="s">
        <v>48</v>
      </c>
      <c r="L1026" s="2" t="s">
        <v>87</v>
      </c>
      <c r="M1026" s="8">
        <v>1</v>
      </c>
      <c r="N1026" s="9" t="str">
        <f t="shared" si="45"/>
        <v>RSSS-997-4200 - Compte non provisionné - Capitalisable</v>
      </c>
      <c r="O1026" s="9" t="str">
        <f t="shared" si="46"/>
        <v>Investissement</v>
      </c>
      <c r="P1026" s="9" t="str">
        <f t="shared" si="47"/>
        <v>Fonds général</v>
      </c>
    </row>
    <row r="1027" spans="1:16" ht="12.75" customHeight="1" x14ac:dyDescent="0.25">
      <c r="A1027" s="2" t="s">
        <v>1152</v>
      </c>
      <c r="B1027" s="2" t="s">
        <v>1152</v>
      </c>
      <c r="C1027" s="2" t="s">
        <v>1149</v>
      </c>
      <c r="D1027" s="2" t="s">
        <v>50</v>
      </c>
      <c r="E1027" s="2" t="s">
        <v>115</v>
      </c>
      <c r="F1027" s="2" t="s">
        <v>152</v>
      </c>
      <c r="G1027" s="2" t="s">
        <v>152</v>
      </c>
      <c r="H1027" s="2" t="s">
        <v>152</v>
      </c>
      <c r="I1027" s="2" t="s">
        <v>147</v>
      </c>
      <c r="J1027" s="2" t="s">
        <v>46</v>
      </c>
      <c r="K1027" s="2" t="s">
        <v>48</v>
      </c>
      <c r="L1027" s="2" t="s">
        <v>87</v>
      </c>
      <c r="M1027" s="8">
        <v>1</v>
      </c>
      <c r="N1027" s="9" t="str">
        <f t="shared" ref="N1027:N1090" si="48">_xlfn.CONCAT(B1027," - ",G1027)</f>
        <v>RSSS-997-4250 - Compte non provisionné - Capitalisable</v>
      </c>
      <c r="O1027" s="9" t="str">
        <f t="shared" ref="O1027:O1090" si="49">J1027</f>
        <v>Investissement</v>
      </c>
      <c r="P1027" s="9" t="str">
        <f t="shared" ref="P1027:P1090" si="50">D1027</f>
        <v>Fonds général</v>
      </c>
    </row>
    <row r="1028" spans="1:16" ht="12.75" customHeight="1" x14ac:dyDescent="0.25">
      <c r="A1028" s="2" t="s">
        <v>1119</v>
      </c>
      <c r="B1028" s="2" t="s">
        <v>1119</v>
      </c>
      <c r="C1028" s="2" t="s">
        <v>1116</v>
      </c>
      <c r="D1028" s="2" t="s">
        <v>50</v>
      </c>
      <c r="E1028" s="2" t="s">
        <v>115</v>
      </c>
      <c r="F1028" s="2" t="s">
        <v>152</v>
      </c>
      <c r="G1028" s="2" t="s">
        <v>152</v>
      </c>
      <c r="H1028" s="2" t="s">
        <v>152</v>
      </c>
      <c r="I1028" s="2" t="s">
        <v>147</v>
      </c>
      <c r="J1028" s="2" t="s">
        <v>46</v>
      </c>
      <c r="K1028" s="2" t="s">
        <v>48</v>
      </c>
      <c r="L1028" s="2" t="s">
        <v>87</v>
      </c>
      <c r="M1028" s="8">
        <v>1</v>
      </c>
      <c r="N1028" s="9" t="str">
        <f t="shared" si="48"/>
        <v>RSSS-997-4300 - Compte non provisionné - Capitalisable</v>
      </c>
      <c r="O1028" s="9" t="str">
        <f t="shared" si="49"/>
        <v>Investissement</v>
      </c>
      <c r="P1028" s="9" t="str">
        <f t="shared" si="50"/>
        <v>Fonds général</v>
      </c>
    </row>
    <row r="1029" spans="1:16" ht="12.75" customHeight="1" x14ac:dyDescent="0.25">
      <c r="A1029" s="2" t="s">
        <v>1086</v>
      </c>
      <c r="B1029" s="2" t="s">
        <v>1086</v>
      </c>
      <c r="C1029" s="2" t="s">
        <v>1083</v>
      </c>
      <c r="D1029" s="2" t="s">
        <v>50</v>
      </c>
      <c r="E1029" s="2" t="s">
        <v>115</v>
      </c>
      <c r="F1029" s="2" t="s">
        <v>152</v>
      </c>
      <c r="G1029" s="2" t="s">
        <v>152</v>
      </c>
      <c r="H1029" s="2" t="s">
        <v>152</v>
      </c>
      <c r="I1029" s="2" t="s">
        <v>147</v>
      </c>
      <c r="J1029" s="2" t="s">
        <v>46</v>
      </c>
      <c r="K1029" s="2" t="s">
        <v>48</v>
      </c>
      <c r="L1029" s="2" t="s">
        <v>87</v>
      </c>
      <c r="M1029" s="8">
        <v>1</v>
      </c>
      <c r="N1029" s="9" t="str">
        <f t="shared" si="48"/>
        <v>RSSS-997-4326 - Compte non provisionné - Capitalisable</v>
      </c>
      <c r="O1029" s="9" t="str">
        <f t="shared" si="49"/>
        <v>Investissement</v>
      </c>
      <c r="P1029" s="9" t="str">
        <f t="shared" si="50"/>
        <v>Fonds général</v>
      </c>
    </row>
    <row r="1030" spans="1:16" ht="12.75" customHeight="1" x14ac:dyDescent="0.25">
      <c r="A1030" s="2" t="s">
        <v>1053</v>
      </c>
      <c r="B1030" s="2" t="s">
        <v>1053</v>
      </c>
      <c r="C1030" s="2" t="s">
        <v>1050</v>
      </c>
      <c r="D1030" s="2" t="s">
        <v>50</v>
      </c>
      <c r="E1030" s="2" t="s">
        <v>115</v>
      </c>
      <c r="F1030" s="2" t="s">
        <v>152</v>
      </c>
      <c r="G1030" s="2" t="s">
        <v>152</v>
      </c>
      <c r="H1030" s="2" t="s">
        <v>152</v>
      </c>
      <c r="I1030" s="2" t="s">
        <v>147</v>
      </c>
      <c r="J1030" s="2" t="s">
        <v>46</v>
      </c>
      <c r="K1030" s="2" t="s">
        <v>48</v>
      </c>
      <c r="L1030" s="2" t="s">
        <v>87</v>
      </c>
      <c r="M1030" s="8">
        <v>1</v>
      </c>
      <c r="N1030" s="9" t="str">
        <f t="shared" si="48"/>
        <v>RSSS-997-4327 - Compte non provisionné - Capitalisable</v>
      </c>
      <c r="O1030" s="9" t="str">
        <f t="shared" si="49"/>
        <v>Investissement</v>
      </c>
      <c r="P1030" s="9" t="str">
        <f t="shared" si="50"/>
        <v>Fonds général</v>
      </c>
    </row>
    <row r="1031" spans="1:16" ht="12.75" customHeight="1" x14ac:dyDescent="0.25">
      <c r="A1031" s="2" t="s">
        <v>1020</v>
      </c>
      <c r="B1031" s="2" t="s">
        <v>1020</v>
      </c>
      <c r="C1031" s="2" t="s">
        <v>1017</v>
      </c>
      <c r="D1031" s="2" t="s">
        <v>50</v>
      </c>
      <c r="E1031" s="2" t="s">
        <v>115</v>
      </c>
      <c r="F1031" s="2" t="s">
        <v>152</v>
      </c>
      <c r="G1031" s="2" t="s">
        <v>152</v>
      </c>
      <c r="H1031" s="2" t="s">
        <v>152</v>
      </c>
      <c r="I1031" s="2" t="s">
        <v>147</v>
      </c>
      <c r="J1031" s="2" t="s">
        <v>46</v>
      </c>
      <c r="K1031" s="2" t="s">
        <v>48</v>
      </c>
      <c r="L1031" s="2" t="s">
        <v>87</v>
      </c>
      <c r="M1031" s="8">
        <v>1</v>
      </c>
      <c r="N1031" s="9" t="str">
        <f t="shared" si="48"/>
        <v>RSSS-997-4350 - Compte non provisionné - Capitalisable</v>
      </c>
      <c r="O1031" s="9" t="str">
        <f t="shared" si="49"/>
        <v>Investissement</v>
      </c>
      <c r="P1031" s="9" t="str">
        <f t="shared" si="50"/>
        <v>Fonds général</v>
      </c>
    </row>
    <row r="1032" spans="1:16" ht="12.75" customHeight="1" x14ac:dyDescent="0.25">
      <c r="A1032" s="2" t="s">
        <v>987</v>
      </c>
      <c r="B1032" s="2" t="s">
        <v>987</v>
      </c>
      <c r="C1032" s="2" t="s">
        <v>984</v>
      </c>
      <c r="D1032" s="2" t="s">
        <v>50</v>
      </c>
      <c r="E1032" s="2" t="s">
        <v>115</v>
      </c>
      <c r="F1032" s="2" t="s">
        <v>152</v>
      </c>
      <c r="G1032" s="2" t="s">
        <v>152</v>
      </c>
      <c r="H1032" s="2" t="s">
        <v>152</v>
      </c>
      <c r="I1032" s="2" t="s">
        <v>147</v>
      </c>
      <c r="J1032" s="2" t="s">
        <v>46</v>
      </c>
      <c r="K1032" s="2" t="s">
        <v>48</v>
      </c>
      <c r="L1032" s="2" t="s">
        <v>87</v>
      </c>
      <c r="M1032" s="8">
        <v>1</v>
      </c>
      <c r="N1032" s="9" t="str">
        <f t="shared" si="48"/>
        <v>RSSS-997-4400 - Compte non provisionné - Capitalisable</v>
      </c>
      <c r="O1032" s="9" t="str">
        <f t="shared" si="49"/>
        <v>Investissement</v>
      </c>
      <c r="P1032" s="9" t="str">
        <f t="shared" si="50"/>
        <v>Fonds général</v>
      </c>
    </row>
    <row r="1033" spans="1:16" ht="12.75" customHeight="1" x14ac:dyDescent="0.25">
      <c r="A1033" s="2" t="s">
        <v>954</v>
      </c>
      <c r="B1033" s="2" t="s">
        <v>954</v>
      </c>
      <c r="C1033" s="2" t="s">
        <v>951</v>
      </c>
      <c r="D1033" s="2" t="s">
        <v>50</v>
      </c>
      <c r="E1033" s="2" t="s">
        <v>115</v>
      </c>
      <c r="F1033" s="2" t="s">
        <v>152</v>
      </c>
      <c r="G1033" s="2" t="s">
        <v>152</v>
      </c>
      <c r="H1033" s="2" t="s">
        <v>152</v>
      </c>
      <c r="I1033" s="2" t="s">
        <v>147</v>
      </c>
      <c r="J1033" s="2" t="s">
        <v>46</v>
      </c>
      <c r="K1033" s="2" t="s">
        <v>48</v>
      </c>
      <c r="L1033" s="2" t="s">
        <v>87</v>
      </c>
      <c r="M1033" s="8">
        <v>1</v>
      </c>
      <c r="N1033" s="9" t="str">
        <f t="shared" si="48"/>
        <v>RSSS-997-4450 - Compte non provisionné - Capitalisable</v>
      </c>
      <c r="O1033" s="9" t="str">
        <f t="shared" si="49"/>
        <v>Investissement</v>
      </c>
      <c r="P1033" s="9" t="str">
        <f t="shared" si="50"/>
        <v>Fonds général</v>
      </c>
    </row>
    <row r="1034" spans="1:16" ht="12.75" customHeight="1" x14ac:dyDescent="0.25">
      <c r="A1034" s="2" t="s">
        <v>921</v>
      </c>
      <c r="B1034" s="2" t="s">
        <v>921</v>
      </c>
      <c r="C1034" s="2" t="s">
        <v>918</v>
      </c>
      <c r="D1034" s="2" t="s">
        <v>50</v>
      </c>
      <c r="E1034" s="2" t="s">
        <v>115</v>
      </c>
      <c r="F1034" s="2" t="s">
        <v>152</v>
      </c>
      <c r="G1034" s="2" t="s">
        <v>152</v>
      </c>
      <c r="H1034" s="2" t="s">
        <v>152</v>
      </c>
      <c r="I1034" s="2" t="s">
        <v>147</v>
      </c>
      <c r="J1034" s="2" t="s">
        <v>46</v>
      </c>
      <c r="K1034" s="2" t="s">
        <v>48</v>
      </c>
      <c r="L1034" s="2" t="s">
        <v>87</v>
      </c>
      <c r="M1034" s="8">
        <v>1</v>
      </c>
      <c r="N1034" s="9" t="str">
        <f t="shared" si="48"/>
        <v>RSSS-997-4500 - Compte non provisionné - Capitalisable</v>
      </c>
      <c r="O1034" s="9" t="str">
        <f t="shared" si="49"/>
        <v>Investissement</v>
      </c>
      <c r="P1034" s="9" t="str">
        <f t="shared" si="50"/>
        <v>Fonds général</v>
      </c>
    </row>
    <row r="1035" spans="1:16" ht="12.75" customHeight="1" x14ac:dyDescent="0.25">
      <c r="A1035" s="2" t="s">
        <v>888</v>
      </c>
      <c r="B1035" s="2" t="s">
        <v>888</v>
      </c>
      <c r="C1035" s="2" t="s">
        <v>885</v>
      </c>
      <c r="D1035" s="2" t="s">
        <v>50</v>
      </c>
      <c r="E1035" s="2" t="s">
        <v>115</v>
      </c>
      <c r="F1035" s="2" t="s">
        <v>152</v>
      </c>
      <c r="G1035" s="2" t="s">
        <v>152</v>
      </c>
      <c r="H1035" s="2" t="s">
        <v>152</v>
      </c>
      <c r="I1035" s="2" t="s">
        <v>147</v>
      </c>
      <c r="J1035" s="2" t="s">
        <v>46</v>
      </c>
      <c r="K1035" s="2" t="s">
        <v>48</v>
      </c>
      <c r="L1035" s="2" t="s">
        <v>87</v>
      </c>
      <c r="M1035" s="8">
        <v>1</v>
      </c>
      <c r="N1035" s="9" t="str">
        <f t="shared" si="48"/>
        <v>RSSS-997-4550 - Compte non provisionné - Capitalisable</v>
      </c>
      <c r="O1035" s="9" t="str">
        <f t="shared" si="49"/>
        <v>Investissement</v>
      </c>
      <c r="P1035" s="9" t="str">
        <f t="shared" si="50"/>
        <v>Fonds général</v>
      </c>
    </row>
    <row r="1036" spans="1:16" ht="12.75" customHeight="1" x14ac:dyDescent="0.25">
      <c r="A1036" s="2" t="s">
        <v>855</v>
      </c>
      <c r="B1036" s="2" t="s">
        <v>855</v>
      </c>
      <c r="C1036" s="2" t="s">
        <v>852</v>
      </c>
      <c r="D1036" s="2" t="s">
        <v>50</v>
      </c>
      <c r="E1036" s="2" t="s">
        <v>115</v>
      </c>
      <c r="F1036" s="2" t="s">
        <v>152</v>
      </c>
      <c r="G1036" s="2" t="s">
        <v>152</v>
      </c>
      <c r="H1036" s="2" t="s">
        <v>152</v>
      </c>
      <c r="I1036" s="2" t="s">
        <v>147</v>
      </c>
      <c r="J1036" s="2" t="s">
        <v>46</v>
      </c>
      <c r="K1036" s="2" t="s">
        <v>48</v>
      </c>
      <c r="L1036" s="2" t="s">
        <v>87</v>
      </c>
      <c r="M1036" s="8">
        <v>1</v>
      </c>
      <c r="N1036" s="9" t="str">
        <f t="shared" si="48"/>
        <v>RSSS-997-4600 - Compte non provisionné - Capitalisable</v>
      </c>
      <c r="O1036" s="9" t="str">
        <f t="shared" si="49"/>
        <v>Investissement</v>
      </c>
      <c r="P1036" s="9" t="str">
        <f t="shared" si="50"/>
        <v>Fonds général</v>
      </c>
    </row>
    <row r="1037" spans="1:16" ht="12.75" customHeight="1" x14ac:dyDescent="0.25">
      <c r="A1037" s="2" t="s">
        <v>822</v>
      </c>
      <c r="B1037" s="2" t="s">
        <v>822</v>
      </c>
      <c r="C1037" s="2" t="s">
        <v>819</v>
      </c>
      <c r="D1037" s="2" t="s">
        <v>50</v>
      </c>
      <c r="E1037" s="2" t="s">
        <v>115</v>
      </c>
      <c r="F1037" s="2" t="s">
        <v>152</v>
      </c>
      <c r="G1037" s="2" t="s">
        <v>152</v>
      </c>
      <c r="H1037" s="2" t="s">
        <v>152</v>
      </c>
      <c r="I1037" s="2" t="s">
        <v>147</v>
      </c>
      <c r="J1037" s="2" t="s">
        <v>46</v>
      </c>
      <c r="K1037" s="2" t="s">
        <v>48</v>
      </c>
      <c r="L1037" s="2" t="s">
        <v>87</v>
      </c>
      <c r="M1037" s="8">
        <v>1</v>
      </c>
      <c r="N1037" s="9" t="str">
        <f t="shared" si="48"/>
        <v>RSSS-997-4601 - Compte non provisionné - Capitalisable</v>
      </c>
      <c r="O1037" s="9" t="str">
        <f t="shared" si="49"/>
        <v>Investissement</v>
      </c>
      <c r="P1037" s="9" t="str">
        <f t="shared" si="50"/>
        <v>Fonds général</v>
      </c>
    </row>
    <row r="1038" spans="1:16" ht="12.75" customHeight="1" x14ac:dyDescent="0.25">
      <c r="A1038" s="2" t="s">
        <v>789</v>
      </c>
      <c r="B1038" s="2" t="s">
        <v>789</v>
      </c>
      <c r="C1038" s="2" t="s">
        <v>786</v>
      </c>
      <c r="D1038" s="2" t="s">
        <v>50</v>
      </c>
      <c r="E1038" s="2" t="s">
        <v>115</v>
      </c>
      <c r="F1038" s="2" t="s">
        <v>152</v>
      </c>
      <c r="G1038" s="2" t="s">
        <v>152</v>
      </c>
      <c r="H1038" s="2" t="s">
        <v>152</v>
      </c>
      <c r="I1038" s="2" t="s">
        <v>147</v>
      </c>
      <c r="J1038" s="2" t="s">
        <v>46</v>
      </c>
      <c r="K1038" s="2" t="s">
        <v>48</v>
      </c>
      <c r="L1038" s="2" t="s">
        <v>87</v>
      </c>
      <c r="M1038" s="8">
        <v>1</v>
      </c>
      <c r="N1038" s="9" t="str">
        <f t="shared" si="48"/>
        <v>RSSS-997-4602 - Compte non provisionné - Capitalisable</v>
      </c>
      <c r="O1038" s="9" t="str">
        <f t="shared" si="49"/>
        <v>Investissement</v>
      </c>
      <c r="P1038" s="9" t="str">
        <f t="shared" si="50"/>
        <v>Fonds général</v>
      </c>
    </row>
    <row r="1039" spans="1:16" ht="12.75" customHeight="1" x14ac:dyDescent="0.25">
      <c r="A1039" s="2" t="s">
        <v>756</v>
      </c>
      <c r="B1039" s="2" t="s">
        <v>756</v>
      </c>
      <c r="C1039" s="2" t="s">
        <v>753</v>
      </c>
      <c r="D1039" s="2" t="s">
        <v>50</v>
      </c>
      <c r="E1039" s="2" t="s">
        <v>115</v>
      </c>
      <c r="F1039" s="2" t="s">
        <v>152</v>
      </c>
      <c r="G1039" s="2" t="s">
        <v>152</v>
      </c>
      <c r="H1039" s="2" t="s">
        <v>152</v>
      </c>
      <c r="I1039" s="2" t="s">
        <v>147</v>
      </c>
      <c r="J1039" s="2" t="s">
        <v>46</v>
      </c>
      <c r="K1039" s="2" t="s">
        <v>48</v>
      </c>
      <c r="L1039" s="2" t="s">
        <v>87</v>
      </c>
      <c r="M1039" s="8">
        <v>1</v>
      </c>
      <c r="N1039" s="9" t="str">
        <f t="shared" si="48"/>
        <v>RSSS-997-4603 - Compte non provisionné - Capitalisable</v>
      </c>
      <c r="O1039" s="9" t="str">
        <f t="shared" si="49"/>
        <v>Investissement</v>
      </c>
      <c r="P1039" s="9" t="str">
        <f t="shared" si="50"/>
        <v>Fonds général</v>
      </c>
    </row>
    <row r="1040" spans="1:16" ht="12.75" customHeight="1" x14ac:dyDescent="0.25">
      <c r="A1040" s="2" t="s">
        <v>723</v>
      </c>
      <c r="B1040" s="2" t="s">
        <v>723</v>
      </c>
      <c r="C1040" s="2" t="s">
        <v>720</v>
      </c>
      <c r="D1040" s="2" t="s">
        <v>50</v>
      </c>
      <c r="E1040" s="2" t="s">
        <v>115</v>
      </c>
      <c r="F1040" s="2" t="s">
        <v>152</v>
      </c>
      <c r="G1040" s="2" t="s">
        <v>152</v>
      </c>
      <c r="H1040" s="2" t="s">
        <v>152</v>
      </c>
      <c r="I1040" s="2" t="s">
        <v>147</v>
      </c>
      <c r="J1040" s="2" t="s">
        <v>46</v>
      </c>
      <c r="K1040" s="2" t="s">
        <v>48</v>
      </c>
      <c r="L1040" s="2" t="s">
        <v>87</v>
      </c>
      <c r="M1040" s="8">
        <v>1</v>
      </c>
      <c r="N1040" s="9" t="str">
        <f t="shared" si="48"/>
        <v>RSSS-997-4604 - Compte non provisionné - Capitalisable</v>
      </c>
      <c r="O1040" s="9" t="str">
        <f t="shared" si="49"/>
        <v>Investissement</v>
      </c>
      <c r="P1040" s="9" t="str">
        <f t="shared" si="50"/>
        <v>Fonds général</v>
      </c>
    </row>
    <row r="1041" spans="1:16" ht="12.75" customHeight="1" x14ac:dyDescent="0.25">
      <c r="A1041" s="2" t="s">
        <v>690</v>
      </c>
      <c r="B1041" s="2" t="s">
        <v>690</v>
      </c>
      <c r="C1041" s="2" t="s">
        <v>687</v>
      </c>
      <c r="D1041" s="2" t="s">
        <v>50</v>
      </c>
      <c r="E1041" s="2" t="s">
        <v>115</v>
      </c>
      <c r="F1041" s="2" t="s">
        <v>152</v>
      </c>
      <c r="G1041" s="2" t="s">
        <v>152</v>
      </c>
      <c r="H1041" s="2" t="s">
        <v>152</v>
      </c>
      <c r="I1041" s="2" t="s">
        <v>147</v>
      </c>
      <c r="J1041" s="2" t="s">
        <v>46</v>
      </c>
      <c r="K1041" s="2" t="s">
        <v>48</v>
      </c>
      <c r="L1041" s="2" t="s">
        <v>87</v>
      </c>
      <c r="M1041" s="8">
        <v>1</v>
      </c>
      <c r="N1041" s="9" t="str">
        <f t="shared" si="48"/>
        <v>RSSS-997-4618 - Compte non provisionné - Capitalisable</v>
      </c>
      <c r="O1041" s="9" t="str">
        <f t="shared" si="49"/>
        <v>Investissement</v>
      </c>
      <c r="P1041" s="9" t="str">
        <f t="shared" si="50"/>
        <v>Fonds général</v>
      </c>
    </row>
    <row r="1042" spans="1:16" ht="12.75" customHeight="1" x14ac:dyDescent="0.25">
      <c r="A1042" s="2" t="s">
        <v>657</v>
      </c>
      <c r="B1042" s="2" t="s">
        <v>657</v>
      </c>
      <c r="C1042" s="2" t="s">
        <v>654</v>
      </c>
      <c r="D1042" s="2" t="s">
        <v>50</v>
      </c>
      <c r="E1042" s="2" t="s">
        <v>115</v>
      </c>
      <c r="F1042" s="2" t="s">
        <v>152</v>
      </c>
      <c r="G1042" s="2" t="s">
        <v>152</v>
      </c>
      <c r="H1042" s="2" t="s">
        <v>152</v>
      </c>
      <c r="I1042" s="2" t="s">
        <v>147</v>
      </c>
      <c r="J1042" s="2" t="s">
        <v>46</v>
      </c>
      <c r="K1042" s="2" t="s">
        <v>48</v>
      </c>
      <c r="L1042" s="2" t="s">
        <v>87</v>
      </c>
      <c r="M1042" s="8">
        <v>1</v>
      </c>
      <c r="N1042" s="9" t="str">
        <f t="shared" si="48"/>
        <v>RSSS-997-4620 - Compte non provisionné - Capitalisable</v>
      </c>
      <c r="O1042" s="9" t="str">
        <f t="shared" si="49"/>
        <v>Investissement</v>
      </c>
      <c r="P1042" s="9" t="str">
        <f t="shared" si="50"/>
        <v>Fonds général</v>
      </c>
    </row>
    <row r="1043" spans="1:16" ht="12.75" customHeight="1" x14ac:dyDescent="0.25">
      <c r="A1043" s="2" t="s">
        <v>624</v>
      </c>
      <c r="B1043" s="2" t="s">
        <v>624</v>
      </c>
      <c r="C1043" s="2" t="s">
        <v>621</v>
      </c>
      <c r="D1043" s="2" t="s">
        <v>50</v>
      </c>
      <c r="E1043" s="2" t="s">
        <v>115</v>
      </c>
      <c r="F1043" s="2" t="s">
        <v>152</v>
      </c>
      <c r="G1043" s="2" t="s">
        <v>152</v>
      </c>
      <c r="H1043" s="2" t="s">
        <v>152</v>
      </c>
      <c r="I1043" s="2" t="s">
        <v>147</v>
      </c>
      <c r="J1043" s="2" t="s">
        <v>46</v>
      </c>
      <c r="K1043" s="2" t="s">
        <v>48</v>
      </c>
      <c r="L1043" s="2" t="s">
        <v>87</v>
      </c>
      <c r="M1043" s="8">
        <v>1</v>
      </c>
      <c r="N1043" s="9" t="str">
        <f t="shared" si="48"/>
        <v>RSSS-997-4624 - Compte non provisionné - Capitalisable</v>
      </c>
      <c r="O1043" s="9" t="str">
        <f t="shared" si="49"/>
        <v>Investissement</v>
      </c>
      <c r="P1043" s="9" t="str">
        <f t="shared" si="50"/>
        <v>Fonds général</v>
      </c>
    </row>
    <row r="1044" spans="1:16" ht="12.75" customHeight="1" x14ac:dyDescent="0.25">
      <c r="A1044" s="2" t="s">
        <v>591</v>
      </c>
      <c r="B1044" s="2" t="s">
        <v>591</v>
      </c>
      <c r="C1044" s="2" t="s">
        <v>588</v>
      </c>
      <c r="D1044" s="2" t="s">
        <v>50</v>
      </c>
      <c r="E1044" s="2" t="s">
        <v>115</v>
      </c>
      <c r="F1044" s="2" t="s">
        <v>152</v>
      </c>
      <c r="G1044" s="2" t="s">
        <v>152</v>
      </c>
      <c r="H1044" s="2" t="s">
        <v>152</v>
      </c>
      <c r="I1044" s="2" t="s">
        <v>147</v>
      </c>
      <c r="J1044" s="2" t="s">
        <v>46</v>
      </c>
      <c r="K1044" s="2" t="s">
        <v>48</v>
      </c>
      <c r="L1044" s="2" t="s">
        <v>87</v>
      </c>
      <c r="M1044" s="8">
        <v>1</v>
      </c>
      <c r="N1044" s="9" t="str">
        <f t="shared" si="48"/>
        <v>RSSS-997-4664 - Compte non provisionné - Capitalisable</v>
      </c>
      <c r="O1044" s="9" t="str">
        <f t="shared" si="49"/>
        <v>Investissement</v>
      </c>
      <c r="P1044" s="9" t="str">
        <f t="shared" si="50"/>
        <v>Fonds général</v>
      </c>
    </row>
    <row r="1045" spans="1:16" ht="12.75" customHeight="1" x14ac:dyDescent="0.25">
      <c r="A1045" s="2" t="s">
        <v>558</v>
      </c>
      <c r="B1045" s="2" t="s">
        <v>558</v>
      </c>
      <c r="C1045" s="2" t="s">
        <v>555</v>
      </c>
      <c r="D1045" s="2" t="s">
        <v>50</v>
      </c>
      <c r="E1045" s="2" t="s">
        <v>115</v>
      </c>
      <c r="F1045" s="2" t="s">
        <v>152</v>
      </c>
      <c r="G1045" s="2" t="s">
        <v>152</v>
      </c>
      <c r="H1045" s="2" t="s">
        <v>152</v>
      </c>
      <c r="I1045" s="2" t="s">
        <v>147</v>
      </c>
      <c r="J1045" s="2" t="s">
        <v>46</v>
      </c>
      <c r="K1045" s="2" t="s">
        <v>48</v>
      </c>
      <c r="L1045" s="2" t="s">
        <v>87</v>
      </c>
      <c r="M1045" s="8">
        <v>1</v>
      </c>
      <c r="N1045" s="9" t="str">
        <f t="shared" si="48"/>
        <v>RSSS-997-4665 - Compte non provisionné - Capitalisable</v>
      </c>
      <c r="O1045" s="9" t="str">
        <f t="shared" si="49"/>
        <v>Investissement</v>
      </c>
      <c r="P1045" s="9" t="str">
        <f t="shared" si="50"/>
        <v>Fonds général</v>
      </c>
    </row>
    <row r="1046" spans="1:16" ht="12.75" customHeight="1" x14ac:dyDescent="0.25">
      <c r="A1046" s="2" t="s">
        <v>525</v>
      </c>
      <c r="B1046" s="2" t="s">
        <v>525</v>
      </c>
      <c r="C1046" s="2" t="s">
        <v>522</v>
      </c>
      <c r="D1046" s="2" t="s">
        <v>50</v>
      </c>
      <c r="E1046" s="2" t="s">
        <v>115</v>
      </c>
      <c r="F1046" s="2" t="s">
        <v>152</v>
      </c>
      <c r="G1046" s="2" t="s">
        <v>152</v>
      </c>
      <c r="H1046" s="2" t="s">
        <v>152</v>
      </c>
      <c r="I1046" s="2" t="s">
        <v>147</v>
      </c>
      <c r="J1046" s="2" t="s">
        <v>46</v>
      </c>
      <c r="K1046" s="2" t="s">
        <v>48</v>
      </c>
      <c r="L1046" s="2" t="s">
        <v>87</v>
      </c>
      <c r="M1046" s="8">
        <v>1</v>
      </c>
      <c r="N1046" s="9" t="str">
        <f t="shared" si="48"/>
        <v>RSSS-997-4700 - Compte non provisionné - Capitalisable</v>
      </c>
      <c r="O1046" s="9" t="str">
        <f t="shared" si="49"/>
        <v>Investissement</v>
      </c>
      <c r="P1046" s="9" t="str">
        <f t="shared" si="50"/>
        <v>Fonds général</v>
      </c>
    </row>
    <row r="1047" spans="1:16" ht="12.75" customHeight="1" x14ac:dyDescent="0.25">
      <c r="A1047" s="2" t="s">
        <v>434</v>
      </c>
      <c r="B1047" s="2" t="s">
        <v>434</v>
      </c>
      <c r="C1047" s="2" t="s">
        <v>431</v>
      </c>
      <c r="D1047" s="2" t="s">
        <v>50</v>
      </c>
      <c r="E1047" s="2" t="s">
        <v>115</v>
      </c>
      <c r="F1047" s="2" t="s">
        <v>152</v>
      </c>
      <c r="G1047" s="2" t="s">
        <v>152</v>
      </c>
      <c r="H1047" s="2" t="s">
        <v>152</v>
      </c>
      <c r="I1047" s="2" t="s">
        <v>147</v>
      </c>
      <c r="J1047" s="2" t="s">
        <v>46</v>
      </c>
      <c r="K1047" s="2" t="s">
        <v>48</v>
      </c>
      <c r="L1047" s="2" t="s">
        <v>87</v>
      </c>
      <c r="M1047" s="8">
        <v>1</v>
      </c>
      <c r="N1047" s="9" t="str">
        <f t="shared" si="48"/>
        <v>RSSS-997-4800 - Compte non provisionné - Capitalisable</v>
      </c>
      <c r="O1047" s="9" t="str">
        <f t="shared" si="49"/>
        <v>Investissement</v>
      </c>
      <c r="P1047" s="9" t="str">
        <f t="shared" si="50"/>
        <v>Fonds général</v>
      </c>
    </row>
    <row r="1048" spans="1:16" ht="12.75" customHeight="1" x14ac:dyDescent="0.25">
      <c r="A1048" s="2" t="s">
        <v>402</v>
      </c>
      <c r="B1048" s="2" t="s">
        <v>402</v>
      </c>
      <c r="C1048" s="2" t="s">
        <v>399</v>
      </c>
      <c r="D1048" s="2" t="s">
        <v>50</v>
      </c>
      <c r="E1048" s="2" t="s">
        <v>115</v>
      </c>
      <c r="F1048" s="2" t="s">
        <v>152</v>
      </c>
      <c r="G1048" s="2" t="s">
        <v>152</v>
      </c>
      <c r="H1048" s="2" t="s">
        <v>152</v>
      </c>
      <c r="I1048" s="2" t="s">
        <v>147</v>
      </c>
      <c r="J1048" s="2" t="s">
        <v>46</v>
      </c>
      <c r="K1048" s="2" t="s">
        <v>48</v>
      </c>
      <c r="L1048" s="2" t="s">
        <v>87</v>
      </c>
      <c r="M1048" s="8">
        <v>1</v>
      </c>
      <c r="N1048" s="9" t="str">
        <f t="shared" si="48"/>
        <v>RSSS-997-4851 - Compte non provisionné - Capitalisable</v>
      </c>
      <c r="O1048" s="9" t="str">
        <f t="shared" si="49"/>
        <v>Investissement</v>
      </c>
      <c r="P1048" s="9" t="str">
        <f t="shared" si="50"/>
        <v>Fonds général</v>
      </c>
    </row>
    <row r="1049" spans="1:16" ht="12.75" customHeight="1" x14ac:dyDescent="0.25">
      <c r="A1049" s="2" t="s">
        <v>369</v>
      </c>
      <c r="B1049" s="2" t="s">
        <v>369</v>
      </c>
      <c r="C1049" s="2" t="s">
        <v>366</v>
      </c>
      <c r="D1049" s="2" t="s">
        <v>50</v>
      </c>
      <c r="E1049" s="2" t="s">
        <v>115</v>
      </c>
      <c r="F1049" s="2" t="s">
        <v>152</v>
      </c>
      <c r="G1049" s="2" t="s">
        <v>152</v>
      </c>
      <c r="H1049" s="2" t="s">
        <v>152</v>
      </c>
      <c r="I1049" s="2" t="s">
        <v>147</v>
      </c>
      <c r="J1049" s="2" t="s">
        <v>46</v>
      </c>
      <c r="K1049" s="2" t="s">
        <v>48</v>
      </c>
      <c r="L1049" s="2" t="s">
        <v>87</v>
      </c>
      <c r="M1049" s="8">
        <v>1</v>
      </c>
      <c r="N1049" s="9" t="str">
        <f t="shared" si="48"/>
        <v>RSSS-997-4900 - Compte non provisionné - Capitalisable</v>
      </c>
      <c r="O1049" s="9" t="str">
        <f t="shared" si="49"/>
        <v>Investissement</v>
      </c>
      <c r="P1049" s="9" t="str">
        <f t="shared" si="50"/>
        <v>Fonds général</v>
      </c>
    </row>
    <row r="1050" spans="1:16" ht="12.75" customHeight="1" x14ac:dyDescent="0.25">
      <c r="A1050" s="2" t="s">
        <v>336</v>
      </c>
      <c r="B1050" s="2" t="s">
        <v>336</v>
      </c>
      <c r="C1050" s="2" t="s">
        <v>333</v>
      </c>
      <c r="D1050" s="2" t="s">
        <v>50</v>
      </c>
      <c r="E1050" s="2" t="s">
        <v>115</v>
      </c>
      <c r="F1050" s="2" t="s">
        <v>152</v>
      </c>
      <c r="G1050" s="2" t="s">
        <v>152</v>
      </c>
      <c r="H1050" s="2" t="s">
        <v>152</v>
      </c>
      <c r="I1050" s="2" t="s">
        <v>147</v>
      </c>
      <c r="J1050" s="2" t="s">
        <v>46</v>
      </c>
      <c r="K1050" s="2" t="s">
        <v>48</v>
      </c>
      <c r="L1050" s="2" t="s">
        <v>87</v>
      </c>
      <c r="M1050" s="8">
        <v>1</v>
      </c>
      <c r="N1050" s="9" t="str">
        <f t="shared" si="48"/>
        <v>RSSS-997-4903 - Compte non provisionné - Capitalisable</v>
      </c>
      <c r="O1050" s="9" t="str">
        <f t="shared" si="49"/>
        <v>Investissement</v>
      </c>
      <c r="P1050" s="9" t="str">
        <f t="shared" si="50"/>
        <v>Fonds général</v>
      </c>
    </row>
    <row r="1051" spans="1:16" ht="12.75" customHeight="1" x14ac:dyDescent="0.25">
      <c r="A1051" s="2" t="s">
        <v>298</v>
      </c>
      <c r="B1051" s="2" t="s">
        <v>298</v>
      </c>
      <c r="C1051" s="2" t="s">
        <v>295</v>
      </c>
      <c r="D1051" s="2" t="s">
        <v>50</v>
      </c>
      <c r="E1051" s="2" t="s">
        <v>115</v>
      </c>
      <c r="F1051" s="2" t="s">
        <v>152</v>
      </c>
      <c r="G1051" s="2" t="s">
        <v>152</v>
      </c>
      <c r="H1051" s="2" t="s">
        <v>152</v>
      </c>
      <c r="I1051" s="2" t="s">
        <v>147</v>
      </c>
      <c r="J1051" s="2" t="s">
        <v>46</v>
      </c>
      <c r="K1051" s="2" t="s">
        <v>48</v>
      </c>
      <c r="L1051" s="2" t="s">
        <v>87</v>
      </c>
      <c r="M1051" s="8">
        <v>1</v>
      </c>
      <c r="N1051" s="9" t="str">
        <f t="shared" si="48"/>
        <v>RSSS-997-4950 - Compte non provisionné - Capitalisable</v>
      </c>
      <c r="O1051" s="9" t="str">
        <f t="shared" si="49"/>
        <v>Investissement</v>
      </c>
      <c r="P1051" s="9" t="str">
        <f t="shared" si="50"/>
        <v>Fonds général</v>
      </c>
    </row>
    <row r="1052" spans="1:16" ht="12.75" customHeight="1" x14ac:dyDescent="0.25">
      <c r="A1052" s="2" t="s">
        <v>265</v>
      </c>
      <c r="B1052" s="2" t="s">
        <v>265</v>
      </c>
      <c r="C1052" s="2" t="s">
        <v>262</v>
      </c>
      <c r="D1052" s="2" t="s">
        <v>50</v>
      </c>
      <c r="E1052" s="2" t="s">
        <v>115</v>
      </c>
      <c r="F1052" s="2" t="s">
        <v>152</v>
      </c>
      <c r="G1052" s="2" t="s">
        <v>152</v>
      </c>
      <c r="H1052" s="2" t="s">
        <v>152</v>
      </c>
      <c r="I1052" s="2" t="s">
        <v>147</v>
      </c>
      <c r="J1052" s="2" t="s">
        <v>46</v>
      </c>
      <c r="K1052" s="2" t="s">
        <v>48</v>
      </c>
      <c r="L1052" s="2" t="s">
        <v>87</v>
      </c>
      <c r="M1052" s="8">
        <v>1</v>
      </c>
      <c r="N1052" s="9" t="str">
        <f t="shared" si="48"/>
        <v>RSSS-997-4951 - Compte non provisionné - Capitalisable</v>
      </c>
      <c r="O1052" s="9" t="str">
        <f t="shared" si="49"/>
        <v>Investissement</v>
      </c>
      <c r="P1052" s="9" t="str">
        <f t="shared" si="50"/>
        <v>Fonds général</v>
      </c>
    </row>
    <row r="1053" spans="1:16" ht="12.75" customHeight="1" x14ac:dyDescent="0.25">
      <c r="A1053" s="2" t="s">
        <v>153</v>
      </c>
      <c r="B1053" s="2" t="s">
        <v>153</v>
      </c>
      <c r="C1053" s="2" t="s">
        <v>149</v>
      </c>
      <c r="D1053" s="2" t="s">
        <v>50</v>
      </c>
      <c r="E1053" s="2" t="s">
        <v>115</v>
      </c>
      <c r="F1053" s="2" t="s">
        <v>152</v>
      </c>
      <c r="G1053" s="2" t="s">
        <v>152</v>
      </c>
      <c r="H1053" s="2" t="s">
        <v>152</v>
      </c>
      <c r="I1053" s="2" t="s">
        <v>147</v>
      </c>
      <c r="J1053" s="2" t="s">
        <v>46</v>
      </c>
      <c r="K1053" s="2" t="s">
        <v>48</v>
      </c>
      <c r="L1053" s="2" t="s">
        <v>87</v>
      </c>
      <c r="M1053" s="8">
        <v>1</v>
      </c>
      <c r="N1053" s="9" t="str">
        <f t="shared" si="48"/>
        <v>RSSS-997-4952 - Compte non provisionné - Capitalisable</v>
      </c>
      <c r="O1053" s="9" t="str">
        <f t="shared" si="49"/>
        <v>Investissement</v>
      </c>
      <c r="P1053" s="9" t="str">
        <f t="shared" si="50"/>
        <v>Fonds général</v>
      </c>
    </row>
    <row r="1054" spans="1:16" ht="12.75" customHeight="1" x14ac:dyDescent="0.25">
      <c r="A1054" s="2" t="s">
        <v>1349</v>
      </c>
      <c r="B1054" s="2" t="s">
        <v>1349</v>
      </c>
      <c r="C1054" s="2" t="s">
        <v>1347</v>
      </c>
      <c r="D1054" s="2" t="s">
        <v>50</v>
      </c>
      <c r="E1054" s="2" t="s">
        <v>90</v>
      </c>
      <c r="F1054" s="2" t="s">
        <v>89</v>
      </c>
      <c r="G1054" s="2" t="s">
        <v>89</v>
      </c>
      <c r="H1054" s="2" t="s">
        <v>89</v>
      </c>
      <c r="I1054" s="2" t="s">
        <v>88</v>
      </c>
      <c r="J1054" s="2" t="s">
        <v>47</v>
      </c>
      <c r="K1054" s="2" t="s">
        <v>48</v>
      </c>
      <c r="L1054" s="2" t="s">
        <v>87</v>
      </c>
      <c r="M1054" s="8">
        <v>1</v>
      </c>
      <c r="N1054" s="9" t="str">
        <f t="shared" si="48"/>
        <v>RSSS-998-4017 - COVID-19 - Non capitalisable</v>
      </c>
      <c r="O1054" s="9" t="str">
        <f t="shared" si="49"/>
        <v>Dépense</v>
      </c>
      <c r="P1054" s="9" t="str">
        <f t="shared" si="50"/>
        <v>Fonds général</v>
      </c>
    </row>
    <row r="1055" spans="1:16" ht="12.75" customHeight="1" x14ac:dyDescent="0.25">
      <c r="A1055" s="2" t="s">
        <v>1316</v>
      </c>
      <c r="B1055" s="2" t="s">
        <v>1316</v>
      </c>
      <c r="C1055" s="2" t="s">
        <v>1314</v>
      </c>
      <c r="D1055" s="2" t="s">
        <v>50</v>
      </c>
      <c r="E1055" s="2" t="s">
        <v>90</v>
      </c>
      <c r="F1055" s="2" t="s">
        <v>89</v>
      </c>
      <c r="G1055" s="2" t="s">
        <v>89</v>
      </c>
      <c r="H1055" s="2" t="s">
        <v>89</v>
      </c>
      <c r="I1055" s="2" t="s">
        <v>88</v>
      </c>
      <c r="J1055" s="2" t="s">
        <v>47</v>
      </c>
      <c r="K1055" s="2" t="s">
        <v>48</v>
      </c>
      <c r="L1055" s="2" t="s">
        <v>87</v>
      </c>
      <c r="M1055" s="8">
        <v>1</v>
      </c>
      <c r="N1055" s="9" t="str">
        <f t="shared" si="48"/>
        <v>RSSS-998-4051 - COVID-19 - Non capitalisable</v>
      </c>
      <c r="O1055" s="9" t="str">
        <f t="shared" si="49"/>
        <v>Dépense</v>
      </c>
      <c r="P1055" s="9" t="str">
        <f t="shared" si="50"/>
        <v>Fonds général</v>
      </c>
    </row>
    <row r="1056" spans="1:16" ht="12.75" customHeight="1" x14ac:dyDescent="0.25">
      <c r="A1056" s="2" t="s">
        <v>1283</v>
      </c>
      <c r="B1056" s="2" t="s">
        <v>1283</v>
      </c>
      <c r="C1056" s="2" t="s">
        <v>1281</v>
      </c>
      <c r="D1056" s="2" t="s">
        <v>50</v>
      </c>
      <c r="E1056" s="2" t="s">
        <v>90</v>
      </c>
      <c r="F1056" s="2" t="s">
        <v>89</v>
      </c>
      <c r="G1056" s="2" t="s">
        <v>89</v>
      </c>
      <c r="H1056" s="2" t="s">
        <v>89</v>
      </c>
      <c r="I1056" s="2" t="s">
        <v>88</v>
      </c>
      <c r="J1056" s="2" t="s">
        <v>47</v>
      </c>
      <c r="K1056" s="2" t="s">
        <v>48</v>
      </c>
      <c r="L1056" s="2" t="s">
        <v>87</v>
      </c>
      <c r="M1056" s="8">
        <v>1</v>
      </c>
      <c r="N1056" s="9" t="str">
        <f t="shared" si="48"/>
        <v>RSSS-998-4100 - COVID-19 - Non capitalisable</v>
      </c>
      <c r="O1056" s="9" t="str">
        <f t="shared" si="49"/>
        <v>Dépense</v>
      </c>
      <c r="P1056" s="9" t="str">
        <f t="shared" si="50"/>
        <v>Fonds général</v>
      </c>
    </row>
    <row r="1057" spans="1:16" ht="12.75" customHeight="1" x14ac:dyDescent="0.25">
      <c r="A1057" s="2" t="s">
        <v>1250</v>
      </c>
      <c r="B1057" s="2" t="s">
        <v>1250</v>
      </c>
      <c r="C1057" s="2" t="s">
        <v>1248</v>
      </c>
      <c r="D1057" s="2" t="s">
        <v>50</v>
      </c>
      <c r="E1057" s="2" t="s">
        <v>90</v>
      </c>
      <c r="F1057" s="2" t="s">
        <v>89</v>
      </c>
      <c r="G1057" s="2" t="s">
        <v>89</v>
      </c>
      <c r="H1057" s="2" t="s">
        <v>89</v>
      </c>
      <c r="I1057" s="2" t="s">
        <v>88</v>
      </c>
      <c r="J1057" s="2" t="s">
        <v>47</v>
      </c>
      <c r="K1057" s="2" t="s">
        <v>48</v>
      </c>
      <c r="L1057" s="2" t="s">
        <v>87</v>
      </c>
      <c r="M1057" s="8">
        <v>1</v>
      </c>
      <c r="N1057" s="9" t="str">
        <f t="shared" si="48"/>
        <v>RSSS-998-4150 - COVID-19 - Non capitalisable</v>
      </c>
      <c r="O1057" s="9" t="str">
        <f t="shared" si="49"/>
        <v>Dépense</v>
      </c>
      <c r="P1057" s="9" t="str">
        <f t="shared" si="50"/>
        <v>Fonds général</v>
      </c>
    </row>
    <row r="1058" spans="1:16" ht="12.75" customHeight="1" x14ac:dyDescent="0.25">
      <c r="A1058" s="2" t="s">
        <v>1217</v>
      </c>
      <c r="B1058" s="2" t="s">
        <v>1217</v>
      </c>
      <c r="C1058" s="2" t="s">
        <v>1215</v>
      </c>
      <c r="D1058" s="2" t="s">
        <v>50</v>
      </c>
      <c r="E1058" s="2" t="s">
        <v>90</v>
      </c>
      <c r="F1058" s="2" t="s">
        <v>89</v>
      </c>
      <c r="G1058" s="2" t="s">
        <v>89</v>
      </c>
      <c r="H1058" s="2" t="s">
        <v>89</v>
      </c>
      <c r="I1058" s="2" t="s">
        <v>88</v>
      </c>
      <c r="J1058" s="2" t="s">
        <v>47</v>
      </c>
      <c r="K1058" s="2" t="s">
        <v>48</v>
      </c>
      <c r="L1058" s="2" t="s">
        <v>87</v>
      </c>
      <c r="M1058" s="8">
        <v>1</v>
      </c>
      <c r="N1058" s="9" t="str">
        <f t="shared" si="48"/>
        <v>RSSS-998-4155 - COVID-19 - Non capitalisable</v>
      </c>
      <c r="O1058" s="9" t="str">
        <f t="shared" si="49"/>
        <v>Dépense</v>
      </c>
      <c r="P1058" s="9" t="str">
        <f t="shared" si="50"/>
        <v>Fonds général</v>
      </c>
    </row>
    <row r="1059" spans="1:16" ht="12.75" customHeight="1" x14ac:dyDescent="0.25">
      <c r="A1059" s="2" t="s">
        <v>1184</v>
      </c>
      <c r="B1059" s="2" t="s">
        <v>1184</v>
      </c>
      <c r="C1059" s="2" t="s">
        <v>1182</v>
      </c>
      <c r="D1059" s="2" t="s">
        <v>50</v>
      </c>
      <c r="E1059" s="2" t="s">
        <v>90</v>
      </c>
      <c r="F1059" s="2" t="s">
        <v>89</v>
      </c>
      <c r="G1059" s="2" t="s">
        <v>89</v>
      </c>
      <c r="H1059" s="2" t="s">
        <v>89</v>
      </c>
      <c r="I1059" s="2" t="s">
        <v>88</v>
      </c>
      <c r="J1059" s="2" t="s">
        <v>47</v>
      </c>
      <c r="K1059" s="2" t="s">
        <v>48</v>
      </c>
      <c r="L1059" s="2" t="s">
        <v>87</v>
      </c>
      <c r="M1059" s="8">
        <v>1</v>
      </c>
      <c r="N1059" s="9" t="str">
        <f t="shared" si="48"/>
        <v>RSSS-998-4200 - COVID-19 - Non capitalisable</v>
      </c>
      <c r="O1059" s="9" t="str">
        <f t="shared" si="49"/>
        <v>Dépense</v>
      </c>
      <c r="P1059" s="9" t="str">
        <f t="shared" si="50"/>
        <v>Fonds général</v>
      </c>
    </row>
    <row r="1060" spans="1:16" ht="12.75" customHeight="1" x14ac:dyDescent="0.25">
      <c r="A1060" s="2" t="s">
        <v>1151</v>
      </c>
      <c r="B1060" s="2" t="s">
        <v>1151</v>
      </c>
      <c r="C1060" s="2" t="s">
        <v>1149</v>
      </c>
      <c r="D1060" s="2" t="s">
        <v>50</v>
      </c>
      <c r="E1060" s="2" t="s">
        <v>90</v>
      </c>
      <c r="F1060" s="2" t="s">
        <v>89</v>
      </c>
      <c r="G1060" s="2" t="s">
        <v>89</v>
      </c>
      <c r="H1060" s="2" t="s">
        <v>89</v>
      </c>
      <c r="I1060" s="2" t="s">
        <v>88</v>
      </c>
      <c r="J1060" s="2" t="s">
        <v>47</v>
      </c>
      <c r="K1060" s="2" t="s">
        <v>48</v>
      </c>
      <c r="L1060" s="2" t="s">
        <v>87</v>
      </c>
      <c r="M1060" s="8">
        <v>1</v>
      </c>
      <c r="N1060" s="9" t="str">
        <f t="shared" si="48"/>
        <v>RSSS-998-4250 - COVID-19 - Non capitalisable</v>
      </c>
      <c r="O1060" s="9" t="str">
        <f t="shared" si="49"/>
        <v>Dépense</v>
      </c>
      <c r="P1060" s="9" t="str">
        <f t="shared" si="50"/>
        <v>Fonds général</v>
      </c>
    </row>
    <row r="1061" spans="1:16" ht="12.75" customHeight="1" x14ac:dyDescent="0.25">
      <c r="A1061" s="2" t="s">
        <v>1118</v>
      </c>
      <c r="B1061" s="2" t="s">
        <v>1118</v>
      </c>
      <c r="C1061" s="2" t="s">
        <v>1116</v>
      </c>
      <c r="D1061" s="2" t="s">
        <v>50</v>
      </c>
      <c r="E1061" s="2" t="s">
        <v>90</v>
      </c>
      <c r="F1061" s="2" t="s">
        <v>89</v>
      </c>
      <c r="G1061" s="2" t="s">
        <v>89</v>
      </c>
      <c r="H1061" s="2" t="s">
        <v>89</v>
      </c>
      <c r="I1061" s="2" t="s">
        <v>88</v>
      </c>
      <c r="J1061" s="2" t="s">
        <v>47</v>
      </c>
      <c r="K1061" s="2" t="s">
        <v>48</v>
      </c>
      <c r="L1061" s="2" t="s">
        <v>87</v>
      </c>
      <c r="M1061" s="8">
        <v>1</v>
      </c>
      <c r="N1061" s="9" t="str">
        <f t="shared" si="48"/>
        <v>RSSS-998-4300 - COVID-19 - Non capitalisable</v>
      </c>
      <c r="O1061" s="9" t="str">
        <f t="shared" si="49"/>
        <v>Dépense</v>
      </c>
      <c r="P1061" s="9" t="str">
        <f t="shared" si="50"/>
        <v>Fonds général</v>
      </c>
    </row>
    <row r="1062" spans="1:16" ht="12.75" customHeight="1" x14ac:dyDescent="0.25">
      <c r="A1062" s="2" t="s">
        <v>1085</v>
      </c>
      <c r="B1062" s="2" t="s">
        <v>1085</v>
      </c>
      <c r="C1062" s="2" t="s">
        <v>1083</v>
      </c>
      <c r="D1062" s="2" t="s">
        <v>50</v>
      </c>
      <c r="E1062" s="2" t="s">
        <v>90</v>
      </c>
      <c r="F1062" s="2" t="s">
        <v>89</v>
      </c>
      <c r="G1062" s="2" t="s">
        <v>89</v>
      </c>
      <c r="H1062" s="2" t="s">
        <v>89</v>
      </c>
      <c r="I1062" s="2" t="s">
        <v>88</v>
      </c>
      <c r="J1062" s="2" t="s">
        <v>47</v>
      </c>
      <c r="K1062" s="2" t="s">
        <v>48</v>
      </c>
      <c r="L1062" s="2" t="s">
        <v>87</v>
      </c>
      <c r="M1062" s="8">
        <v>1</v>
      </c>
      <c r="N1062" s="9" t="str">
        <f t="shared" si="48"/>
        <v>RSSS-998-4326 - COVID-19 - Non capitalisable</v>
      </c>
      <c r="O1062" s="9" t="str">
        <f t="shared" si="49"/>
        <v>Dépense</v>
      </c>
      <c r="P1062" s="9" t="str">
        <f t="shared" si="50"/>
        <v>Fonds général</v>
      </c>
    </row>
    <row r="1063" spans="1:16" ht="12.75" customHeight="1" x14ac:dyDescent="0.25">
      <c r="A1063" s="2" t="s">
        <v>1052</v>
      </c>
      <c r="B1063" s="2" t="s">
        <v>1052</v>
      </c>
      <c r="C1063" s="2" t="s">
        <v>1050</v>
      </c>
      <c r="D1063" s="2" t="s">
        <v>50</v>
      </c>
      <c r="E1063" s="2" t="s">
        <v>90</v>
      </c>
      <c r="F1063" s="2" t="s">
        <v>89</v>
      </c>
      <c r="G1063" s="2" t="s">
        <v>89</v>
      </c>
      <c r="H1063" s="2" t="s">
        <v>89</v>
      </c>
      <c r="I1063" s="2" t="s">
        <v>88</v>
      </c>
      <c r="J1063" s="2" t="s">
        <v>47</v>
      </c>
      <c r="K1063" s="2" t="s">
        <v>48</v>
      </c>
      <c r="L1063" s="2" t="s">
        <v>87</v>
      </c>
      <c r="M1063" s="8">
        <v>1</v>
      </c>
      <c r="N1063" s="9" t="str">
        <f t="shared" si="48"/>
        <v>RSSS-998-4327 - COVID-19 - Non capitalisable</v>
      </c>
      <c r="O1063" s="9" t="str">
        <f t="shared" si="49"/>
        <v>Dépense</v>
      </c>
      <c r="P1063" s="9" t="str">
        <f t="shared" si="50"/>
        <v>Fonds général</v>
      </c>
    </row>
    <row r="1064" spans="1:16" ht="12.75" customHeight="1" x14ac:dyDescent="0.25">
      <c r="A1064" s="2" t="s">
        <v>1019</v>
      </c>
      <c r="B1064" s="2" t="s">
        <v>1019</v>
      </c>
      <c r="C1064" s="2" t="s">
        <v>1017</v>
      </c>
      <c r="D1064" s="2" t="s">
        <v>50</v>
      </c>
      <c r="E1064" s="2" t="s">
        <v>90</v>
      </c>
      <c r="F1064" s="2" t="s">
        <v>89</v>
      </c>
      <c r="G1064" s="2" t="s">
        <v>89</v>
      </c>
      <c r="H1064" s="2" t="s">
        <v>89</v>
      </c>
      <c r="I1064" s="2" t="s">
        <v>88</v>
      </c>
      <c r="J1064" s="2" t="s">
        <v>47</v>
      </c>
      <c r="K1064" s="2" t="s">
        <v>48</v>
      </c>
      <c r="L1064" s="2" t="s">
        <v>87</v>
      </c>
      <c r="M1064" s="8">
        <v>1</v>
      </c>
      <c r="N1064" s="9" t="str">
        <f t="shared" si="48"/>
        <v>RSSS-998-4350 - COVID-19 - Non capitalisable</v>
      </c>
      <c r="O1064" s="9" t="str">
        <f t="shared" si="49"/>
        <v>Dépense</v>
      </c>
      <c r="P1064" s="9" t="str">
        <f t="shared" si="50"/>
        <v>Fonds général</v>
      </c>
    </row>
    <row r="1065" spans="1:16" ht="12.75" customHeight="1" x14ac:dyDescent="0.25">
      <c r="A1065" s="2" t="s">
        <v>986</v>
      </c>
      <c r="B1065" s="2" t="s">
        <v>986</v>
      </c>
      <c r="C1065" s="2" t="s">
        <v>984</v>
      </c>
      <c r="D1065" s="2" t="s">
        <v>50</v>
      </c>
      <c r="E1065" s="2" t="s">
        <v>90</v>
      </c>
      <c r="F1065" s="2" t="s">
        <v>89</v>
      </c>
      <c r="G1065" s="2" t="s">
        <v>89</v>
      </c>
      <c r="H1065" s="2" t="s">
        <v>89</v>
      </c>
      <c r="I1065" s="2" t="s">
        <v>88</v>
      </c>
      <c r="J1065" s="2" t="s">
        <v>47</v>
      </c>
      <c r="K1065" s="2" t="s">
        <v>48</v>
      </c>
      <c r="L1065" s="2" t="s">
        <v>87</v>
      </c>
      <c r="M1065" s="8">
        <v>1</v>
      </c>
      <c r="N1065" s="9" t="str">
        <f t="shared" si="48"/>
        <v>RSSS-998-4400 - COVID-19 - Non capitalisable</v>
      </c>
      <c r="O1065" s="9" t="str">
        <f t="shared" si="49"/>
        <v>Dépense</v>
      </c>
      <c r="P1065" s="9" t="str">
        <f t="shared" si="50"/>
        <v>Fonds général</v>
      </c>
    </row>
    <row r="1066" spans="1:16" ht="12.75" customHeight="1" x14ac:dyDescent="0.25">
      <c r="A1066" s="2" t="s">
        <v>953</v>
      </c>
      <c r="B1066" s="2" t="s">
        <v>953</v>
      </c>
      <c r="C1066" s="2" t="s">
        <v>951</v>
      </c>
      <c r="D1066" s="2" t="s">
        <v>50</v>
      </c>
      <c r="E1066" s="2" t="s">
        <v>90</v>
      </c>
      <c r="F1066" s="2" t="s">
        <v>89</v>
      </c>
      <c r="G1066" s="2" t="s">
        <v>89</v>
      </c>
      <c r="H1066" s="2" t="s">
        <v>89</v>
      </c>
      <c r="I1066" s="2" t="s">
        <v>88</v>
      </c>
      <c r="J1066" s="2" t="s">
        <v>47</v>
      </c>
      <c r="K1066" s="2" t="s">
        <v>48</v>
      </c>
      <c r="L1066" s="2" t="s">
        <v>87</v>
      </c>
      <c r="M1066" s="8">
        <v>1</v>
      </c>
      <c r="N1066" s="9" t="str">
        <f t="shared" si="48"/>
        <v>RSSS-998-4450 - COVID-19 - Non capitalisable</v>
      </c>
      <c r="O1066" s="9" t="str">
        <f t="shared" si="49"/>
        <v>Dépense</v>
      </c>
      <c r="P1066" s="9" t="str">
        <f t="shared" si="50"/>
        <v>Fonds général</v>
      </c>
    </row>
    <row r="1067" spans="1:16" ht="12.75" customHeight="1" x14ac:dyDescent="0.25">
      <c r="A1067" s="2" t="s">
        <v>920</v>
      </c>
      <c r="B1067" s="2" t="s">
        <v>920</v>
      </c>
      <c r="C1067" s="2" t="s">
        <v>918</v>
      </c>
      <c r="D1067" s="2" t="s">
        <v>50</v>
      </c>
      <c r="E1067" s="2" t="s">
        <v>90</v>
      </c>
      <c r="F1067" s="2" t="s">
        <v>89</v>
      </c>
      <c r="G1067" s="2" t="s">
        <v>89</v>
      </c>
      <c r="H1067" s="2" t="s">
        <v>89</v>
      </c>
      <c r="I1067" s="2" t="s">
        <v>88</v>
      </c>
      <c r="J1067" s="2" t="s">
        <v>47</v>
      </c>
      <c r="K1067" s="2" t="s">
        <v>48</v>
      </c>
      <c r="L1067" s="2" t="s">
        <v>87</v>
      </c>
      <c r="M1067" s="8">
        <v>1</v>
      </c>
      <c r="N1067" s="9" t="str">
        <f t="shared" si="48"/>
        <v>RSSS-998-4500 - COVID-19 - Non capitalisable</v>
      </c>
      <c r="O1067" s="9" t="str">
        <f t="shared" si="49"/>
        <v>Dépense</v>
      </c>
      <c r="P1067" s="9" t="str">
        <f t="shared" si="50"/>
        <v>Fonds général</v>
      </c>
    </row>
    <row r="1068" spans="1:16" ht="12.75" customHeight="1" x14ac:dyDescent="0.25">
      <c r="A1068" s="2" t="s">
        <v>887</v>
      </c>
      <c r="B1068" s="2" t="s">
        <v>887</v>
      </c>
      <c r="C1068" s="2" t="s">
        <v>885</v>
      </c>
      <c r="D1068" s="2" t="s">
        <v>50</v>
      </c>
      <c r="E1068" s="2" t="s">
        <v>90</v>
      </c>
      <c r="F1068" s="2" t="s">
        <v>89</v>
      </c>
      <c r="G1068" s="2" t="s">
        <v>89</v>
      </c>
      <c r="H1068" s="2" t="s">
        <v>89</v>
      </c>
      <c r="I1068" s="2" t="s">
        <v>88</v>
      </c>
      <c r="J1068" s="2" t="s">
        <v>47</v>
      </c>
      <c r="K1068" s="2" t="s">
        <v>48</v>
      </c>
      <c r="L1068" s="2" t="s">
        <v>87</v>
      </c>
      <c r="M1068" s="8">
        <v>1</v>
      </c>
      <c r="N1068" s="9" t="str">
        <f t="shared" si="48"/>
        <v>RSSS-998-4550 - COVID-19 - Non capitalisable</v>
      </c>
      <c r="O1068" s="9" t="str">
        <f t="shared" si="49"/>
        <v>Dépense</v>
      </c>
      <c r="P1068" s="9" t="str">
        <f t="shared" si="50"/>
        <v>Fonds général</v>
      </c>
    </row>
    <row r="1069" spans="1:16" ht="12.75" customHeight="1" x14ac:dyDescent="0.25">
      <c r="A1069" s="2" t="s">
        <v>854</v>
      </c>
      <c r="B1069" s="2" t="s">
        <v>854</v>
      </c>
      <c r="C1069" s="2" t="s">
        <v>852</v>
      </c>
      <c r="D1069" s="2" t="s">
        <v>50</v>
      </c>
      <c r="E1069" s="2" t="s">
        <v>90</v>
      </c>
      <c r="F1069" s="2" t="s">
        <v>89</v>
      </c>
      <c r="G1069" s="2" t="s">
        <v>89</v>
      </c>
      <c r="H1069" s="2" t="s">
        <v>89</v>
      </c>
      <c r="I1069" s="2" t="s">
        <v>88</v>
      </c>
      <c r="J1069" s="2" t="s">
        <v>47</v>
      </c>
      <c r="K1069" s="2" t="s">
        <v>48</v>
      </c>
      <c r="L1069" s="2" t="s">
        <v>87</v>
      </c>
      <c r="M1069" s="8">
        <v>1</v>
      </c>
      <c r="N1069" s="9" t="str">
        <f t="shared" si="48"/>
        <v>RSSS-998-4600 - COVID-19 - Non capitalisable</v>
      </c>
      <c r="O1069" s="9" t="str">
        <f t="shared" si="49"/>
        <v>Dépense</v>
      </c>
      <c r="P1069" s="9" t="str">
        <f t="shared" si="50"/>
        <v>Fonds général</v>
      </c>
    </row>
    <row r="1070" spans="1:16" ht="12.75" customHeight="1" x14ac:dyDescent="0.25">
      <c r="A1070" s="2" t="s">
        <v>821</v>
      </c>
      <c r="B1070" s="2" t="s">
        <v>821</v>
      </c>
      <c r="C1070" s="2" t="s">
        <v>819</v>
      </c>
      <c r="D1070" s="2" t="s">
        <v>50</v>
      </c>
      <c r="E1070" s="2" t="s">
        <v>90</v>
      </c>
      <c r="F1070" s="2" t="s">
        <v>89</v>
      </c>
      <c r="G1070" s="2" t="s">
        <v>89</v>
      </c>
      <c r="H1070" s="2" t="s">
        <v>89</v>
      </c>
      <c r="I1070" s="2" t="s">
        <v>88</v>
      </c>
      <c r="J1070" s="2" t="s">
        <v>47</v>
      </c>
      <c r="K1070" s="2" t="s">
        <v>48</v>
      </c>
      <c r="L1070" s="2" t="s">
        <v>87</v>
      </c>
      <c r="M1070" s="8">
        <v>1</v>
      </c>
      <c r="N1070" s="9" t="str">
        <f t="shared" si="48"/>
        <v>RSSS-998-4601 - COVID-19 - Non capitalisable</v>
      </c>
      <c r="O1070" s="9" t="str">
        <f t="shared" si="49"/>
        <v>Dépense</v>
      </c>
      <c r="P1070" s="9" t="str">
        <f t="shared" si="50"/>
        <v>Fonds général</v>
      </c>
    </row>
    <row r="1071" spans="1:16" ht="12.75" customHeight="1" x14ac:dyDescent="0.25">
      <c r="A1071" s="2" t="s">
        <v>788</v>
      </c>
      <c r="B1071" s="2" t="s">
        <v>788</v>
      </c>
      <c r="C1071" s="2" t="s">
        <v>786</v>
      </c>
      <c r="D1071" s="2" t="s">
        <v>50</v>
      </c>
      <c r="E1071" s="2" t="s">
        <v>90</v>
      </c>
      <c r="F1071" s="2" t="s">
        <v>89</v>
      </c>
      <c r="G1071" s="2" t="s">
        <v>89</v>
      </c>
      <c r="H1071" s="2" t="s">
        <v>89</v>
      </c>
      <c r="I1071" s="2" t="s">
        <v>88</v>
      </c>
      <c r="J1071" s="2" t="s">
        <v>47</v>
      </c>
      <c r="K1071" s="2" t="s">
        <v>48</v>
      </c>
      <c r="L1071" s="2" t="s">
        <v>87</v>
      </c>
      <c r="M1071" s="8">
        <v>1</v>
      </c>
      <c r="N1071" s="9" t="str">
        <f t="shared" si="48"/>
        <v>RSSS-998-4602 - COVID-19 - Non capitalisable</v>
      </c>
      <c r="O1071" s="9" t="str">
        <f t="shared" si="49"/>
        <v>Dépense</v>
      </c>
      <c r="P1071" s="9" t="str">
        <f t="shared" si="50"/>
        <v>Fonds général</v>
      </c>
    </row>
    <row r="1072" spans="1:16" ht="12.75" customHeight="1" x14ac:dyDescent="0.25">
      <c r="A1072" s="2" t="s">
        <v>755</v>
      </c>
      <c r="B1072" s="2" t="s">
        <v>755</v>
      </c>
      <c r="C1072" s="2" t="s">
        <v>753</v>
      </c>
      <c r="D1072" s="2" t="s">
        <v>50</v>
      </c>
      <c r="E1072" s="2" t="s">
        <v>90</v>
      </c>
      <c r="F1072" s="2" t="s">
        <v>89</v>
      </c>
      <c r="G1072" s="2" t="s">
        <v>89</v>
      </c>
      <c r="H1072" s="2" t="s">
        <v>89</v>
      </c>
      <c r="I1072" s="2" t="s">
        <v>88</v>
      </c>
      <c r="J1072" s="2" t="s">
        <v>47</v>
      </c>
      <c r="K1072" s="2" t="s">
        <v>48</v>
      </c>
      <c r="L1072" s="2" t="s">
        <v>87</v>
      </c>
      <c r="M1072" s="8">
        <v>1</v>
      </c>
      <c r="N1072" s="9" t="str">
        <f t="shared" si="48"/>
        <v>RSSS-998-4603 - COVID-19 - Non capitalisable</v>
      </c>
      <c r="O1072" s="9" t="str">
        <f t="shared" si="49"/>
        <v>Dépense</v>
      </c>
      <c r="P1072" s="9" t="str">
        <f t="shared" si="50"/>
        <v>Fonds général</v>
      </c>
    </row>
    <row r="1073" spans="1:16" ht="12.75" customHeight="1" x14ac:dyDescent="0.25">
      <c r="A1073" s="2" t="s">
        <v>722</v>
      </c>
      <c r="B1073" s="2" t="s">
        <v>722</v>
      </c>
      <c r="C1073" s="2" t="s">
        <v>720</v>
      </c>
      <c r="D1073" s="2" t="s">
        <v>50</v>
      </c>
      <c r="E1073" s="2" t="s">
        <v>90</v>
      </c>
      <c r="F1073" s="2" t="s">
        <v>89</v>
      </c>
      <c r="G1073" s="2" t="s">
        <v>89</v>
      </c>
      <c r="H1073" s="2" t="s">
        <v>89</v>
      </c>
      <c r="I1073" s="2" t="s">
        <v>88</v>
      </c>
      <c r="J1073" s="2" t="s">
        <v>47</v>
      </c>
      <c r="K1073" s="2" t="s">
        <v>48</v>
      </c>
      <c r="L1073" s="2" t="s">
        <v>87</v>
      </c>
      <c r="M1073" s="8">
        <v>1</v>
      </c>
      <c r="N1073" s="9" t="str">
        <f t="shared" si="48"/>
        <v>RSSS-998-4604 - COVID-19 - Non capitalisable</v>
      </c>
      <c r="O1073" s="9" t="str">
        <f t="shared" si="49"/>
        <v>Dépense</v>
      </c>
      <c r="P1073" s="9" t="str">
        <f t="shared" si="50"/>
        <v>Fonds général</v>
      </c>
    </row>
    <row r="1074" spans="1:16" ht="12.75" customHeight="1" x14ac:dyDescent="0.25">
      <c r="A1074" s="2" t="s">
        <v>689</v>
      </c>
      <c r="B1074" s="2" t="s">
        <v>689</v>
      </c>
      <c r="C1074" s="2" t="s">
        <v>687</v>
      </c>
      <c r="D1074" s="2" t="s">
        <v>50</v>
      </c>
      <c r="E1074" s="2" t="s">
        <v>90</v>
      </c>
      <c r="F1074" s="2" t="s">
        <v>89</v>
      </c>
      <c r="G1074" s="2" t="s">
        <v>89</v>
      </c>
      <c r="H1074" s="2" t="s">
        <v>89</v>
      </c>
      <c r="I1074" s="2" t="s">
        <v>88</v>
      </c>
      <c r="J1074" s="2" t="s">
        <v>47</v>
      </c>
      <c r="K1074" s="2" t="s">
        <v>48</v>
      </c>
      <c r="L1074" s="2" t="s">
        <v>87</v>
      </c>
      <c r="M1074" s="8">
        <v>1</v>
      </c>
      <c r="N1074" s="9" t="str">
        <f t="shared" si="48"/>
        <v>RSSS-998-4618 - COVID-19 - Non capitalisable</v>
      </c>
      <c r="O1074" s="9" t="str">
        <f t="shared" si="49"/>
        <v>Dépense</v>
      </c>
      <c r="P1074" s="9" t="str">
        <f t="shared" si="50"/>
        <v>Fonds général</v>
      </c>
    </row>
    <row r="1075" spans="1:16" ht="12.75" customHeight="1" x14ac:dyDescent="0.25">
      <c r="A1075" s="2" t="s">
        <v>656</v>
      </c>
      <c r="B1075" s="2" t="s">
        <v>656</v>
      </c>
      <c r="C1075" s="2" t="s">
        <v>654</v>
      </c>
      <c r="D1075" s="2" t="s">
        <v>50</v>
      </c>
      <c r="E1075" s="2" t="s">
        <v>90</v>
      </c>
      <c r="F1075" s="2" t="s">
        <v>89</v>
      </c>
      <c r="G1075" s="2" t="s">
        <v>89</v>
      </c>
      <c r="H1075" s="2" t="s">
        <v>89</v>
      </c>
      <c r="I1075" s="2" t="s">
        <v>88</v>
      </c>
      <c r="J1075" s="2" t="s">
        <v>47</v>
      </c>
      <c r="K1075" s="2" t="s">
        <v>48</v>
      </c>
      <c r="L1075" s="2" t="s">
        <v>87</v>
      </c>
      <c r="M1075" s="8">
        <v>1</v>
      </c>
      <c r="N1075" s="9" t="str">
        <f t="shared" si="48"/>
        <v>RSSS-998-4620 - COVID-19 - Non capitalisable</v>
      </c>
      <c r="O1075" s="9" t="str">
        <f t="shared" si="49"/>
        <v>Dépense</v>
      </c>
      <c r="P1075" s="9" t="str">
        <f t="shared" si="50"/>
        <v>Fonds général</v>
      </c>
    </row>
    <row r="1076" spans="1:16" ht="12.75" customHeight="1" x14ac:dyDescent="0.25">
      <c r="A1076" s="2" t="s">
        <v>623</v>
      </c>
      <c r="B1076" s="2" t="s">
        <v>623</v>
      </c>
      <c r="C1076" s="2" t="s">
        <v>621</v>
      </c>
      <c r="D1076" s="2" t="s">
        <v>50</v>
      </c>
      <c r="E1076" s="2" t="s">
        <v>90</v>
      </c>
      <c r="F1076" s="2" t="s">
        <v>89</v>
      </c>
      <c r="G1076" s="2" t="s">
        <v>89</v>
      </c>
      <c r="H1076" s="2" t="s">
        <v>89</v>
      </c>
      <c r="I1076" s="2" t="s">
        <v>88</v>
      </c>
      <c r="J1076" s="2" t="s">
        <v>47</v>
      </c>
      <c r="K1076" s="2" t="s">
        <v>48</v>
      </c>
      <c r="L1076" s="2" t="s">
        <v>87</v>
      </c>
      <c r="M1076" s="8">
        <v>1</v>
      </c>
      <c r="N1076" s="9" t="str">
        <f t="shared" si="48"/>
        <v>RSSS-998-4624 - COVID-19 - Non capitalisable</v>
      </c>
      <c r="O1076" s="9" t="str">
        <f t="shared" si="49"/>
        <v>Dépense</v>
      </c>
      <c r="P1076" s="9" t="str">
        <f t="shared" si="50"/>
        <v>Fonds général</v>
      </c>
    </row>
    <row r="1077" spans="1:16" ht="12.75" customHeight="1" x14ac:dyDescent="0.25">
      <c r="A1077" s="2" t="s">
        <v>590</v>
      </c>
      <c r="B1077" s="2" t="s">
        <v>590</v>
      </c>
      <c r="C1077" s="2" t="s">
        <v>588</v>
      </c>
      <c r="D1077" s="2" t="s">
        <v>50</v>
      </c>
      <c r="E1077" s="2" t="s">
        <v>90</v>
      </c>
      <c r="F1077" s="2" t="s">
        <v>89</v>
      </c>
      <c r="G1077" s="2" t="s">
        <v>89</v>
      </c>
      <c r="H1077" s="2" t="s">
        <v>89</v>
      </c>
      <c r="I1077" s="2" t="s">
        <v>88</v>
      </c>
      <c r="J1077" s="2" t="s">
        <v>47</v>
      </c>
      <c r="K1077" s="2" t="s">
        <v>48</v>
      </c>
      <c r="L1077" s="2" t="s">
        <v>87</v>
      </c>
      <c r="M1077" s="8">
        <v>1</v>
      </c>
      <c r="N1077" s="9" t="str">
        <f t="shared" si="48"/>
        <v>RSSS-998-4664 - COVID-19 - Non capitalisable</v>
      </c>
      <c r="O1077" s="9" t="str">
        <f t="shared" si="49"/>
        <v>Dépense</v>
      </c>
      <c r="P1077" s="9" t="str">
        <f t="shared" si="50"/>
        <v>Fonds général</v>
      </c>
    </row>
    <row r="1078" spans="1:16" ht="12.75" customHeight="1" x14ac:dyDescent="0.25">
      <c r="A1078" s="2" t="s">
        <v>557</v>
      </c>
      <c r="B1078" s="2" t="s">
        <v>557</v>
      </c>
      <c r="C1078" s="2" t="s">
        <v>555</v>
      </c>
      <c r="D1078" s="2" t="s">
        <v>50</v>
      </c>
      <c r="E1078" s="2" t="s">
        <v>90</v>
      </c>
      <c r="F1078" s="2" t="s">
        <v>89</v>
      </c>
      <c r="G1078" s="2" t="s">
        <v>89</v>
      </c>
      <c r="H1078" s="2" t="s">
        <v>89</v>
      </c>
      <c r="I1078" s="2" t="s">
        <v>88</v>
      </c>
      <c r="J1078" s="2" t="s">
        <v>47</v>
      </c>
      <c r="K1078" s="2" t="s">
        <v>48</v>
      </c>
      <c r="L1078" s="2" t="s">
        <v>87</v>
      </c>
      <c r="M1078" s="8">
        <v>1</v>
      </c>
      <c r="N1078" s="9" t="str">
        <f t="shared" si="48"/>
        <v>RSSS-998-4665 - COVID-19 - Non capitalisable</v>
      </c>
      <c r="O1078" s="9" t="str">
        <f t="shared" si="49"/>
        <v>Dépense</v>
      </c>
      <c r="P1078" s="9" t="str">
        <f t="shared" si="50"/>
        <v>Fonds général</v>
      </c>
    </row>
    <row r="1079" spans="1:16" ht="12.75" customHeight="1" x14ac:dyDescent="0.25">
      <c r="A1079" s="2" t="s">
        <v>524</v>
      </c>
      <c r="B1079" s="2" t="s">
        <v>524</v>
      </c>
      <c r="C1079" s="2" t="s">
        <v>522</v>
      </c>
      <c r="D1079" s="2" t="s">
        <v>50</v>
      </c>
      <c r="E1079" s="2" t="s">
        <v>90</v>
      </c>
      <c r="F1079" s="2" t="s">
        <v>89</v>
      </c>
      <c r="G1079" s="2" t="s">
        <v>89</v>
      </c>
      <c r="H1079" s="2" t="s">
        <v>89</v>
      </c>
      <c r="I1079" s="2" t="s">
        <v>88</v>
      </c>
      <c r="J1079" s="2" t="s">
        <v>47</v>
      </c>
      <c r="K1079" s="2" t="s">
        <v>48</v>
      </c>
      <c r="L1079" s="2" t="s">
        <v>87</v>
      </c>
      <c r="M1079" s="8">
        <v>1</v>
      </c>
      <c r="N1079" s="9" t="str">
        <f t="shared" si="48"/>
        <v>RSSS-998-4700 - COVID-19 - Non capitalisable</v>
      </c>
      <c r="O1079" s="9" t="str">
        <f t="shared" si="49"/>
        <v>Dépense</v>
      </c>
      <c r="P1079" s="9" t="str">
        <f t="shared" si="50"/>
        <v>Fonds général</v>
      </c>
    </row>
    <row r="1080" spans="1:16" ht="12.75" customHeight="1" x14ac:dyDescent="0.25">
      <c r="A1080" s="2" t="s">
        <v>495</v>
      </c>
      <c r="B1080" s="2" t="s">
        <v>495</v>
      </c>
      <c r="C1080" s="2" t="s">
        <v>493</v>
      </c>
      <c r="D1080" s="2" t="s">
        <v>50</v>
      </c>
      <c r="E1080" s="2" t="s">
        <v>90</v>
      </c>
      <c r="F1080" s="2" t="s">
        <v>89</v>
      </c>
      <c r="G1080" s="2" t="s">
        <v>89</v>
      </c>
      <c r="H1080" s="2" t="s">
        <v>89</v>
      </c>
      <c r="I1080" s="2" t="s">
        <v>88</v>
      </c>
      <c r="J1080" s="2" t="s">
        <v>47</v>
      </c>
      <c r="K1080" s="2" t="s">
        <v>48</v>
      </c>
      <c r="L1080" s="2" t="s">
        <v>87</v>
      </c>
      <c r="M1080" s="8">
        <v>1</v>
      </c>
      <c r="N1080" s="9" t="str">
        <f t="shared" si="48"/>
        <v>RSSS-998-4751 - COVID-19 - Non capitalisable</v>
      </c>
      <c r="O1080" s="9" t="str">
        <f t="shared" si="49"/>
        <v>Dépense</v>
      </c>
      <c r="P1080" s="9" t="str">
        <f t="shared" si="50"/>
        <v>Fonds général</v>
      </c>
    </row>
    <row r="1081" spans="1:16" ht="12.75" customHeight="1" x14ac:dyDescent="0.25">
      <c r="A1081" s="2" t="s">
        <v>466</v>
      </c>
      <c r="B1081" s="2" t="s">
        <v>466</v>
      </c>
      <c r="C1081" s="2" t="s">
        <v>464</v>
      </c>
      <c r="D1081" s="2" t="s">
        <v>50</v>
      </c>
      <c r="E1081" s="2" t="s">
        <v>90</v>
      </c>
      <c r="F1081" s="2" t="s">
        <v>89</v>
      </c>
      <c r="G1081" s="2" t="s">
        <v>89</v>
      </c>
      <c r="H1081" s="2" t="s">
        <v>89</v>
      </c>
      <c r="I1081" s="2" t="s">
        <v>88</v>
      </c>
      <c r="J1081" s="2" t="s">
        <v>47</v>
      </c>
      <c r="K1081" s="2" t="s">
        <v>48</v>
      </c>
      <c r="L1081" s="2" t="s">
        <v>87</v>
      </c>
      <c r="M1081" s="8">
        <v>1</v>
      </c>
      <c r="N1081" s="9" t="str">
        <f t="shared" si="48"/>
        <v>RSSS-998-4752 - COVID-19 - Non capitalisable</v>
      </c>
      <c r="O1081" s="9" t="str">
        <f t="shared" si="49"/>
        <v>Dépense</v>
      </c>
      <c r="P1081" s="9" t="str">
        <f t="shared" si="50"/>
        <v>Fonds général</v>
      </c>
    </row>
    <row r="1082" spans="1:16" ht="12.75" customHeight="1" x14ac:dyDescent="0.25">
      <c r="A1082" s="2" t="s">
        <v>433</v>
      </c>
      <c r="B1082" s="2" t="s">
        <v>433</v>
      </c>
      <c r="C1082" s="2" t="s">
        <v>431</v>
      </c>
      <c r="D1082" s="2" t="s">
        <v>50</v>
      </c>
      <c r="E1082" s="2" t="s">
        <v>90</v>
      </c>
      <c r="F1082" s="2" t="s">
        <v>89</v>
      </c>
      <c r="G1082" s="2" t="s">
        <v>89</v>
      </c>
      <c r="H1082" s="2" t="s">
        <v>89</v>
      </c>
      <c r="I1082" s="2" t="s">
        <v>88</v>
      </c>
      <c r="J1082" s="2" t="s">
        <v>47</v>
      </c>
      <c r="K1082" s="2" t="s">
        <v>48</v>
      </c>
      <c r="L1082" s="2" t="s">
        <v>87</v>
      </c>
      <c r="M1082" s="8">
        <v>1</v>
      </c>
      <c r="N1082" s="9" t="str">
        <f t="shared" si="48"/>
        <v>RSSS-998-4800 - COVID-19 - Non capitalisable</v>
      </c>
      <c r="O1082" s="9" t="str">
        <f t="shared" si="49"/>
        <v>Dépense</v>
      </c>
      <c r="P1082" s="9" t="str">
        <f t="shared" si="50"/>
        <v>Fonds général</v>
      </c>
    </row>
    <row r="1083" spans="1:16" ht="12.75" customHeight="1" x14ac:dyDescent="0.25">
      <c r="A1083" s="2" t="s">
        <v>401</v>
      </c>
      <c r="B1083" s="2" t="s">
        <v>401</v>
      </c>
      <c r="C1083" s="2" t="s">
        <v>399</v>
      </c>
      <c r="D1083" s="2" t="s">
        <v>50</v>
      </c>
      <c r="E1083" s="2" t="s">
        <v>90</v>
      </c>
      <c r="F1083" s="2" t="s">
        <v>89</v>
      </c>
      <c r="G1083" s="2" t="s">
        <v>89</v>
      </c>
      <c r="H1083" s="2" t="s">
        <v>89</v>
      </c>
      <c r="I1083" s="2" t="s">
        <v>88</v>
      </c>
      <c r="J1083" s="2" t="s">
        <v>47</v>
      </c>
      <c r="K1083" s="2" t="s">
        <v>48</v>
      </c>
      <c r="L1083" s="2" t="s">
        <v>87</v>
      </c>
      <c r="M1083" s="8">
        <v>1</v>
      </c>
      <c r="N1083" s="9" t="str">
        <f t="shared" si="48"/>
        <v>RSSS-998-4851 - COVID-19 - Non capitalisable</v>
      </c>
      <c r="O1083" s="9" t="str">
        <f t="shared" si="49"/>
        <v>Dépense</v>
      </c>
      <c r="P1083" s="9" t="str">
        <f t="shared" si="50"/>
        <v>Fonds général</v>
      </c>
    </row>
    <row r="1084" spans="1:16" ht="12.75" customHeight="1" x14ac:dyDescent="0.25">
      <c r="A1084" s="2" t="s">
        <v>368</v>
      </c>
      <c r="B1084" s="2" t="s">
        <v>368</v>
      </c>
      <c r="C1084" s="2" t="s">
        <v>366</v>
      </c>
      <c r="D1084" s="2" t="s">
        <v>50</v>
      </c>
      <c r="E1084" s="2" t="s">
        <v>90</v>
      </c>
      <c r="F1084" s="2" t="s">
        <v>89</v>
      </c>
      <c r="G1084" s="2" t="s">
        <v>89</v>
      </c>
      <c r="H1084" s="2" t="s">
        <v>89</v>
      </c>
      <c r="I1084" s="2" t="s">
        <v>88</v>
      </c>
      <c r="J1084" s="2" t="s">
        <v>47</v>
      </c>
      <c r="K1084" s="2" t="s">
        <v>48</v>
      </c>
      <c r="L1084" s="2" t="s">
        <v>87</v>
      </c>
      <c r="M1084" s="8">
        <v>1</v>
      </c>
      <c r="N1084" s="9" t="str">
        <f t="shared" si="48"/>
        <v>RSSS-998-4900 - COVID-19 - Non capitalisable</v>
      </c>
      <c r="O1084" s="9" t="str">
        <f t="shared" si="49"/>
        <v>Dépense</v>
      </c>
      <c r="P1084" s="9" t="str">
        <f t="shared" si="50"/>
        <v>Fonds général</v>
      </c>
    </row>
    <row r="1085" spans="1:16" ht="12.75" customHeight="1" x14ac:dyDescent="0.25">
      <c r="A1085" s="2" t="s">
        <v>335</v>
      </c>
      <c r="B1085" s="2" t="s">
        <v>335</v>
      </c>
      <c r="C1085" s="2" t="s">
        <v>333</v>
      </c>
      <c r="D1085" s="2" t="s">
        <v>50</v>
      </c>
      <c r="E1085" s="2" t="s">
        <v>90</v>
      </c>
      <c r="F1085" s="2" t="s">
        <v>89</v>
      </c>
      <c r="G1085" s="2" t="s">
        <v>89</v>
      </c>
      <c r="H1085" s="2" t="s">
        <v>89</v>
      </c>
      <c r="I1085" s="2" t="s">
        <v>88</v>
      </c>
      <c r="J1085" s="2" t="s">
        <v>47</v>
      </c>
      <c r="K1085" s="2" t="s">
        <v>48</v>
      </c>
      <c r="L1085" s="2" t="s">
        <v>87</v>
      </c>
      <c r="M1085" s="8">
        <v>1</v>
      </c>
      <c r="N1085" s="9" t="str">
        <f t="shared" si="48"/>
        <v>RSSS-998-4903 - COVID-19 - Non capitalisable</v>
      </c>
      <c r="O1085" s="9" t="str">
        <f t="shared" si="49"/>
        <v>Dépense</v>
      </c>
      <c r="P1085" s="9" t="str">
        <f t="shared" si="50"/>
        <v>Fonds général</v>
      </c>
    </row>
    <row r="1086" spans="1:16" ht="12.75" customHeight="1" x14ac:dyDescent="0.25">
      <c r="A1086" s="2" t="s">
        <v>297</v>
      </c>
      <c r="B1086" s="2" t="s">
        <v>297</v>
      </c>
      <c r="C1086" s="2" t="s">
        <v>295</v>
      </c>
      <c r="D1086" s="2" t="s">
        <v>50</v>
      </c>
      <c r="E1086" s="2" t="s">
        <v>90</v>
      </c>
      <c r="F1086" s="2" t="s">
        <v>89</v>
      </c>
      <c r="G1086" s="2" t="s">
        <v>89</v>
      </c>
      <c r="H1086" s="2" t="s">
        <v>89</v>
      </c>
      <c r="I1086" s="2" t="s">
        <v>88</v>
      </c>
      <c r="J1086" s="2" t="s">
        <v>47</v>
      </c>
      <c r="K1086" s="2" t="s">
        <v>48</v>
      </c>
      <c r="L1086" s="2" t="s">
        <v>87</v>
      </c>
      <c r="M1086" s="8">
        <v>1</v>
      </c>
      <c r="N1086" s="9" t="str">
        <f t="shared" si="48"/>
        <v>RSSS-998-4950 - COVID-19 - Non capitalisable</v>
      </c>
      <c r="O1086" s="9" t="str">
        <f t="shared" si="49"/>
        <v>Dépense</v>
      </c>
      <c r="P1086" s="9" t="str">
        <f t="shared" si="50"/>
        <v>Fonds général</v>
      </c>
    </row>
    <row r="1087" spans="1:16" ht="12.75" customHeight="1" x14ac:dyDescent="0.25">
      <c r="A1087" s="2" t="s">
        <v>264</v>
      </c>
      <c r="B1087" s="2" t="s">
        <v>264</v>
      </c>
      <c r="C1087" s="2" t="s">
        <v>262</v>
      </c>
      <c r="D1087" s="2" t="s">
        <v>50</v>
      </c>
      <c r="E1087" s="2" t="s">
        <v>90</v>
      </c>
      <c r="F1087" s="2" t="s">
        <v>89</v>
      </c>
      <c r="G1087" s="2" t="s">
        <v>89</v>
      </c>
      <c r="H1087" s="2" t="s">
        <v>89</v>
      </c>
      <c r="I1087" s="2" t="s">
        <v>88</v>
      </c>
      <c r="J1087" s="2" t="s">
        <v>47</v>
      </c>
      <c r="K1087" s="2" t="s">
        <v>48</v>
      </c>
      <c r="L1087" s="2" t="s">
        <v>87</v>
      </c>
      <c r="M1087" s="8">
        <v>1</v>
      </c>
      <c r="N1087" s="9" t="str">
        <f t="shared" si="48"/>
        <v>RSSS-998-4951 - COVID-19 - Non capitalisable</v>
      </c>
      <c r="O1087" s="9" t="str">
        <f t="shared" si="49"/>
        <v>Dépense</v>
      </c>
      <c r="P1087" s="9" t="str">
        <f t="shared" si="50"/>
        <v>Fonds général</v>
      </c>
    </row>
    <row r="1088" spans="1:16" ht="12.75" customHeight="1" x14ac:dyDescent="0.25">
      <c r="A1088" s="2" t="s">
        <v>151</v>
      </c>
      <c r="B1088" s="2" t="s">
        <v>151</v>
      </c>
      <c r="C1088" s="2" t="s">
        <v>149</v>
      </c>
      <c r="D1088" s="2" t="s">
        <v>50</v>
      </c>
      <c r="E1088" s="2" t="s">
        <v>90</v>
      </c>
      <c r="F1088" s="2" t="s">
        <v>89</v>
      </c>
      <c r="G1088" s="2" t="s">
        <v>89</v>
      </c>
      <c r="H1088" s="2" t="s">
        <v>89</v>
      </c>
      <c r="I1088" s="2" t="s">
        <v>88</v>
      </c>
      <c r="J1088" s="2" t="s">
        <v>47</v>
      </c>
      <c r="K1088" s="2" t="s">
        <v>48</v>
      </c>
      <c r="L1088" s="2" t="s">
        <v>87</v>
      </c>
      <c r="M1088" s="8">
        <v>1</v>
      </c>
      <c r="N1088" s="9" t="str">
        <f t="shared" si="48"/>
        <v>RSSS-998-4952 - COVID-19 - Non capitalisable</v>
      </c>
      <c r="O1088" s="9" t="str">
        <f t="shared" si="49"/>
        <v>Dépense</v>
      </c>
      <c r="P1088" s="9" t="str">
        <f t="shared" si="50"/>
        <v>Fonds général</v>
      </c>
    </row>
    <row r="1089" spans="1:16" ht="12.75" customHeight="1" x14ac:dyDescent="0.25">
      <c r="A1089" s="2" t="s">
        <v>1348</v>
      </c>
      <c r="B1089" s="2" t="s">
        <v>1348</v>
      </c>
      <c r="C1089" s="2" t="s">
        <v>1347</v>
      </c>
      <c r="D1089" s="2" t="s">
        <v>50</v>
      </c>
      <c r="E1089" s="2" t="s">
        <v>90</v>
      </c>
      <c r="F1089" s="2" t="s">
        <v>148</v>
      </c>
      <c r="G1089" s="2" t="s">
        <v>148</v>
      </c>
      <c r="H1089" s="2" t="s">
        <v>148</v>
      </c>
      <c r="I1089" s="2" t="s">
        <v>147</v>
      </c>
      <c r="J1089" s="2" t="s">
        <v>46</v>
      </c>
      <c r="K1089" s="2" t="s">
        <v>48</v>
      </c>
      <c r="L1089" s="2" t="s">
        <v>87</v>
      </c>
      <c r="M1089" s="8">
        <v>1</v>
      </c>
      <c r="N1089" s="9" t="str">
        <f t="shared" si="48"/>
        <v>RSSS-999-4017 - COVID-19 - Capitalisable</v>
      </c>
      <c r="O1089" s="9" t="str">
        <f t="shared" si="49"/>
        <v>Investissement</v>
      </c>
      <c r="P1089" s="9" t="str">
        <f t="shared" si="50"/>
        <v>Fonds général</v>
      </c>
    </row>
    <row r="1090" spans="1:16" ht="12.75" customHeight="1" x14ac:dyDescent="0.25">
      <c r="A1090" s="2" t="s">
        <v>1315</v>
      </c>
      <c r="B1090" s="2" t="s">
        <v>1315</v>
      </c>
      <c r="C1090" s="2" t="s">
        <v>1314</v>
      </c>
      <c r="D1090" s="2" t="s">
        <v>50</v>
      </c>
      <c r="E1090" s="2" t="s">
        <v>90</v>
      </c>
      <c r="F1090" s="2" t="s">
        <v>148</v>
      </c>
      <c r="G1090" s="2" t="s">
        <v>148</v>
      </c>
      <c r="H1090" s="2" t="s">
        <v>148</v>
      </c>
      <c r="I1090" s="2" t="s">
        <v>147</v>
      </c>
      <c r="J1090" s="2" t="s">
        <v>46</v>
      </c>
      <c r="K1090" s="2" t="s">
        <v>48</v>
      </c>
      <c r="L1090" s="2" t="s">
        <v>87</v>
      </c>
      <c r="M1090" s="8">
        <v>1</v>
      </c>
      <c r="N1090" s="9" t="str">
        <f t="shared" si="48"/>
        <v>RSSS-999-4051 - COVID-19 - Capitalisable</v>
      </c>
      <c r="O1090" s="9" t="str">
        <f t="shared" si="49"/>
        <v>Investissement</v>
      </c>
      <c r="P1090" s="9" t="str">
        <f t="shared" si="50"/>
        <v>Fonds général</v>
      </c>
    </row>
    <row r="1091" spans="1:16" ht="12.75" customHeight="1" x14ac:dyDescent="0.25">
      <c r="A1091" s="2" t="s">
        <v>1282</v>
      </c>
      <c r="B1091" s="2" t="s">
        <v>1282</v>
      </c>
      <c r="C1091" s="2" t="s">
        <v>1281</v>
      </c>
      <c r="D1091" s="2" t="s">
        <v>50</v>
      </c>
      <c r="E1091" s="2" t="s">
        <v>90</v>
      </c>
      <c r="F1091" s="2" t="s">
        <v>148</v>
      </c>
      <c r="G1091" s="2" t="s">
        <v>148</v>
      </c>
      <c r="H1091" s="2" t="s">
        <v>148</v>
      </c>
      <c r="I1091" s="2" t="s">
        <v>147</v>
      </c>
      <c r="J1091" s="2" t="s">
        <v>46</v>
      </c>
      <c r="K1091" s="2" t="s">
        <v>48</v>
      </c>
      <c r="L1091" s="2" t="s">
        <v>87</v>
      </c>
      <c r="M1091" s="8">
        <v>1</v>
      </c>
      <c r="N1091" s="9" t="str">
        <f t="shared" ref="N1091:N1154" si="51">_xlfn.CONCAT(B1091," - ",G1091)</f>
        <v>RSSS-999-4100 - COVID-19 - Capitalisable</v>
      </c>
      <c r="O1091" s="9" t="str">
        <f t="shared" ref="O1091:O1154" si="52">J1091</f>
        <v>Investissement</v>
      </c>
      <c r="P1091" s="9" t="str">
        <f t="shared" ref="P1091:P1154" si="53">D1091</f>
        <v>Fonds général</v>
      </c>
    </row>
    <row r="1092" spans="1:16" ht="12.75" customHeight="1" x14ac:dyDescent="0.25">
      <c r="A1092" s="2" t="s">
        <v>1249</v>
      </c>
      <c r="B1092" s="2" t="s">
        <v>1249</v>
      </c>
      <c r="C1092" s="2" t="s">
        <v>1248</v>
      </c>
      <c r="D1092" s="2" t="s">
        <v>50</v>
      </c>
      <c r="E1092" s="2" t="s">
        <v>90</v>
      </c>
      <c r="F1092" s="2" t="s">
        <v>148</v>
      </c>
      <c r="G1092" s="2" t="s">
        <v>148</v>
      </c>
      <c r="H1092" s="2" t="s">
        <v>148</v>
      </c>
      <c r="I1092" s="2" t="s">
        <v>147</v>
      </c>
      <c r="J1092" s="2" t="s">
        <v>46</v>
      </c>
      <c r="K1092" s="2" t="s">
        <v>48</v>
      </c>
      <c r="L1092" s="2" t="s">
        <v>87</v>
      </c>
      <c r="M1092" s="8">
        <v>1</v>
      </c>
      <c r="N1092" s="9" t="str">
        <f t="shared" si="51"/>
        <v>RSSS-999-4150 - COVID-19 - Capitalisable</v>
      </c>
      <c r="O1092" s="9" t="str">
        <f t="shared" si="52"/>
        <v>Investissement</v>
      </c>
      <c r="P1092" s="9" t="str">
        <f t="shared" si="53"/>
        <v>Fonds général</v>
      </c>
    </row>
    <row r="1093" spans="1:16" ht="12.75" customHeight="1" x14ac:dyDescent="0.25">
      <c r="A1093" s="2" t="s">
        <v>1216</v>
      </c>
      <c r="B1093" s="2" t="s">
        <v>1216</v>
      </c>
      <c r="C1093" s="2" t="s">
        <v>1215</v>
      </c>
      <c r="D1093" s="2" t="s">
        <v>50</v>
      </c>
      <c r="E1093" s="2" t="s">
        <v>90</v>
      </c>
      <c r="F1093" s="2" t="s">
        <v>148</v>
      </c>
      <c r="G1093" s="2" t="s">
        <v>148</v>
      </c>
      <c r="H1093" s="2" t="s">
        <v>148</v>
      </c>
      <c r="I1093" s="2" t="s">
        <v>147</v>
      </c>
      <c r="J1093" s="2" t="s">
        <v>46</v>
      </c>
      <c r="K1093" s="2" t="s">
        <v>48</v>
      </c>
      <c r="L1093" s="2" t="s">
        <v>87</v>
      </c>
      <c r="M1093" s="8">
        <v>1</v>
      </c>
      <c r="N1093" s="9" t="str">
        <f t="shared" si="51"/>
        <v>RSSS-999-4155 - COVID-19 - Capitalisable</v>
      </c>
      <c r="O1093" s="9" t="str">
        <f t="shared" si="52"/>
        <v>Investissement</v>
      </c>
      <c r="P1093" s="9" t="str">
        <f t="shared" si="53"/>
        <v>Fonds général</v>
      </c>
    </row>
    <row r="1094" spans="1:16" ht="12.75" customHeight="1" x14ac:dyDescent="0.25">
      <c r="A1094" s="2" t="s">
        <v>1183</v>
      </c>
      <c r="B1094" s="2" t="s">
        <v>1183</v>
      </c>
      <c r="C1094" s="2" t="s">
        <v>1182</v>
      </c>
      <c r="D1094" s="2" t="s">
        <v>50</v>
      </c>
      <c r="E1094" s="2" t="s">
        <v>90</v>
      </c>
      <c r="F1094" s="2" t="s">
        <v>148</v>
      </c>
      <c r="G1094" s="2" t="s">
        <v>148</v>
      </c>
      <c r="H1094" s="2" t="s">
        <v>148</v>
      </c>
      <c r="I1094" s="2" t="s">
        <v>147</v>
      </c>
      <c r="J1094" s="2" t="s">
        <v>46</v>
      </c>
      <c r="K1094" s="2" t="s">
        <v>48</v>
      </c>
      <c r="L1094" s="2" t="s">
        <v>87</v>
      </c>
      <c r="M1094" s="8">
        <v>1</v>
      </c>
      <c r="N1094" s="9" t="str">
        <f t="shared" si="51"/>
        <v>RSSS-999-4200 - COVID-19 - Capitalisable</v>
      </c>
      <c r="O1094" s="9" t="str">
        <f t="shared" si="52"/>
        <v>Investissement</v>
      </c>
      <c r="P1094" s="9" t="str">
        <f t="shared" si="53"/>
        <v>Fonds général</v>
      </c>
    </row>
    <row r="1095" spans="1:16" ht="12.75" customHeight="1" x14ac:dyDescent="0.25">
      <c r="A1095" s="2" t="s">
        <v>1150</v>
      </c>
      <c r="B1095" s="2" t="s">
        <v>1150</v>
      </c>
      <c r="C1095" s="2" t="s">
        <v>1149</v>
      </c>
      <c r="D1095" s="2" t="s">
        <v>50</v>
      </c>
      <c r="E1095" s="2" t="s">
        <v>90</v>
      </c>
      <c r="F1095" s="2" t="s">
        <v>148</v>
      </c>
      <c r="G1095" s="2" t="s">
        <v>148</v>
      </c>
      <c r="H1095" s="2" t="s">
        <v>148</v>
      </c>
      <c r="I1095" s="2" t="s">
        <v>147</v>
      </c>
      <c r="J1095" s="2" t="s">
        <v>46</v>
      </c>
      <c r="K1095" s="2" t="s">
        <v>48</v>
      </c>
      <c r="L1095" s="2" t="s">
        <v>87</v>
      </c>
      <c r="M1095" s="8">
        <v>1</v>
      </c>
      <c r="N1095" s="9" t="str">
        <f t="shared" si="51"/>
        <v>RSSS-999-4250 - COVID-19 - Capitalisable</v>
      </c>
      <c r="O1095" s="9" t="str">
        <f t="shared" si="52"/>
        <v>Investissement</v>
      </c>
      <c r="P1095" s="9" t="str">
        <f t="shared" si="53"/>
        <v>Fonds général</v>
      </c>
    </row>
    <row r="1096" spans="1:16" ht="12.75" customHeight="1" x14ac:dyDescent="0.25">
      <c r="A1096" s="2" t="s">
        <v>1117</v>
      </c>
      <c r="B1096" s="2" t="s">
        <v>1117</v>
      </c>
      <c r="C1096" s="2" t="s">
        <v>1116</v>
      </c>
      <c r="D1096" s="2" t="s">
        <v>50</v>
      </c>
      <c r="E1096" s="2" t="s">
        <v>90</v>
      </c>
      <c r="F1096" s="2" t="s">
        <v>148</v>
      </c>
      <c r="G1096" s="2" t="s">
        <v>148</v>
      </c>
      <c r="H1096" s="2" t="s">
        <v>148</v>
      </c>
      <c r="I1096" s="2" t="s">
        <v>147</v>
      </c>
      <c r="J1096" s="2" t="s">
        <v>46</v>
      </c>
      <c r="K1096" s="2" t="s">
        <v>48</v>
      </c>
      <c r="L1096" s="2" t="s">
        <v>87</v>
      </c>
      <c r="M1096" s="8">
        <v>1</v>
      </c>
      <c r="N1096" s="9" t="str">
        <f t="shared" si="51"/>
        <v>RSSS-999-4300 - COVID-19 - Capitalisable</v>
      </c>
      <c r="O1096" s="9" t="str">
        <f t="shared" si="52"/>
        <v>Investissement</v>
      </c>
      <c r="P1096" s="9" t="str">
        <f t="shared" si="53"/>
        <v>Fonds général</v>
      </c>
    </row>
    <row r="1097" spans="1:16" ht="12.75" customHeight="1" x14ac:dyDescent="0.25">
      <c r="A1097" s="2" t="s">
        <v>1084</v>
      </c>
      <c r="B1097" s="2" t="s">
        <v>1084</v>
      </c>
      <c r="C1097" s="2" t="s">
        <v>1083</v>
      </c>
      <c r="D1097" s="2" t="s">
        <v>50</v>
      </c>
      <c r="E1097" s="2" t="s">
        <v>90</v>
      </c>
      <c r="F1097" s="2" t="s">
        <v>148</v>
      </c>
      <c r="G1097" s="2" t="s">
        <v>148</v>
      </c>
      <c r="H1097" s="2" t="s">
        <v>148</v>
      </c>
      <c r="I1097" s="2" t="s">
        <v>147</v>
      </c>
      <c r="J1097" s="2" t="s">
        <v>46</v>
      </c>
      <c r="K1097" s="2" t="s">
        <v>48</v>
      </c>
      <c r="L1097" s="2" t="s">
        <v>87</v>
      </c>
      <c r="M1097" s="8">
        <v>1</v>
      </c>
      <c r="N1097" s="9" t="str">
        <f t="shared" si="51"/>
        <v>RSSS-999-4326 - COVID-19 - Capitalisable</v>
      </c>
      <c r="O1097" s="9" t="str">
        <f t="shared" si="52"/>
        <v>Investissement</v>
      </c>
      <c r="P1097" s="9" t="str">
        <f t="shared" si="53"/>
        <v>Fonds général</v>
      </c>
    </row>
    <row r="1098" spans="1:16" ht="12.75" customHeight="1" x14ac:dyDescent="0.25">
      <c r="A1098" s="2" t="s">
        <v>1051</v>
      </c>
      <c r="B1098" s="2" t="s">
        <v>1051</v>
      </c>
      <c r="C1098" s="2" t="s">
        <v>1050</v>
      </c>
      <c r="D1098" s="2" t="s">
        <v>50</v>
      </c>
      <c r="E1098" s="2" t="s">
        <v>90</v>
      </c>
      <c r="F1098" s="2" t="s">
        <v>148</v>
      </c>
      <c r="G1098" s="2" t="s">
        <v>148</v>
      </c>
      <c r="H1098" s="2" t="s">
        <v>148</v>
      </c>
      <c r="I1098" s="2" t="s">
        <v>147</v>
      </c>
      <c r="J1098" s="2" t="s">
        <v>46</v>
      </c>
      <c r="K1098" s="2" t="s">
        <v>48</v>
      </c>
      <c r="L1098" s="2" t="s">
        <v>87</v>
      </c>
      <c r="M1098" s="8">
        <v>1</v>
      </c>
      <c r="N1098" s="9" t="str">
        <f t="shared" si="51"/>
        <v>RSSS-999-4327 - COVID-19 - Capitalisable</v>
      </c>
      <c r="O1098" s="9" t="str">
        <f t="shared" si="52"/>
        <v>Investissement</v>
      </c>
      <c r="P1098" s="9" t="str">
        <f t="shared" si="53"/>
        <v>Fonds général</v>
      </c>
    </row>
    <row r="1099" spans="1:16" ht="12.75" customHeight="1" x14ac:dyDescent="0.25">
      <c r="A1099" s="2" t="s">
        <v>1018</v>
      </c>
      <c r="B1099" s="2" t="s">
        <v>1018</v>
      </c>
      <c r="C1099" s="2" t="s">
        <v>1017</v>
      </c>
      <c r="D1099" s="2" t="s">
        <v>50</v>
      </c>
      <c r="E1099" s="2" t="s">
        <v>90</v>
      </c>
      <c r="F1099" s="2" t="s">
        <v>148</v>
      </c>
      <c r="G1099" s="2" t="s">
        <v>148</v>
      </c>
      <c r="H1099" s="2" t="s">
        <v>148</v>
      </c>
      <c r="I1099" s="2" t="s">
        <v>147</v>
      </c>
      <c r="J1099" s="2" t="s">
        <v>46</v>
      </c>
      <c r="K1099" s="2" t="s">
        <v>48</v>
      </c>
      <c r="L1099" s="2" t="s">
        <v>87</v>
      </c>
      <c r="M1099" s="8">
        <v>1</v>
      </c>
      <c r="N1099" s="9" t="str">
        <f t="shared" si="51"/>
        <v>RSSS-999-4350 - COVID-19 - Capitalisable</v>
      </c>
      <c r="O1099" s="9" t="str">
        <f t="shared" si="52"/>
        <v>Investissement</v>
      </c>
      <c r="P1099" s="9" t="str">
        <f t="shared" si="53"/>
        <v>Fonds général</v>
      </c>
    </row>
    <row r="1100" spans="1:16" ht="12.75" customHeight="1" x14ac:dyDescent="0.25">
      <c r="A1100" s="2" t="s">
        <v>985</v>
      </c>
      <c r="B1100" s="2" t="s">
        <v>985</v>
      </c>
      <c r="C1100" s="2" t="s">
        <v>984</v>
      </c>
      <c r="D1100" s="2" t="s">
        <v>50</v>
      </c>
      <c r="E1100" s="2" t="s">
        <v>90</v>
      </c>
      <c r="F1100" s="2" t="s">
        <v>148</v>
      </c>
      <c r="G1100" s="2" t="s">
        <v>148</v>
      </c>
      <c r="H1100" s="2" t="s">
        <v>148</v>
      </c>
      <c r="I1100" s="2" t="s">
        <v>147</v>
      </c>
      <c r="J1100" s="2" t="s">
        <v>46</v>
      </c>
      <c r="K1100" s="2" t="s">
        <v>48</v>
      </c>
      <c r="L1100" s="2" t="s">
        <v>87</v>
      </c>
      <c r="M1100" s="8">
        <v>1</v>
      </c>
      <c r="N1100" s="9" t="str">
        <f t="shared" si="51"/>
        <v>RSSS-999-4400 - COVID-19 - Capitalisable</v>
      </c>
      <c r="O1100" s="9" t="str">
        <f t="shared" si="52"/>
        <v>Investissement</v>
      </c>
      <c r="P1100" s="9" t="str">
        <f t="shared" si="53"/>
        <v>Fonds général</v>
      </c>
    </row>
    <row r="1101" spans="1:16" ht="12.75" customHeight="1" x14ac:dyDescent="0.25">
      <c r="A1101" s="2" t="s">
        <v>952</v>
      </c>
      <c r="B1101" s="2" t="s">
        <v>952</v>
      </c>
      <c r="C1101" s="2" t="s">
        <v>951</v>
      </c>
      <c r="D1101" s="2" t="s">
        <v>50</v>
      </c>
      <c r="E1101" s="2" t="s">
        <v>90</v>
      </c>
      <c r="F1101" s="2" t="s">
        <v>148</v>
      </c>
      <c r="G1101" s="2" t="s">
        <v>148</v>
      </c>
      <c r="H1101" s="2" t="s">
        <v>148</v>
      </c>
      <c r="I1101" s="2" t="s">
        <v>147</v>
      </c>
      <c r="J1101" s="2" t="s">
        <v>46</v>
      </c>
      <c r="K1101" s="2" t="s">
        <v>48</v>
      </c>
      <c r="L1101" s="2" t="s">
        <v>87</v>
      </c>
      <c r="M1101" s="8">
        <v>1</v>
      </c>
      <c r="N1101" s="9" t="str">
        <f t="shared" si="51"/>
        <v>RSSS-999-4450 - COVID-19 - Capitalisable</v>
      </c>
      <c r="O1101" s="9" t="str">
        <f t="shared" si="52"/>
        <v>Investissement</v>
      </c>
      <c r="P1101" s="9" t="str">
        <f t="shared" si="53"/>
        <v>Fonds général</v>
      </c>
    </row>
    <row r="1102" spans="1:16" ht="12.75" customHeight="1" x14ac:dyDescent="0.25">
      <c r="A1102" s="2" t="s">
        <v>919</v>
      </c>
      <c r="B1102" s="2" t="s">
        <v>919</v>
      </c>
      <c r="C1102" s="2" t="s">
        <v>918</v>
      </c>
      <c r="D1102" s="2" t="s">
        <v>50</v>
      </c>
      <c r="E1102" s="2" t="s">
        <v>90</v>
      </c>
      <c r="F1102" s="2" t="s">
        <v>148</v>
      </c>
      <c r="G1102" s="2" t="s">
        <v>148</v>
      </c>
      <c r="H1102" s="2" t="s">
        <v>148</v>
      </c>
      <c r="I1102" s="2" t="s">
        <v>147</v>
      </c>
      <c r="J1102" s="2" t="s">
        <v>46</v>
      </c>
      <c r="K1102" s="2" t="s">
        <v>48</v>
      </c>
      <c r="L1102" s="2" t="s">
        <v>87</v>
      </c>
      <c r="M1102" s="8">
        <v>1</v>
      </c>
      <c r="N1102" s="9" t="str">
        <f t="shared" si="51"/>
        <v>RSSS-999-4500 - COVID-19 - Capitalisable</v>
      </c>
      <c r="O1102" s="9" t="str">
        <f t="shared" si="52"/>
        <v>Investissement</v>
      </c>
      <c r="P1102" s="9" t="str">
        <f t="shared" si="53"/>
        <v>Fonds général</v>
      </c>
    </row>
    <row r="1103" spans="1:16" ht="12.75" customHeight="1" x14ac:dyDescent="0.25">
      <c r="A1103" s="2" t="s">
        <v>886</v>
      </c>
      <c r="B1103" s="2" t="s">
        <v>886</v>
      </c>
      <c r="C1103" s="2" t="s">
        <v>885</v>
      </c>
      <c r="D1103" s="2" t="s">
        <v>50</v>
      </c>
      <c r="E1103" s="2" t="s">
        <v>90</v>
      </c>
      <c r="F1103" s="2" t="s">
        <v>148</v>
      </c>
      <c r="G1103" s="2" t="s">
        <v>148</v>
      </c>
      <c r="H1103" s="2" t="s">
        <v>148</v>
      </c>
      <c r="I1103" s="2" t="s">
        <v>147</v>
      </c>
      <c r="J1103" s="2" t="s">
        <v>46</v>
      </c>
      <c r="K1103" s="2" t="s">
        <v>48</v>
      </c>
      <c r="L1103" s="2" t="s">
        <v>87</v>
      </c>
      <c r="M1103" s="8">
        <v>1</v>
      </c>
      <c r="N1103" s="9" t="str">
        <f t="shared" si="51"/>
        <v>RSSS-999-4550 - COVID-19 - Capitalisable</v>
      </c>
      <c r="O1103" s="9" t="str">
        <f t="shared" si="52"/>
        <v>Investissement</v>
      </c>
      <c r="P1103" s="9" t="str">
        <f t="shared" si="53"/>
        <v>Fonds général</v>
      </c>
    </row>
    <row r="1104" spans="1:16" ht="12.75" customHeight="1" x14ac:dyDescent="0.25">
      <c r="A1104" s="2" t="s">
        <v>853</v>
      </c>
      <c r="B1104" s="2" t="s">
        <v>853</v>
      </c>
      <c r="C1104" s="2" t="s">
        <v>852</v>
      </c>
      <c r="D1104" s="2" t="s">
        <v>50</v>
      </c>
      <c r="E1104" s="2" t="s">
        <v>90</v>
      </c>
      <c r="F1104" s="2" t="s">
        <v>148</v>
      </c>
      <c r="G1104" s="2" t="s">
        <v>148</v>
      </c>
      <c r="H1104" s="2" t="s">
        <v>148</v>
      </c>
      <c r="I1104" s="2" t="s">
        <v>147</v>
      </c>
      <c r="J1104" s="2" t="s">
        <v>46</v>
      </c>
      <c r="K1104" s="2" t="s">
        <v>48</v>
      </c>
      <c r="L1104" s="2" t="s">
        <v>87</v>
      </c>
      <c r="M1104" s="8">
        <v>1</v>
      </c>
      <c r="N1104" s="9" t="str">
        <f t="shared" si="51"/>
        <v>RSSS-999-4600 - COVID-19 - Capitalisable</v>
      </c>
      <c r="O1104" s="9" t="str">
        <f t="shared" si="52"/>
        <v>Investissement</v>
      </c>
      <c r="P1104" s="9" t="str">
        <f t="shared" si="53"/>
        <v>Fonds général</v>
      </c>
    </row>
    <row r="1105" spans="1:16" ht="12.75" customHeight="1" x14ac:dyDescent="0.25">
      <c r="A1105" s="2" t="s">
        <v>820</v>
      </c>
      <c r="B1105" s="2" t="s">
        <v>820</v>
      </c>
      <c r="C1105" s="2" t="s">
        <v>819</v>
      </c>
      <c r="D1105" s="2" t="s">
        <v>50</v>
      </c>
      <c r="E1105" s="2" t="s">
        <v>90</v>
      </c>
      <c r="F1105" s="2" t="s">
        <v>148</v>
      </c>
      <c r="G1105" s="2" t="s">
        <v>148</v>
      </c>
      <c r="H1105" s="2" t="s">
        <v>148</v>
      </c>
      <c r="I1105" s="2" t="s">
        <v>147</v>
      </c>
      <c r="J1105" s="2" t="s">
        <v>46</v>
      </c>
      <c r="K1105" s="2" t="s">
        <v>48</v>
      </c>
      <c r="L1105" s="2" t="s">
        <v>87</v>
      </c>
      <c r="M1105" s="8">
        <v>1</v>
      </c>
      <c r="N1105" s="9" t="str">
        <f t="shared" si="51"/>
        <v>RSSS-999-4601 - COVID-19 - Capitalisable</v>
      </c>
      <c r="O1105" s="9" t="str">
        <f t="shared" si="52"/>
        <v>Investissement</v>
      </c>
      <c r="P1105" s="9" t="str">
        <f t="shared" si="53"/>
        <v>Fonds général</v>
      </c>
    </row>
    <row r="1106" spans="1:16" ht="12.75" customHeight="1" x14ac:dyDescent="0.25">
      <c r="A1106" s="2" t="s">
        <v>787</v>
      </c>
      <c r="B1106" s="2" t="s">
        <v>787</v>
      </c>
      <c r="C1106" s="2" t="s">
        <v>786</v>
      </c>
      <c r="D1106" s="2" t="s">
        <v>50</v>
      </c>
      <c r="E1106" s="2" t="s">
        <v>90</v>
      </c>
      <c r="F1106" s="2" t="s">
        <v>148</v>
      </c>
      <c r="G1106" s="2" t="s">
        <v>148</v>
      </c>
      <c r="H1106" s="2" t="s">
        <v>148</v>
      </c>
      <c r="I1106" s="2" t="s">
        <v>147</v>
      </c>
      <c r="J1106" s="2" t="s">
        <v>46</v>
      </c>
      <c r="K1106" s="2" t="s">
        <v>48</v>
      </c>
      <c r="L1106" s="2" t="s">
        <v>87</v>
      </c>
      <c r="M1106" s="8">
        <v>1</v>
      </c>
      <c r="N1106" s="9" t="str">
        <f t="shared" si="51"/>
        <v>RSSS-999-4602 - COVID-19 - Capitalisable</v>
      </c>
      <c r="O1106" s="9" t="str">
        <f t="shared" si="52"/>
        <v>Investissement</v>
      </c>
      <c r="P1106" s="9" t="str">
        <f t="shared" si="53"/>
        <v>Fonds général</v>
      </c>
    </row>
    <row r="1107" spans="1:16" ht="12.75" customHeight="1" x14ac:dyDescent="0.25">
      <c r="A1107" s="2" t="s">
        <v>754</v>
      </c>
      <c r="B1107" s="2" t="s">
        <v>754</v>
      </c>
      <c r="C1107" s="2" t="s">
        <v>753</v>
      </c>
      <c r="D1107" s="2" t="s">
        <v>50</v>
      </c>
      <c r="E1107" s="2" t="s">
        <v>90</v>
      </c>
      <c r="F1107" s="2" t="s">
        <v>148</v>
      </c>
      <c r="G1107" s="2" t="s">
        <v>148</v>
      </c>
      <c r="H1107" s="2" t="s">
        <v>148</v>
      </c>
      <c r="I1107" s="2" t="s">
        <v>147</v>
      </c>
      <c r="J1107" s="2" t="s">
        <v>46</v>
      </c>
      <c r="K1107" s="2" t="s">
        <v>48</v>
      </c>
      <c r="L1107" s="2" t="s">
        <v>87</v>
      </c>
      <c r="M1107" s="8">
        <v>1</v>
      </c>
      <c r="N1107" s="9" t="str">
        <f t="shared" si="51"/>
        <v>RSSS-999-4603 - COVID-19 - Capitalisable</v>
      </c>
      <c r="O1107" s="9" t="str">
        <f t="shared" si="52"/>
        <v>Investissement</v>
      </c>
      <c r="P1107" s="9" t="str">
        <f t="shared" si="53"/>
        <v>Fonds général</v>
      </c>
    </row>
    <row r="1108" spans="1:16" ht="12.75" customHeight="1" x14ac:dyDescent="0.25">
      <c r="A1108" s="2" t="s">
        <v>721</v>
      </c>
      <c r="B1108" s="2" t="s">
        <v>721</v>
      </c>
      <c r="C1108" s="2" t="s">
        <v>720</v>
      </c>
      <c r="D1108" s="2" t="s">
        <v>50</v>
      </c>
      <c r="E1108" s="2" t="s">
        <v>90</v>
      </c>
      <c r="F1108" s="2" t="s">
        <v>148</v>
      </c>
      <c r="G1108" s="2" t="s">
        <v>148</v>
      </c>
      <c r="H1108" s="2" t="s">
        <v>148</v>
      </c>
      <c r="I1108" s="2" t="s">
        <v>147</v>
      </c>
      <c r="J1108" s="2" t="s">
        <v>46</v>
      </c>
      <c r="K1108" s="2" t="s">
        <v>48</v>
      </c>
      <c r="L1108" s="2" t="s">
        <v>87</v>
      </c>
      <c r="M1108" s="8">
        <v>1</v>
      </c>
      <c r="N1108" s="9" t="str">
        <f t="shared" si="51"/>
        <v>RSSS-999-4604 - COVID-19 - Capitalisable</v>
      </c>
      <c r="O1108" s="9" t="str">
        <f t="shared" si="52"/>
        <v>Investissement</v>
      </c>
      <c r="P1108" s="9" t="str">
        <f t="shared" si="53"/>
        <v>Fonds général</v>
      </c>
    </row>
    <row r="1109" spans="1:16" ht="12.75" customHeight="1" x14ac:dyDescent="0.25">
      <c r="A1109" s="2" t="s">
        <v>688</v>
      </c>
      <c r="B1109" s="2" t="s">
        <v>688</v>
      </c>
      <c r="C1109" s="2" t="s">
        <v>687</v>
      </c>
      <c r="D1109" s="2" t="s">
        <v>50</v>
      </c>
      <c r="E1109" s="2" t="s">
        <v>90</v>
      </c>
      <c r="F1109" s="2" t="s">
        <v>148</v>
      </c>
      <c r="G1109" s="2" t="s">
        <v>148</v>
      </c>
      <c r="H1109" s="2" t="s">
        <v>148</v>
      </c>
      <c r="I1109" s="2" t="s">
        <v>147</v>
      </c>
      <c r="J1109" s="2" t="s">
        <v>46</v>
      </c>
      <c r="K1109" s="2" t="s">
        <v>48</v>
      </c>
      <c r="L1109" s="2" t="s">
        <v>87</v>
      </c>
      <c r="M1109" s="8">
        <v>1</v>
      </c>
      <c r="N1109" s="9" t="str">
        <f t="shared" si="51"/>
        <v>RSSS-999-4618 - COVID-19 - Capitalisable</v>
      </c>
      <c r="O1109" s="9" t="str">
        <f t="shared" si="52"/>
        <v>Investissement</v>
      </c>
      <c r="P1109" s="9" t="str">
        <f t="shared" si="53"/>
        <v>Fonds général</v>
      </c>
    </row>
    <row r="1110" spans="1:16" ht="12.75" customHeight="1" x14ac:dyDescent="0.25">
      <c r="A1110" s="2" t="s">
        <v>655</v>
      </c>
      <c r="B1110" s="2" t="s">
        <v>655</v>
      </c>
      <c r="C1110" s="2" t="s">
        <v>654</v>
      </c>
      <c r="D1110" s="2" t="s">
        <v>50</v>
      </c>
      <c r="E1110" s="2" t="s">
        <v>90</v>
      </c>
      <c r="F1110" s="2" t="s">
        <v>148</v>
      </c>
      <c r="G1110" s="2" t="s">
        <v>148</v>
      </c>
      <c r="H1110" s="2" t="s">
        <v>148</v>
      </c>
      <c r="I1110" s="2" t="s">
        <v>147</v>
      </c>
      <c r="J1110" s="2" t="s">
        <v>46</v>
      </c>
      <c r="K1110" s="2" t="s">
        <v>48</v>
      </c>
      <c r="L1110" s="2" t="s">
        <v>87</v>
      </c>
      <c r="M1110" s="8">
        <v>1</v>
      </c>
      <c r="N1110" s="9" t="str">
        <f t="shared" si="51"/>
        <v>RSSS-999-4620 - COVID-19 - Capitalisable</v>
      </c>
      <c r="O1110" s="9" t="str">
        <f t="shared" si="52"/>
        <v>Investissement</v>
      </c>
      <c r="P1110" s="9" t="str">
        <f t="shared" si="53"/>
        <v>Fonds général</v>
      </c>
    </row>
    <row r="1111" spans="1:16" ht="12.75" customHeight="1" x14ac:dyDescent="0.25">
      <c r="A1111" s="2" t="s">
        <v>622</v>
      </c>
      <c r="B1111" s="2" t="s">
        <v>622</v>
      </c>
      <c r="C1111" s="2" t="s">
        <v>621</v>
      </c>
      <c r="D1111" s="2" t="s">
        <v>50</v>
      </c>
      <c r="E1111" s="2" t="s">
        <v>90</v>
      </c>
      <c r="F1111" s="2" t="s">
        <v>148</v>
      </c>
      <c r="G1111" s="2" t="s">
        <v>148</v>
      </c>
      <c r="H1111" s="2" t="s">
        <v>148</v>
      </c>
      <c r="I1111" s="2" t="s">
        <v>147</v>
      </c>
      <c r="J1111" s="2" t="s">
        <v>46</v>
      </c>
      <c r="K1111" s="2" t="s">
        <v>48</v>
      </c>
      <c r="L1111" s="2" t="s">
        <v>87</v>
      </c>
      <c r="M1111" s="8">
        <v>1</v>
      </c>
      <c r="N1111" s="9" t="str">
        <f t="shared" si="51"/>
        <v>RSSS-999-4624 - COVID-19 - Capitalisable</v>
      </c>
      <c r="O1111" s="9" t="str">
        <f t="shared" si="52"/>
        <v>Investissement</v>
      </c>
      <c r="P1111" s="9" t="str">
        <f t="shared" si="53"/>
        <v>Fonds général</v>
      </c>
    </row>
    <row r="1112" spans="1:16" ht="12.75" customHeight="1" x14ac:dyDescent="0.25">
      <c r="A1112" s="2" t="s">
        <v>589</v>
      </c>
      <c r="B1112" s="2" t="s">
        <v>589</v>
      </c>
      <c r="C1112" s="2" t="s">
        <v>588</v>
      </c>
      <c r="D1112" s="2" t="s">
        <v>50</v>
      </c>
      <c r="E1112" s="2" t="s">
        <v>90</v>
      </c>
      <c r="F1112" s="2" t="s">
        <v>148</v>
      </c>
      <c r="G1112" s="2" t="s">
        <v>148</v>
      </c>
      <c r="H1112" s="2" t="s">
        <v>148</v>
      </c>
      <c r="I1112" s="2" t="s">
        <v>147</v>
      </c>
      <c r="J1112" s="2" t="s">
        <v>46</v>
      </c>
      <c r="K1112" s="2" t="s">
        <v>48</v>
      </c>
      <c r="L1112" s="2" t="s">
        <v>87</v>
      </c>
      <c r="M1112" s="8">
        <v>1</v>
      </c>
      <c r="N1112" s="9" t="str">
        <f t="shared" si="51"/>
        <v>RSSS-999-4664 - COVID-19 - Capitalisable</v>
      </c>
      <c r="O1112" s="9" t="str">
        <f t="shared" si="52"/>
        <v>Investissement</v>
      </c>
      <c r="P1112" s="9" t="str">
        <f t="shared" si="53"/>
        <v>Fonds général</v>
      </c>
    </row>
    <row r="1113" spans="1:16" ht="12.75" customHeight="1" x14ac:dyDescent="0.25">
      <c r="A1113" s="2" t="s">
        <v>556</v>
      </c>
      <c r="B1113" s="2" t="s">
        <v>556</v>
      </c>
      <c r="C1113" s="2" t="s">
        <v>555</v>
      </c>
      <c r="D1113" s="2" t="s">
        <v>50</v>
      </c>
      <c r="E1113" s="2" t="s">
        <v>90</v>
      </c>
      <c r="F1113" s="2" t="s">
        <v>148</v>
      </c>
      <c r="G1113" s="2" t="s">
        <v>148</v>
      </c>
      <c r="H1113" s="2" t="s">
        <v>148</v>
      </c>
      <c r="I1113" s="2" t="s">
        <v>147</v>
      </c>
      <c r="J1113" s="2" t="s">
        <v>46</v>
      </c>
      <c r="K1113" s="2" t="s">
        <v>48</v>
      </c>
      <c r="L1113" s="2" t="s">
        <v>87</v>
      </c>
      <c r="M1113" s="8">
        <v>1</v>
      </c>
      <c r="N1113" s="9" t="str">
        <f t="shared" si="51"/>
        <v>RSSS-999-4665 - COVID-19 - Capitalisable</v>
      </c>
      <c r="O1113" s="9" t="str">
        <f t="shared" si="52"/>
        <v>Investissement</v>
      </c>
      <c r="P1113" s="9" t="str">
        <f t="shared" si="53"/>
        <v>Fonds général</v>
      </c>
    </row>
    <row r="1114" spans="1:16" ht="12.75" customHeight="1" x14ac:dyDescent="0.25">
      <c r="A1114" s="2" t="s">
        <v>523</v>
      </c>
      <c r="B1114" s="2" t="s">
        <v>523</v>
      </c>
      <c r="C1114" s="2" t="s">
        <v>522</v>
      </c>
      <c r="D1114" s="2" t="s">
        <v>50</v>
      </c>
      <c r="E1114" s="2" t="s">
        <v>90</v>
      </c>
      <c r="F1114" s="2" t="s">
        <v>148</v>
      </c>
      <c r="G1114" s="2" t="s">
        <v>148</v>
      </c>
      <c r="H1114" s="2" t="s">
        <v>148</v>
      </c>
      <c r="I1114" s="2" t="s">
        <v>147</v>
      </c>
      <c r="J1114" s="2" t="s">
        <v>46</v>
      </c>
      <c r="K1114" s="2" t="s">
        <v>48</v>
      </c>
      <c r="L1114" s="2" t="s">
        <v>87</v>
      </c>
      <c r="M1114" s="8">
        <v>1</v>
      </c>
      <c r="N1114" s="9" t="str">
        <f t="shared" si="51"/>
        <v>RSSS-999-4700 - COVID-19 - Capitalisable</v>
      </c>
      <c r="O1114" s="9" t="str">
        <f t="shared" si="52"/>
        <v>Investissement</v>
      </c>
      <c r="P1114" s="9" t="str">
        <f t="shared" si="53"/>
        <v>Fonds général</v>
      </c>
    </row>
    <row r="1115" spans="1:16" ht="12.75" customHeight="1" x14ac:dyDescent="0.25">
      <c r="A1115" s="2" t="s">
        <v>494</v>
      </c>
      <c r="B1115" s="2" t="s">
        <v>494</v>
      </c>
      <c r="C1115" s="2" t="s">
        <v>493</v>
      </c>
      <c r="D1115" s="2" t="s">
        <v>50</v>
      </c>
      <c r="E1115" s="2" t="s">
        <v>90</v>
      </c>
      <c r="F1115" s="2" t="s">
        <v>148</v>
      </c>
      <c r="G1115" s="2" t="s">
        <v>148</v>
      </c>
      <c r="H1115" s="2" t="s">
        <v>148</v>
      </c>
      <c r="I1115" s="2" t="s">
        <v>147</v>
      </c>
      <c r="J1115" s="2" t="s">
        <v>46</v>
      </c>
      <c r="K1115" s="2" t="s">
        <v>48</v>
      </c>
      <c r="L1115" s="2" t="s">
        <v>87</v>
      </c>
      <c r="M1115" s="8">
        <v>1</v>
      </c>
      <c r="N1115" s="9" t="str">
        <f t="shared" si="51"/>
        <v>RSSS-999-4751 - COVID-19 - Capitalisable</v>
      </c>
      <c r="O1115" s="9" t="str">
        <f t="shared" si="52"/>
        <v>Investissement</v>
      </c>
      <c r="P1115" s="9" t="str">
        <f t="shared" si="53"/>
        <v>Fonds général</v>
      </c>
    </row>
    <row r="1116" spans="1:16" ht="12.75" customHeight="1" x14ac:dyDescent="0.25">
      <c r="A1116" s="2" t="s">
        <v>465</v>
      </c>
      <c r="B1116" s="2" t="s">
        <v>465</v>
      </c>
      <c r="C1116" s="2" t="s">
        <v>464</v>
      </c>
      <c r="D1116" s="2" t="s">
        <v>50</v>
      </c>
      <c r="E1116" s="2" t="s">
        <v>90</v>
      </c>
      <c r="F1116" s="2" t="s">
        <v>148</v>
      </c>
      <c r="G1116" s="2" t="s">
        <v>148</v>
      </c>
      <c r="H1116" s="2" t="s">
        <v>148</v>
      </c>
      <c r="I1116" s="2" t="s">
        <v>147</v>
      </c>
      <c r="J1116" s="2" t="s">
        <v>46</v>
      </c>
      <c r="K1116" s="2" t="s">
        <v>48</v>
      </c>
      <c r="L1116" s="2" t="s">
        <v>87</v>
      </c>
      <c r="M1116" s="8">
        <v>1</v>
      </c>
      <c r="N1116" s="9" t="str">
        <f t="shared" si="51"/>
        <v>RSSS-999-4752 - COVID-19 - Capitalisable</v>
      </c>
      <c r="O1116" s="9" t="str">
        <f t="shared" si="52"/>
        <v>Investissement</v>
      </c>
      <c r="P1116" s="9" t="str">
        <f t="shared" si="53"/>
        <v>Fonds général</v>
      </c>
    </row>
    <row r="1117" spans="1:16" ht="12.75" customHeight="1" x14ac:dyDescent="0.25">
      <c r="A1117" s="2" t="s">
        <v>432</v>
      </c>
      <c r="B1117" s="2" t="s">
        <v>432</v>
      </c>
      <c r="C1117" s="2" t="s">
        <v>431</v>
      </c>
      <c r="D1117" s="2" t="s">
        <v>50</v>
      </c>
      <c r="E1117" s="2" t="s">
        <v>90</v>
      </c>
      <c r="F1117" s="2" t="s">
        <v>148</v>
      </c>
      <c r="G1117" s="2" t="s">
        <v>148</v>
      </c>
      <c r="H1117" s="2" t="s">
        <v>148</v>
      </c>
      <c r="I1117" s="2" t="s">
        <v>147</v>
      </c>
      <c r="J1117" s="2" t="s">
        <v>46</v>
      </c>
      <c r="K1117" s="2" t="s">
        <v>48</v>
      </c>
      <c r="L1117" s="2" t="s">
        <v>87</v>
      </c>
      <c r="M1117" s="8">
        <v>1</v>
      </c>
      <c r="N1117" s="9" t="str">
        <f t="shared" si="51"/>
        <v>RSSS-999-4800 - COVID-19 - Capitalisable</v>
      </c>
      <c r="O1117" s="9" t="str">
        <f t="shared" si="52"/>
        <v>Investissement</v>
      </c>
      <c r="P1117" s="9" t="str">
        <f t="shared" si="53"/>
        <v>Fonds général</v>
      </c>
    </row>
    <row r="1118" spans="1:16" ht="12.75" customHeight="1" x14ac:dyDescent="0.25">
      <c r="A1118" s="2" t="s">
        <v>400</v>
      </c>
      <c r="B1118" s="2" t="s">
        <v>400</v>
      </c>
      <c r="C1118" s="2" t="s">
        <v>399</v>
      </c>
      <c r="D1118" s="2" t="s">
        <v>50</v>
      </c>
      <c r="E1118" s="2" t="s">
        <v>90</v>
      </c>
      <c r="F1118" s="2" t="s">
        <v>148</v>
      </c>
      <c r="G1118" s="2" t="s">
        <v>148</v>
      </c>
      <c r="H1118" s="2" t="s">
        <v>148</v>
      </c>
      <c r="I1118" s="2" t="s">
        <v>147</v>
      </c>
      <c r="J1118" s="2" t="s">
        <v>46</v>
      </c>
      <c r="K1118" s="2" t="s">
        <v>48</v>
      </c>
      <c r="L1118" s="2" t="s">
        <v>87</v>
      </c>
      <c r="M1118" s="8">
        <v>1</v>
      </c>
      <c r="N1118" s="9" t="str">
        <f t="shared" si="51"/>
        <v>RSSS-999-4851 - COVID-19 - Capitalisable</v>
      </c>
      <c r="O1118" s="9" t="str">
        <f t="shared" si="52"/>
        <v>Investissement</v>
      </c>
      <c r="P1118" s="9" t="str">
        <f t="shared" si="53"/>
        <v>Fonds général</v>
      </c>
    </row>
    <row r="1119" spans="1:16" ht="12.75" customHeight="1" x14ac:dyDescent="0.25">
      <c r="A1119" s="2" t="s">
        <v>367</v>
      </c>
      <c r="B1119" s="2" t="s">
        <v>367</v>
      </c>
      <c r="C1119" s="2" t="s">
        <v>366</v>
      </c>
      <c r="D1119" s="2" t="s">
        <v>50</v>
      </c>
      <c r="E1119" s="2" t="s">
        <v>90</v>
      </c>
      <c r="F1119" s="2" t="s">
        <v>148</v>
      </c>
      <c r="G1119" s="2" t="s">
        <v>148</v>
      </c>
      <c r="H1119" s="2" t="s">
        <v>148</v>
      </c>
      <c r="I1119" s="2" t="s">
        <v>147</v>
      </c>
      <c r="J1119" s="2" t="s">
        <v>46</v>
      </c>
      <c r="K1119" s="2" t="s">
        <v>48</v>
      </c>
      <c r="L1119" s="2" t="s">
        <v>87</v>
      </c>
      <c r="M1119" s="8">
        <v>1</v>
      </c>
      <c r="N1119" s="9" t="str">
        <f t="shared" si="51"/>
        <v>RSSS-999-4900 - COVID-19 - Capitalisable</v>
      </c>
      <c r="O1119" s="9" t="str">
        <f t="shared" si="52"/>
        <v>Investissement</v>
      </c>
      <c r="P1119" s="9" t="str">
        <f t="shared" si="53"/>
        <v>Fonds général</v>
      </c>
    </row>
    <row r="1120" spans="1:16" ht="12.75" customHeight="1" x14ac:dyDescent="0.25">
      <c r="A1120" s="2" t="s">
        <v>334</v>
      </c>
      <c r="B1120" s="2" t="s">
        <v>334</v>
      </c>
      <c r="C1120" s="2" t="s">
        <v>333</v>
      </c>
      <c r="D1120" s="2" t="s">
        <v>50</v>
      </c>
      <c r="E1120" s="2" t="s">
        <v>90</v>
      </c>
      <c r="F1120" s="2" t="s">
        <v>148</v>
      </c>
      <c r="G1120" s="2" t="s">
        <v>148</v>
      </c>
      <c r="H1120" s="2" t="s">
        <v>148</v>
      </c>
      <c r="I1120" s="2" t="s">
        <v>147</v>
      </c>
      <c r="J1120" s="2" t="s">
        <v>46</v>
      </c>
      <c r="K1120" s="2" t="s">
        <v>48</v>
      </c>
      <c r="L1120" s="2" t="s">
        <v>87</v>
      </c>
      <c r="M1120" s="8">
        <v>1</v>
      </c>
      <c r="N1120" s="9" t="str">
        <f t="shared" si="51"/>
        <v>RSSS-999-4903 - COVID-19 - Capitalisable</v>
      </c>
      <c r="O1120" s="9" t="str">
        <f t="shared" si="52"/>
        <v>Investissement</v>
      </c>
      <c r="P1120" s="9" t="str">
        <f t="shared" si="53"/>
        <v>Fonds général</v>
      </c>
    </row>
    <row r="1121" spans="1:16" ht="12.75" customHeight="1" x14ac:dyDescent="0.25">
      <c r="A1121" s="2" t="s">
        <v>296</v>
      </c>
      <c r="B1121" s="2" t="s">
        <v>296</v>
      </c>
      <c r="C1121" s="2" t="s">
        <v>295</v>
      </c>
      <c r="D1121" s="2" t="s">
        <v>50</v>
      </c>
      <c r="E1121" s="2" t="s">
        <v>90</v>
      </c>
      <c r="F1121" s="2" t="s">
        <v>148</v>
      </c>
      <c r="G1121" s="2" t="s">
        <v>148</v>
      </c>
      <c r="H1121" s="2" t="s">
        <v>148</v>
      </c>
      <c r="I1121" s="2" t="s">
        <v>147</v>
      </c>
      <c r="J1121" s="2" t="s">
        <v>46</v>
      </c>
      <c r="K1121" s="2" t="s">
        <v>48</v>
      </c>
      <c r="L1121" s="2" t="s">
        <v>87</v>
      </c>
      <c r="M1121" s="8">
        <v>1</v>
      </c>
      <c r="N1121" s="9" t="str">
        <f t="shared" si="51"/>
        <v>RSSS-999-4950 - COVID-19 - Capitalisable</v>
      </c>
      <c r="O1121" s="9" t="str">
        <f t="shared" si="52"/>
        <v>Investissement</v>
      </c>
      <c r="P1121" s="9" t="str">
        <f t="shared" si="53"/>
        <v>Fonds général</v>
      </c>
    </row>
    <row r="1122" spans="1:16" ht="12.75" customHeight="1" x14ac:dyDescent="0.25">
      <c r="A1122" s="2" t="s">
        <v>263</v>
      </c>
      <c r="B1122" s="2" t="s">
        <v>263</v>
      </c>
      <c r="C1122" s="2" t="s">
        <v>262</v>
      </c>
      <c r="D1122" s="2" t="s">
        <v>50</v>
      </c>
      <c r="E1122" s="2" t="s">
        <v>90</v>
      </c>
      <c r="F1122" s="2" t="s">
        <v>148</v>
      </c>
      <c r="G1122" s="2" t="s">
        <v>148</v>
      </c>
      <c r="H1122" s="2" t="s">
        <v>148</v>
      </c>
      <c r="I1122" s="2" t="s">
        <v>147</v>
      </c>
      <c r="J1122" s="2" t="s">
        <v>46</v>
      </c>
      <c r="K1122" s="2" t="s">
        <v>48</v>
      </c>
      <c r="L1122" s="2" t="s">
        <v>87</v>
      </c>
      <c r="M1122" s="8">
        <v>1</v>
      </c>
      <c r="N1122" s="9" t="str">
        <f t="shared" si="51"/>
        <v>RSSS-999-4951 - COVID-19 - Capitalisable</v>
      </c>
      <c r="O1122" s="9" t="str">
        <f t="shared" si="52"/>
        <v>Investissement</v>
      </c>
      <c r="P1122" s="9" t="str">
        <f t="shared" si="53"/>
        <v>Fonds général</v>
      </c>
    </row>
    <row r="1123" spans="1:16" ht="12.75" customHeight="1" x14ac:dyDescent="0.25">
      <c r="A1123" s="2" t="s">
        <v>150</v>
      </c>
      <c r="B1123" s="2" t="s">
        <v>150</v>
      </c>
      <c r="C1123" s="2" t="s">
        <v>149</v>
      </c>
      <c r="D1123" s="2" t="s">
        <v>50</v>
      </c>
      <c r="E1123" s="2" t="s">
        <v>90</v>
      </c>
      <c r="F1123" s="2" t="s">
        <v>148</v>
      </c>
      <c r="G1123" s="2" t="s">
        <v>148</v>
      </c>
      <c r="H1123" s="2" t="s">
        <v>148</v>
      </c>
      <c r="I1123" s="2" t="s">
        <v>147</v>
      </c>
      <c r="J1123" s="2" t="s">
        <v>46</v>
      </c>
      <c r="K1123" s="2" t="s">
        <v>48</v>
      </c>
      <c r="L1123" s="2" t="s">
        <v>87</v>
      </c>
      <c r="M1123" s="8">
        <v>1</v>
      </c>
      <c r="N1123" s="9" t="str">
        <f t="shared" si="51"/>
        <v>RSSS-999-4952 - COVID-19 - Capitalisable</v>
      </c>
      <c r="O1123" s="9" t="str">
        <f t="shared" si="52"/>
        <v>Investissement</v>
      </c>
      <c r="P1123" s="9" t="str">
        <f t="shared" si="53"/>
        <v>Fonds général</v>
      </c>
    </row>
    <row r="1124" spans="1:16" ht="12.75" customHeight="1" x14ac:dyDescent="0.25">
      <c r="A1124" s="2" t="s">
        <v>1552</v>
      </c>
      <c r="B1124" s="2" t="s">
        <v>1551</v>
      </c>
      <c r="C1124" s="2" t="s">
        <v>1512</v>
      </c>
      <c r="D1124" s="2" t="s">
        <v>50</v>
      </c>
      <c r="E1124" s="2" t="s">
        <v>121</v>
      </c>
      <c r="F1124" s="2" t="s">
        <v>120</v>
      </c>
      <c r="G1124" s="2" t="s">
        <v>73</v>
      </c>
      <c r="H1124" s="2" t="s">
        <v>119</v>
      </c>
      <c r="I1124" s="2" t="s">
        <v>88</v>
      </c>
      <c r="J1124" s="2" t="s">
        <v>46</v>
      </c>
      <c r="K1124" s="2" t="s">
        <v>48</v>
      </c>
      <c r="L1124" s="2" t="s">
        <v>87</v>
      </c>
      <c r="M1124" s="8">
        <v>1</v>
      </c>
      <c r="N1124" s="9" t="str">
        <f t="shared" si="51"/>
        <v>SCT-10-000060 - Immobilisation</v>
      </c>
      <c r="O1124" s="9" t="str">
        <f t="shared" si="52"/>
        <v>Investissement</v>
      </c>
      <c r="P1124" s="9" t="str">
        <f t="shared" si="53"/>
        <v>Fonds général</v>
      </c>
    </row>
    <row r="1125" spans="1:16" ht="12.75" customHeight="1" x14ac:dyDescent="0.25">
      <c r="A1125" s="2" t="s">
        <v>1508</v>
      </c>
      <c r="B1125" s="2" t="s">
        <v>1507</v>
      </c>
      <c r="C1125" s="2" t="s">
        <v>1498</v>
      </c>
      <c r="D1125" s="2" t="s">
        <v>50</v>
      </c>
      <c r="E1125" s="2" t="s">
        <v>121</v>
      </c>
      <c r="F1125" s="2" t="s">
        <v>120</v>
      </c>
      <c r="G1125" s="2" t="s">
        <v>73</v>
      </c>
      <c r="H1125" s="2" t="s">
        <v>119</v>
      </c>
      <c r="I1125" s="2" t="s">
        <v>88</v>
      </c>
      <c r="J1125" s="2" t="s">
        <v>46</v>
      </c>
      <c r="K1125" s="2" t="s">
        <v>48</v>
      </c>
      <c r="L1125" s="2" t="s">
        <v>87</v>
      </c>
      <c r="M1125" s="8">
        <v>1</v>
      </c>
      <c r="N1125" s="9" t="str">
        <f t="shared" si="51"/>
        <v>SCT-10-000064 - Immobilisation</v>
      </c>
      <c r="O1125" s="9" t="str">
        <f t="shared" si="52"/>
        <v>Investissement</v>
      </c>
      <c r="P1125" s="9" t="str">
        <f t="shared" si="53"/>
        <v>Fonds général</v>
      </c>
    </row>
    <row r="1126" spans="1:16" ht="12.75" customHeight="1" x14ac:dyDescent="0.25">
      <c r="A1126" s="2" t="s">
        <v>1401</v>
      </c>
      <c r="B1126" s="2" t="s">
        <v>1400</v>
      </c>
      <c r="C1126" s="2" t="s">
        <v>1391</v>
      </c>
      <c r="D1126" s="2" t="s">
        <v>50</v>
      </c>
      <c r="E1126" s="2" t="s">
        <v>121</v>
      </c>
      <c r="F1126" s="2" t="s">
        <v>120</v>
      </c>
      <c r="G1126" s="2" t="s">
        <v>73</v>
      </c>
      <c r="H1126" s="2" t="s">
        <v>119</v>
      </c>
      <c r="I1126" s="2" t="s">
        <v>88</v>
      </c>
      <c r="J1126" s="2" t="s">
        <v>46</v>
      </c>
      <c r="K1126" s="2" t="s">
        <v>48</v>
      </c>
      <c r="L1126" s="2" t="s">
        <v>87</v>
      </c>
      <c r="M1126" s="8">
        <v>1</v>
      </c>
      <c r="N1126" s="9" t="str">
        <f t="shared" si="51"/>
        <v>SCT-10-000332 - Immobilisation</v>
      </c>
      <c r="O1126" s="9" t="str">
        <f t="shared" si="52"/>
        <v>Investissement</v>
      </c>
      <c r="P1126" s="9" t="str">
        <f t="shared" si="53"/>
        <v>Fonds général</v>
      </c>
    </row>
    <row r="1127" spans="1:16" ht="12.75" customHeight="1" x14ac:dyDescent="0.25">
      <c r="A1127" s="2" t="s">
        <v>1390</v>
      </c>
      <c r="B1127" s="2" t="s">
        <v>1389</v>
      </c>
      <c r="C1127" s="2" t="s">
        <v>1380</v>
      </c>
      <c r="D1127" s="2" t="s">
        <v>50</v>
      </c>
      <c r="E1127" s="2" t="s">
        <v>121</v>
      </c>
      <c r="F1127" s="2" t="s">
        <v>120</v>
      </c>
      <c r="G1127" s="2" t="s">
        <v>73</v>
      </c>
      <c r="H1127" s="2" t="s">
        <v>119</v>
      </c>
      <c r="I1127" s="2" t="s">
        <v>88</v>
      </c>
      <c r="J1127" s="2" t="s">
        <v>46</v>
      </c>
      <c r="K1127" s="2" t="s">
        <v>48</v>
      </c>
      <c r="L1127" s="2" t="s">
        <v>87</v>
      </c>
      <c r="M1127" s="8">
        <v>1</v>
      </c>
      <c r="N1127" s="9" t="str">
        <f t="shared" si="51"/>
        <v>SCT-10-000357 - Immobilisation</v>
      </c>
      <c r="O1127" s="9" t="str">
        <f t="shared" si="52"/>
        <v>Investissement</v>
      </c>
      <c r="P1127" s="9" t="str">
        <f t="shared" si="53"/>
        <v>Fonds général</v>
      </c>
    </row>
    <row r="1128" spans="1:16" ht="12.75" customHeight="1" x14ac:dyDescent="0.25">
      <c r="A1128" s="2" t="s">
        <v>146</v>
      </c>
      <c r="B1128" s="2" t="s">
        <v>145</v>
      </c>
      <c r="C1128" s="2" t="s">
        <v>135</v>
      </c>
      <c r="D1128" s="2" t="s">
        <v>50</v>
      </c>
      <c r="E1128" s="2" t="s">
        <v>121</v>
      </c>
      <c r="F1128" s="2" t="s">
        <v>120</v>
      </c>
      <c r="G1128" s="2" t="s">
        <v>73</v>
      </c>
      <c r="H1128" s="2" t="s">
        <v>119</v>
      </c>
      <c r="I1128" s="2" t="s">
        <v>88</v>
      </c>
      <c r="J1128" s="2" t="s">
        <v>46</v>
      </c>
      <c r="K1128" s="2" t="s">
        <v>48</v>
      </c>
      <c r="L1128" s="2" t="s">
        <v>87</v>
      </c>
      <c r="M1128" s="8">
        <v>1</v>
      </c>
      <c r="N1128" s="9" t="str">
        <f t="shared" si="51"/>
        <v>SCT-10-000538 - Immobilisation</v>
      </c>
      <c r="O1128" s="9" t="str">
        <f t="shared" si="52"/>
        <v>Investissement</v>
      </c>
      <c r="P1128" s="9" t="str">
        <f t="shared" si="53"/>
        <v>Fonds général</v>
      </c>
    </row>
    <row r="1129" spans="1:16" ht="12.75" customHeight="1" x14ac:dyDescent="0.25">
      <c r="A1129" s="2" t="s">
        <v>134</v>
      </c>
      <c r="B1129" s="2" t="s">
        <v>133</v>
      </c>
      <c r="C1129" s="2" t="s">
        <v>124</v>
      </c>
      <c r="D1129" s="2" t="s">
        <v>50</v>
      </c>
      <c r="E1129" s="2" t="s">
        <v>121</v>
      </c>
      <c r="F1129" s="2" t="s">
        <v>120</v>
      </c>
      <c r="G1129" s="2" t="s">
        <v>73</v>
      </c>
      <c r="H1129" s="2" t="s">
        <v>119</v>
      </c>
      <c r="I1129" s="2" t="s">
        <v>88</v>
      </c>
      <c r="J1129" s="2" t="s">
        <v>46</v>
      </c>
      <c r="K1129" s="2" t="s">
        <v>48</v>
      </c>
      <c r="L1129" s="2" t="s">
        <v>87</v>
      </c>
      <c r="M1129" s="8">
        <v>1</v>
      </c>
      <c r="N1129" s="9" t="str">
        <f t="shared" si="51"/>
        <v>SCT-10-000571 - Immobilisation</v>
      </c>
      <c r="O1129" s="9" t="str">
        <f t="shared" si="52"/>
        <v>Investissement</v>
      </c>
      <c r="P1129" s="9" t="str">
        <f t="shared" si="53"/>
        <v>Fonds général</v>
      </c>
    </row>
    <row r="1130" spans="1:16" ht="12.75" customHeight="1" x14ac:dyDescent="0.25">
      <c r="A1130" s="2" t="s">
        <v>123</v>
      </c>
      <c r="B1130" s="2" t="s">
        <v>122</v>
      </c>
      <c r="C1130" s="2" t="s">
        <v>91</v>
      </c>
      <c r="D1130" s="2" t="s">
        <v>50</v>
      </c>
      <c r="E1130" s="2" t="s">
        <v>121</v>
      </c>
      <c r="F1130" s="2" t="s">
        <v>120</v>
      </c>
      <c r="G1130" s="2" t="s">
        <v>73</v>
      </c>
      <c r="H1130" s="2" t="s">
        <v>119</v>
      </c>
      <c r="I1130" s="2" t="s">
        <v>88</v>
      </c>
      <c r="J1130" s="2" t="s">
        <v>46</v>
      </c>
      <c r="K1130" s="2" t="s">
        <v>48</v>
      </c>
      <c r="L1130" s="2" t="s">
        <v>87</v>
      </c>
      <c r="M1130" s="8">
        <v>1</v>
      </c>
      <c r="N1130" s="9" t="str">
        <f t="shared" si="51"/>
        <v>SCT-10-000573 - Immobilisation</v>
      </c>
      <c r="O1130" s="9" t="str">
        <f t="shared" si="52"/>
        <v>Investissement</v>
      </c>
      <c r="P1130" s="9" t="str">
        <f t="shared" si="53"/>
        <v>Fonds général</v>
      </c>
    </row>
    <row r="1131" spans="1:16" ht="12.75" customHeight="1" x14ac:dyDescent="0.25">
      <c r="A1131" s="2" t="s">
        <v>1521</v>
      </c>
      <c r="B1131" s="2" t="s">
        <v>1521</v>
      </c>
      <c r="C1131" s="2" t="s">
        <v>1512</v>
      </c>
      <c r="D1131" s="2" t="s">
        <v>1511</v>
      </c>
      <c r="E1131" s="2" t="s">
        <v>90</v>
      </c>
      <c r="F1131" s="2" t="s">
        <v>1520</v>
      </c>
      <c r="G1131" s="2" t="s">
        <v>1519</v>
      </c>
      <c r="H1131" s="2" t="s">
        <v>1518</v>
      </c>
      <c r="I1131" s="2" t="s">
        <v>147</v>
      </c>
      <c r="J1131" s="2" t="s">
        <v>46</v>
      </c>
      <c r="K1131" s="2" t="s">
        <v>51</v>
      </c>
      <c r="L1131" s="2" t="s">
        <v>1517</v>
      </c>
      <c r="M1131" s="8">
        <v>1</v>
      </c>
      <c r="N1131" s="9" t="str">
        <f t="shared" si="51"/>
        <v>SCT-11-000060 - Non propriétaires</v>
      </c>
      <c r="O1131" s="9" t="str">
        <f t="shared" si="52"/>
        <v>Investissement</v>
      </c>
      <c r="P1131" s="9" t="str">
        <f t="shared" si="53"/>
        <v>Fonds des ressources informationnelles du secteur de la santé et des services sociaux</v>
      </c>
    </row>
    <row r="1132" spans="1:16" ht="12.75" customHeight="1" x14ac:dyDescent="0.25">
      <c r="A1132" s="2" t="s">
        <v>1412</v>
      </c>
      <c r="B1132" s="2" t="s">
        <v>1412</v>
      </c>
      <c r="C1132" s="2" t="s">
        <v>1410</v>
      </c>
      <c r="D1132" s="2" t="s">
        <v>50</v>
      </c>
      <c r="E1132" s="2" t="s">
        <v>121</v>
      </c>
      <c r="F1132" s="2" t="s">
        <v>120</v>
      </c>
      <c r="G1132" s="2" t="s">
        <v>73</v>
      </c>
      <c r="H1132" s="2" t="s">
        <v>119</v>
      </c>
      <c r="I1132" s="2" t="s">
        <v>88</v>
      </c>
      <c r="J1132" s="2" t="s">
        <v>46</v>
      </c>
      <c r="K1132" s="2" t="s">
        <v>48</v>
      </c>
      <c r="L1132" s="2" t="s">
        <v>87</v>
      </c>
      <c r="M1132" s="8">
        <v>1</v>
      </c>
      <c r="N1132" s="9" t="str">
        <f t="shared" si="51"/>
        <v>SCT-1-10-001953 - Immobilisation</v>
      </c>
      <c r="O1132" s="9" t="str">
        <f t="shared" si="52"/>
        <v>Investissement</v>
      </c>
      <c r="P1132" s="9" t="str">
        <f t="shared" si="53"/>
        <v>Fonds général</v>
      </c>
    </row>
    <row r="1133" spans="1:16" ht="12.75" customHeight="1" x14ac:dyDescent="0.25">
      <c r="A1133" s="2" t="s">
        <v>1546</v>
      </c>
      <c r="B1133" s="2" t="s">
        <v>1546</v>
      </c>
      <c r="C1133" s="2" t="s">
        <v>1512</v>
      </c>
      <c r="D1133" s="2" t="s">
        <v>50</v>
      </c>
      <c r="E1133" s="2" t="s">
        <v>90</v>
      </c>
      <c r="F1133" s="2" t="s">
        <v>117</v>
      </c>
      <c r="G1133" s="2" t="s">
        <v>1545</v>
      </c>
      <c r="H1133" s="2" t="s">
        <v>98</v>
      </c>
      <c r="I1133" s="2" t="s">
        <v>88</v>
      </c>
      <c r="J1133" s="2" t="s">
        <v>47</v>
      </c>
      <c r="K1133" s="2" t="s">
        <v>48</v>
      </c>
      <c r="L1133" s="2" t="s">
        <v>87</v>
      </c>
      <c r="M1133" s="8">
        <v>1</v>
      </c>
      <c r="N1133" s="9" t="str">
        <f t="shared" si="51"/>
        <v>SCT-20-000060 - MSSS - Fonctionnement</v>
      </c>
      <c r="O1133" s="9" t="str">
        <f t="shared" si="52"/>
        <v>Dépense</v>
      </c>
      <c r="P1133" s="9" t="str">
        <f t="shared" si="53"/>
        <v>Fonds général</v>
      </c>
    </row>
    <row r="1134" spans="1:16" ht="12.75" customHeight="1" x14ac:dyDescent="0.25">
      <c r="A1134" s="2" t="s">
        <v>1399</v>
      </c>
      <c r="B1134" s="2" t="s">
        <v>1399</v>
      </c>
      <c r="C1134" s="2" t="s">
        <v>1391</v>
      </c>
      <c r="D1134" s="2" t="s">
        <v>50</v>
      </c>
      <c r="E1134" s="2" t="s">
        <v>90</v>
      </c>
      <c r="F1134" s="2" t="s">
        <v>117</v>
      </c>
      <c r="G1134" s="2" t="s">
        <v>67</v>
      </c>
      <c r="H1134" s="2" t="s">
        <v>98</v>
      </c>
      <c r="I1134" s="2" t="s">
        <v>88</v>
      </c>
      <c r="J1134" s="2" t="s">
        <v>47</v>
      </c>
      <c r="K1134" s="2" t="s">
        <v>48</v>
      </c>
      <c r="L1134" s="2" t="s">
        <v>87</v>
      </c>
      <c r="M1134" s="8">
        <v>1</v>
      </c>
      <c r="N1134" s="9" t="str">
        <f t="shared" si="51"/>
        <v>SCT-20-000332 - Fonctionnement</v>
      </c>
      <c r="O1134" s="9" t="str">
        <f t="shared" si="52"/>
        <v>Dépense</v>
      </c>
      <c r="P1134" s="9" t="str">
        <f t="shared" si="53"/>
        <v>Fonds général</v>
      </c>
    </row>
    <row r="1135" spans="1:16" ht="12.75" customHeight="1" x14ac:dyDescent="0.25">
      <c r="A1135" s="2" t="s">
        <v>1388</v>
      </c>
      <c r="B1135" s="2" t="s">
        <v>1388</v>
      </c>
      <c r="C1135" s="2" t="s">
        <v>1380</v>
      </c>
      <c r="D1135" s="2" t="s">
        <v>50</v>
      </c>
      <c r="E1135" s="2" t="s">
        <v>90</v>
      </c>
      <c r="F1135" s="2" t="s">
        <v>117</v>
      </c>
      <c r="G1135" s="2" t="s">
        <v>67</v>
      </c>
      <c r="H1135" s="2" t="s">
        <v>98</v>
      </c>
      <c r="I1135" s="2" t="s">
        <v>88</v>
      </c>
      <c r="J1135" s="2" t="s">
        <v>47</v>
      </c>
      <c r="K1135" s="2" t="s">
        <v>48</v>
      </c>
      <c r="L1135" s="2" t="s">
        <v>87</v>
      </c>
      <c r="M1135" s="8">
        <v>1</v>
      </c>
      <c r="N1135" s="9" t="str">
        <f t="shared" si="51"/>
        <v>SCT-20-000357 - Fonctionnement</v>
      </c>
      <c r="O1135" s="9" t="str">
        <f t="shared" si="52"/>
        <v>Dépense</v>
      </c>
      <c r="P1135" s="9" t="str">
        <f t="shared" si="53"/>
        <v>Fonds général</v>
      </c>
    </row>
    <row r="1136" spans="1:16" ht="12.75" customHeight="1" x14ac:dyDescent="0.25">
      <c r="A1136" s="2" t="s">
        <v>132</v>
      </c>
      <c r="B1136" s="2" t="s">
        <v>132</v>
      </c>
      <c r="C1136" s="2" t="s">
        <v>124</v>
      </c>
      <c r="D1136" s="2" t="s">
        <v>50</v>
      </c>
      <c r="E1136" s="2" t="s">
        <v>90</v>
      </c>
      <c r="F1136" s="2" t="s">
        <v>117</v>
      </c>
      <c r="G1136" s="2" t="s">
        <v>67</v>
      </c>
      <c r="H1136" s="2" t="s">
        <v>98</v>
      </c>
      <c r="I1136" s="2" t="s">
        <v>88</v>
      </c>
      <c r="J1136" s="2" t="s">
        <v>47</v>
      </c>
      <c r="K1136" s="2" t="s">
        <v>48</v>
      </c>
      <c r="L1136" s="2" t="s">
        <v>87</v>
      </c>
      <c r="M1136" s="8">
        <v>1</v>
      </c>
      <c r="N1136" s="9" t="str">
        <f t="shared" si="51"/>
        <v>SCT-20-000571 - Fonctionnement</v>
      </c>
      <c r="O1136" s="9" t="str">
        <f t="shared" si="52"/>
        <v>Dépense</v>
      </c>
      <c r="P1136" s="9" t="str">
        <f t="shared" si="53"/>
        <v>Fonds général</v>
      </c>
    </row>
    <row r="1137" spans="1:16" ht="12.75" customHeight="1" x14ac:dyDescent="0.25">
      <c r="A1137" s="2" t="s">
        <v>118</v>
      </c>
      <c r="B1137" s="2" t="s">
        <v>118</v>
      </c>
      <c r="C1137" s="2" t="s">
        <v>91</v>
      </c>
      <c r="D1137" s="2" t="s">
        <v>50</v>
      </c>
      <c r="E1137" s="2" t="s">
        <v>90</v>
      </c>
      <c r="F1137" s="2" t="s">
        <v>117</v>
      </c>
      <c r="G1137" s="2" t="s">
        <v>67</v>
      </c>
      <c r="H1137" s="2" t="s">
        <v>98</v>
      </c>
      <c r="I1137" s="2" t="s">
        <v>88</v>
      </c>
      <c r="J1137" s="2" t="s">
        <v>47</v>
      </c>
      <c r="K1137" s="2" t="s">
        <v>48</v>
      </c>
      <c r="L1137" s="2" t="s">
        <v>87</v>
      </c>
      <c r="M1137" s="8">
        <v>1</v>
      </c>
      <c r="N1137" s="9" t="str">
        <f t="shared" si="51"/>
        <v>SCT-20-000573 - Fonctionnement</v>
      </c>
      <c r="O1137" s="9" t="str">
        <f t="shared" si="52"/>
        <v>Dépense</v>
      </c>
      <c r="P1137" s="9" t="str">
        <f t="shared" si="53"/>
        <v>Fonds général</v>
      </c>
    </row>
    <row r="1138" spans="1:16" ht="12.75" customHeight="1" x14ac:dyDescent="0.25">
      <c r="A1138" s="2" t="s">
        <v>1550</v>
      </c>
      <c r="B1138" s="2" t="s">
        <v>1550</v>
      </c>
      <c r="C1138" s="2" t="s">
        <v>1512</v>
      </c>
      <c r="D1138" s="2" t="s">
        <v>50</v>
      </c>
      <c r="E1138" s="2" t="s">
        <v>1549</v>
      </c>
      <c r="F1138" s="2" t="s">
        <v>1547</v>
      </c>
      <c r="G1138" s="2" t="s">
        <v>1548</v>
      </c>
      <c r="H1138" s="2" t="s">
        <v>1547</v>
      </c>
      <c r="I1138" s="2" t="s">
        <v>88</v>
      </c>
      <c r="J1138" s="2" t="s">
        <v>46</v>
      </c>
      <c r="K1138" s="2" t="s">
        <v>51</v>
      </c>
      <c r="L1138" s="2" t="s">
        <v>1517</v>
      </c>
      <c r="M1138" s="8">
        <v>1</v>
      </c>
      <c r="N1138" s="9" t="str">
        <f t="shared" si="51"/>
        <v>SCT-2-10-000060 - immobilisation tangible</v>
      </c>
      <c r="O1138" s="9" t="str">
        <f t="shared" si="52"/>
        <v>Investissement</v>
      </c>
      <c r="P1138" s="9" t="str">
        <f t="shared" si="53"/>
        <v>Fonds général</v>
      </c>
    </row>
    <row r="1139" spans="1:16" ht="12.75" customHeight="1" x14ac:dyDescent="0.25">
      <c r="A1139" s="2" t="s">
        <v>1543</v>
      </c>
      <c r="B1139" s="2" t="s">
        <v>1543</v>
      </c>
      <c r="C1139" s="2" t="s">
        <v>1512</v>
      </c>
      <c r="D1139" s="2" t="s">
        <v>50</v>
      </c>
      <c r="E1139" s="2" t="s">
        <v>90</v>
      </c>
      <c r="F1139" s="2" t="s">
        <v>111</v>
      </c>
      <c r="G1139" s="2" t="s">
        <v>1542</v>
      </c>
      <c r="H1139" s="2" t="s">
        <v>98</v>
      </c>
      <c r="I1139" s="2" t="s">
        <v>88</v>
      </c>
      <c r="J1139" s="2" t="s">
        <v>47</v>
      </c>
      <c r="K1139" s="2" t="s">
        <v>48</v>
      </c>
      <c r="L1139" s="2" t="s">
        <v>87</v>
      </c>
      <c r="M1139" s="8">
        <v>1</v>
      </c>
      <c r="N1139" s="9" t="str">
        <f t="shared" si="51"/>
        <v>SCT-30-000060 - MSSS - Rémunération</v>
      </c>
      <c r="O1139" s="9" t="str">
        <f t="shared" si="52"/>
        <v>Dépense</v>
      </c>
      <c r="P1139" s="9" t="str">
        <f t="shared" si="53"/>
        <v>Fonds général</v>
      </c>
    </row>
    <row r="1140" spans="1:16" ht="12.75" customHeight="1" x14ac:dyDescent="0.25">
      <c r="A1140" s="2" t="s">
        <v>1397</v>
      </c>
      <c r="B1140" s="2" t="s">
        <v>1397</v>
      </c>
      <c r="C1140" s="2" t="s">
        <v>1391</v>
      </c>
      <c r="D1140" s="2" t="s">
        <v>50</v>
      </c>
      <c r="E1140" s="2" t="s">
        <v>90</v>
      </c>
      <c r="F1140" s="2" t="s">
        <v>111</v>
      </c>
      <c r="G1140" s="2" t="s">
        <v>1</v>
      </c>
      <c r="H1140" s="2" t="s">
        <v>98</v>
      </c>
      <c r="I1140" s="2" t="s">
        <v>88</v>
      </c>
      <c r="J1140" s="2" t="s">
        <v>47</v>
      </c>
      <c r="K1140" s="2" t="s">
        <v>48</v>
      </c>
      <c r="L1140" s="2" t="s">
        <v>87</v>
      </c>
      <c r="M1140" s="8">
        <v>1</v>
      </c>
      <c r="N1140" s="9" t="str">
        <f t="shared" si="51"/>
        <v>SCT-30-000332 - Rémunération</v>
      </c>
      <c r="O1140" s="9" t="str">
        <f t="shared" si="52"/>
        <v>Dépense</v>
      </c>
      <c r="P1140" s="9" t="str">
        <f t="shared" si="53"/>
        <v>Fonds général</v>
      </c>
    </row>
    <row r="1141" spans="1:16" ht="12.75" customHeight="1" x14ac:dyDescent="0.25">
      <c r="A1141" s="2" t="s">
        <v>1386</v>
      </c>
      <c r="B1141" s="2" t="s">
        <v>1386</v>
      </c>
      <c r="C1141" s="2" t="s">
        <v>1380</v>
      </c>
      <c r="D1141" s="2" t="s">
        <v>50</v>
      </c>
      <c r="E1141" s="2" t="s">
        <v>90</v>
      </c>
      <c r="F1141" s="2" t="s">
        <v>111</v>
      </c>
      <c r="G1141" s="2" t="s">
        <v>1</v>
      </c>
      <c r="H1141" s="2" t="s">
        <v>98</v>
      </c>
      <c r="I1141" s="2" t="s">
        <v>88</v>
      </c>
      <c r="J1141" s="2" t="s">
        <v>47</v>
      </c>
      <c r="K1141" s="2" t="s">
        <v>48</v>
      </c>
      <c r="L1141" s="2" t="s">
        <v>87</v>
      </c>
      <c r="M1141" s="8">
        <v>1</v>
      </c>
      <c r="N1141" s="9" t="str">
        <f t="shared" si="51"/>
        <v>SCT-30-000357 - Rémunération</v>
      </c>
      <c r="O1141" s="9" t="str">
        <f t="shared" si="52"/>
        <v>Dépense</v>
      </c>
      <c r="P1141" s="9" t="str">
        <f t="shared" si="53"/>
        <v>Fonds général</v>
      </c>
    </row>
    <row r="1142" spans="1:16" ht="12.75" customHeight="1" x14ac:dyDescent="0.25">
      <c r="A1142" s="2" t="s">
        <v>130</v>
      </c>
      <c r="B1142" s="2" t="s">
        <v>130</v>
      </c>
      <c r="C1142" s="2" t="s">
        <v>124</v>
      </c>
      <c r="D1142" s="2" t="s">
        <v>50</v>
      </c>
      <c r="E1142" s="2" t="s">
        <v>90</v>
      </c>
      <c r="F1142" s="2" t="s">
        <v>111</v>
      </c>
      <c r="G1142" s="2" t="s">
        <v>1</v>
      </c>
      <c r="H1142" s="2" t="s">
        <v>98</v>
      </c>
      <c r="I1142" s="2" t="s">
        <v>88</v>
      </c>
      <c r="J1142" s="2" t="s">
        <v>47</v>
      </c>
      <c r="K1142" s="2" t="s">
        <v>48</v>
      </c>
      <c r="L1142" s="2" t="s">
        <v>87</v>
      </c>
      <c r="M1142" s="8">
        <v>1</v>
      </c>
      <c r="N1142" s="9" t="str">
        <f t="shared" si="51"/>
        <v>SCT-30-000571 - Rémunération</v>
      </c>
      <c r="O1142" s="9" t="str">
        <f t="shared" si="52"/>
        <v>Dépense</v>
      </c>
      <c r="P1142" s="9" t="str">
        <f t="shared" si="53"/>
        <v>Fonds général</v>
      </c>
    </row>
    <row r="1143" spans="1:16" ht="12.75" customHeight="1" x14ac:dyDescent="0.25">
      <c r="A1143" s="2" t="s">
        <v>112</v>
      </c>
      <c r="B1143" s="2" t="s">
        <v>112</v>
      </c>
      <c r="C1143" s="2" t="s">
        <v>91</v>
      </c>
      <c r="D1143" s="2" t="s">
        <v>50</v>
      </c>
      <c r="E1143" s="2" t="s">
        <v>90</v>
      </c>
      <c r="F1143" s="2" t="s">
        <v>111</v>
      </c>
      <c r="G1143" s="2" t="s">
        <v>1</v>
      </c>
      <c r="H1143" s="2" t="s">
        <v>98</v>
      </c>
      <c r="I1143" s="2" t="s">
        <v>88</v>
      </c>
      <c r="J1143" s="2" t="s">
        <v>47</v>
      </c>
      <c r="K1143" s="2" t="s">
        <v>48</v>
      </c>
      <c r="L1143" s="2" t="s">
        <v>87</v>
      </c>
      <c r="M1143" s="8">
        <v>1</v>
      </c>
      <c r="N1143" s="9" t="str">
        <f t="shared" si="51"/>
        <v>SCT-30-000573 - Rémunération</v>
      </c>
      <c r="O1143" s="9" t="str">
        <f t="shared" si="52"/>
        <v>Dépense</v>
      </c>
      <c r="P1143" s="9" t="str">
        <f t="shared" si="53"/>
        <v>Fonds général</v>
      </c>
    </row>
    <row r="1144" spans="1:16" ht="12.75" customHeight="1" x14ac:dyDescent="0.25">
      <c r="A1144" s="2" t="s">
        <v>1544</v>
      </c>
      <c r="B1144" s="2" t="s">
        <v>1544</v>
      </c>
      <c r="C1144" s="2" t="s">
        <v>1512</v>
      </c>
      <c r="D1144" s="2" t="s">
        <v>50</v>
      </c>
      <c r="E1144" s="2" t="s">
        <v>115</v>
      </c>
      <c r="F1144" s="2" t="s">
        <v>114</v>
      </c>
      <c r="G1144" s="2" t="s">
        <v>114</v>
      </c>
      <c r="H1144" s="2" t="s">
        <v>113</v>
      </c>
      <c r="I1144" s="2" t="s">
        <v>88</v>
      </c>
      <c r="J1144" s="2" t="s">
        <v>46</v>
      </c>
      <c r="K1144" s="2" t="s">
        <v>48</v>
      </c>
      <c r="L1144" s="2" t="s">
        <v>87</v>
      </c>
      <c r="M1144" s="8">
        <v>1</v>
      </c>
      <c r="N1144" s="9" t="str">
        <f t="shared" si="51"/>
        <v>SCT-3-10-000060 - NON PROVISIONNÉ</v>
      </c>
      <c r="O1144" s="9" t="str">
        <f t="shared" si="52"/>
        <v>Investissement</v>
      </c>
      <c r="P1144" s="9" t="str">
        <f t="shared" si="53"/>
        <v>Fonds général</v>
      </c>
    </row>
    <row r="1145" spans="1:16" ht="12.75" customHeight="1" x14ac:dyDescent="0.25">
      <c r="A1145" s="2" t="s">
        <v>1504</v>
      </c>
      <c r="B1145" s="2" t="s">
        <v>1504</v>
      </c>
      <c r="C1145" s="2" t="s">
        <v>1498</v>
      </c>
      <c r="D1145" s="2" t="s">
        <v>50</v>
      </c>
      <c r="E1145" s="2" t="s">
        <v>115</v>
      </c>
      <c r="F1145" s="2" t="s">
        <v>114</v>
      </c>
      <c r="G1145" s="2" t="s">
        <v>114</v>
      </c>
      <c r="H1145" s="2" t="s">
        <v>113</v>
      </c>
      <c r="I1145" s="2" t="s">
        <v>88</v>
      </c>
      <c r="J1145" s="2" t="s">
        <v>46</v>
      </c>
      <c r="K1145" s="2" t="s">
        <v>48</v>
      </c>
      <c r="L1145" s="2" t="s">
        <v>87</v>
      </c>
      <c r="M1145" s="8">
        <v>1</v>
      </c>
      <c r="N1145" s="9" t="str">
        <f t="shared" si="51"/>
        <v>SCT-3-10-000064 - NON PROVISIONNÉ</v>
      </c>
      <c r="O1145" s="9" t="str">
        <f t="shared" si="52"/>
        <v>Investissement</v>
      </c>
      <c r="P1145" s="9" t="str">
        <f t="shared" si="53"/>
        <v>Fonds général</v>
      </c>
    </row>
    <row r="1146" spans="1:16" ht="12.75" customHeight="1" x14ac:dyDescent="0.25">
      <c r="A1146" s="2" t="s">
        <v>1398</v>
      </c>
      <c r="B1146" s="2" t="s">
        <v>1398</v>
      </c>
      <c r="C1146" s="2" t="s">
        <v>1391</v>
      </c>
      <c r="D1146" s="2" t="s">
        <v>50</v>
      </c>
      <c r="E1146" s="2" t="s">
        <v>115</v>
      </c>
      <c r="F1146" s="2" t="s">
        <v>114</v>
      </c>
      <c r="G1146" s="2" t="s">
        <v>114</v>
      </c>
      <c r="H1146" s="2" t="s">
        <v>113</v>
      </c>
      <c r="I1146" s="2" t="s">
        <v>88</v>
      </c>
      <c r="J1146" s="2" t="s">
        <v>46</v>
      </c>
      <c r="K1146" s="2" t="s">
        <v>48</v>
      </c>
      <c r="L1146" s="2" t="s">
        <v>87</v>
      </c>
      <c r="M1146" s="8">
        <v>1</v>
      </c>
      <c r="N1146" s="9" t="str">
        <f t="shared" si="51"/>
        <v>SCT-3-10-000332 - NON PROVISIONNÉ</v>
      </c>
      <c r="O1146" s="9" t="str">
        <f t="shared" si="52"/>
        <v>Investissement</v>
      </c>
      <c r="P1146" s="9" t="str">
        <f t="shared" si="53"/>
        <v>Fonds général</v>
      </c>
    </row>
    <row r="1147" spans="1:16" ht="12.75" customHeight="1" x14ac:dyDescent="0.25">
      <c r="A1147" s="2" t="s">
        <v>1387</v>
      </c>
      <c r="B1147" s="2" t="s">
        <v>1387</v>
      </c>
      <c r="C1147" s="2" t="s">
        <v>1380</v>
      </c>
      <c r="D1147" s="2" t="s">
        <v>50</v>
      </c>
      <c r="E1147" s="2" t="s">
        <v>115</v>
      </c>
      <c r="F1147" s="2" t="s">
        <v>114</v>
      </c>
      <c r="G1147" s="2" t="s">
        <v>114</v>
      </c>
      <c r="H1147" s="2" t="s">
        <v>113</v>
      </c>
      <c r="I1147" s="2" t="s">
        <v>88</v>
      </c>
      <c r="J1147" s="2" t="s">
        <v>46</v>
      </c>
      <c r="K1147" s="2" t="s">
        <v>48</v>
      </c>
      <c r="L1147" s="2" t="s">
        <v>87</v>
      </c>
      <c r="M1147" s="8">
        <v>1</v>
      </c>
      <c r="N1147" s="9" t="str">
        <f t="shared" si="51"/>
        <v>SCT-3-10-000357 - NON PROVISIONNÉ</v>
      </c>
      <c r="O1147" s="9" t="str">
        <f t="shared" si="52"/>
        <v>Investissement</v>
      </c>
      <c r="P1147" s="9" t="str">
        <f t="shared" si="53"/>
        <v>Fonds général</v>
      </c>
    </row>
    <row r="1148" spans="1:16" ht="12.75" customHeight="1" x14ac:dyDescent="0.25">
      <c r="A1148" s="2" t="s">
        <v>144</v>
      </c>
      <c r="B1148" s="2" t="s">
        <v>144</v>
      </c>
      <c r="C1148" s="2" t="s">
        <v>135</v>
      </c>
      <c r="D1148" s="2" t="s">
        <v>50</v>
      </c>
      <c r="E1148" s="2" t="s">
        <v>115</v>
      </c>
      <c r="F1148" s="2" t="s">
        <v>114</v>
      </c>
      <c r="G1148" s="2" t="s">
        <v>114</v>
      </c>
      <c r="H1148" s="2" t="s">
        <v>113</v>
      </c>
      <c r="I1148" s="2" t="s">
        <v>88</v>
      </c>
      <c r="J1148" s="2" t="s">
        <v>46</v>
      </c>
      <c r="K1148" s="2" t="s">
        <v>48</v>
      </c>
      <c r="L1148" s="2" t="s">
        <v>87</v>
      </c>
      <c r="M1148" s="8">
        <v>1</v>
      </c>
      <c r="N1148" s="9" t="str">
        <f t="shared" si="51"/>
        <v>SCT-3-10-000538 - NON PROVISIONNÉ</v>
      </c>
      <c r="O1148" s="9" t="str">
        <f t="shared" si="52"/>
        <v>Investissement</v>
      </c>
      <c r="P1148" s="9" t="str">
        <f t="shared" si="53"/>
        <v>Fonds général</v>
      </c>
    </row>
    <row r="1149" spans="1:16" ht="12.75" customHeight="1" x14ac:dyDescent="0.25">
      <c r="A1149" s="2" t="s">
        <v>131</v>
      </c>
      <c r="B1149" s="2" t="s">
        <v>131</v>
      </c>
      <c r="C1149" s="2" t="s">
        <v>124</v>
      </c>
      <c r="D1149" s="2" t="s">
        <v>50</v>
      </c>
      <c r="E1149" s="2" t="s">
        <v>115</v>
      </c>
      <c r="F1149" s="2" t="s">
        <v>114</v>
      </c>
      <c r="G1149" s="2" t="s">
        <v>114</v>
      </c>
      <c r="H1149" s="2" t="s">
        <v>113</v>
      </c>
      <c r="I1149" s="2" t="s">
        <v>88</v>
      </c>
      <c r="J1149" s="2" t="s">
        <v>46</v>
      </c>
      <c r="K1149" s="2" t="s">
        <v>48</v>
      </c>
      <c r="L1149" s="2" t="s">
        <v>87</v>
      </c>
      <c r="M1149" s="8">
        <v>1</v>
      </c>
      <c r="N1149" s="9" t="str">
        <f t="shared" si="51"/>
        <v>SCT-3-10-000571 - NON PROVISIONNÉ</v>
      </c>
      <c r="O1149" s="9" t="str">
        <f t="shared" si="52"/>
        <v>Investissement</v>
      </c>
      <c r="P1149" s="9" t="str">
        <f t="shared" si="53"/>
        <v>Fonds général</v>
      </c>
    </row>
    <row r="1150" spans="1:16" ht="12.75" customHeight="1" x14ac:dyDescent="0.25">
      <c r="A1150" s="2" t="s">
        <v>116</v>
      </c>
      <c r="B1150" s="2" t="s">
        <v>116</v>
      </c>
      <c r="C1150" s="2" t="s">
        <v>91</v>
      </c>
      <c r="D1150" s="2" t="s">
        <v>50</v>
      </c>
      <c r="E1150" s="2" t="s">
        <v>115</v>
      </c>
      <c r="F1150" s="2" t="s">
        <v>114</v>
      </c>
      <c r="G1150" s="2" t="s">
        <v>114</v>
      </c>
      <c r="H1150" s="2" t="s">
        <v>113</v>
      </c>
      <c r="I1150" s="2" t="s">
        <v>88</v>
      </c>
      <c r="J1150" s="2" t="s">
        <v>46</v>
      </c>
      <c r="K1150" s="2" t="s">
        <v>48</v>
      </c>
      <c r="L1150" s="2" t="s">
        <v>87</v>
      </c>
      <c r="M1150" s="8">
        <v>1</v>
      </c>
      <c r="N1150" s="9" t="str">
        <f t="shared" si="51"/>
        <v>SCT-3-10-000573 - NON PROVISIONNÉ</v>
      </c>
      <c r="O1150" s="9" t="str">
        <f t="shared" si="52"/>
        <v>Investissement</v>
      </c>
      <c r="P1150" s="9" t="str">
        <f t="shared" si="53"/>
        <v>Fonds général</v>
      </c>
    </row>
    <row r="1151" spans="1:16" ht="12.75" customHeight="1" x14ac:dyDescent="0.25">
      <c r="A1151" s="2" t="s">
        <v>1516</v>
      </c>
      <c r="B1151" s="2" t="s">
        <v>1516</v>
      </c>
      <c r="C1151" s="2" t="s">
        <v>1512</v>
      </c>
      <c r="D1151" s="2" t="s">
        <v>1511</v>
      </c>
      <c r="E1151" s="2" t="s">
        <v>115</v>
      </c>
      <c r="F1151" s="2" t="s">
        <v>1515</v>
      </c>
      <c r="G1151" s="2" t="s">
        <v>114</v>
      </c>
      <c r="H1151" s="2" t="s">
        <v>1514</v>
      </c>
      <c r="I1151" s="2" t="s">
        <v>147</v>
      </c>
      <c r="J1151" s="2" t="s">
        <v>46</v>
      </c>
      <c r="K1151" s="2" t="s">
        <v>48</v>
      </c>
      <c r="L1151" s="2" t="s">
        <v>87</v>
      </c>
      <c r="M1151" s="8">
        <v>1</v>
      </c>
      <c r="N1151" s="9" t="str">
        <f t="shared" si="51"/>
        <v>SCT-3-10-000773 - NON PROVISIONNÉ</v>
      </c>
      <c r="O1151" s="9" t="str">
        <f t="shared" si="52"/>
        <v>Investissement</v>
      </c>
      <c r="P1151" s="9" t="str">
        <f t="shared" si="53"/>
        <v>Fonds des ressources informationnelles du secteur de la santé et des services sociaux</v>
      </c>
    </row>
    <row r="1152" spans="1:16" ht="12.75" customHeight="1" x14ac:dyDescent="0.25">
      <c r="A1152" s="2" t="s">
        <v>1541</v>
      </c>
      <c r="B1152" s="2" t="s">
        <v>1541</v>
      </c>
      <c r="C1152" s="2" t="s">
        <v>1512</v>
      </c>
      <c r="D1152" s="2" t="s">
        <v>50</v>
      </c>
      <c r="E1152" s="2" t="s">
        <v>109</v>
      </c>
      <c r="F1152" s="2" t="s">
        <v>108</v>
      </c>
      <c r="G1152" s="2" t="s">
        <v>108</v>
      </c>
      <c r="H1152" s="2" t="s">
        <v>107</v>
      </c>
      <c r="I1152" s="2" t="s">
        <v>88</v>
      </c>
      <c r="J1152" s="2" t="s">
        <v>46</v>
      </c>
      <c r="K1152" s="2" t="s">
        <v>48</v>
      </c>
      <c r="L1152" s="2" t="s">
        <v>87</v>
      </c>
      <c r="M1152" s="8">
        <v>1</v>
      </c>
      <c r="N1152" s="9" t="str">
        <f t="shared" si="51"/>
        <v>SCT-5-10-000060 - Demande de rehaussement</v>
      </c>
      <c r="O1152" s="9" t="str">
        <f t="shared" si="52"/>
        <v>Investissement</v>
      </c>
      <c r="P1152" s="9" t="str">
        <f t="shared" si="53"/>
        <v>Fonds général</v>
      </c>
    </row>
    <row r="1153" spans="1:16" ht="12.75" customHeight="1" x14ac:dyDescent="0.25">
      <c r="A1153" s="2" t="s">
        <v>1501</v>
      </c>
      <c r="B1153" s="2" t="s">
        <v>1501</v>
      </c>
      <c r="C1153" s="2" t="s">
        <v>1498</v>
      </c>
      <c r="D1153" s="2" t="s">
        <v>50</v>
      </c>
      <c r="E1153" s="2" t="s">
        <v>109</v>
      </c>
      <c r="F1153" s="2" t="s">
        <v>108</v>
      </c>
      <c r="G1153" s="2" t="s">
        <v>108</v>
      </c>
      <c r="H1153" s="2" t="s">
        <v>107</v>
      </c>
      <c r="I1153" s="2" t="s">
        <v>88</v>
      </c>
      <c r="J1153" s="2" t="s">
        <v>46</v>
      </c>
      <c r="K1153" s="2" t="s">
        <v>48</v>
      </c>
      <c r="L1153" s="2" t="s">
        <v>87</v>
      </c>
      <c r="M1153" s="8">
        <v>1</v>
      </c>
      <c r="N1153" s="9" t="str">
        <f t="shared" si="51"/>
        <v>SCT-5-10-000064 - Demande de rehaussement</v>
      </c>
      <c r="O1153" s="9" t="str">
        <f t="shared" si="52"/>
        <v>Investissement</v>
      </c>
      <c r="P1153" s="9" t="str">
        <f t="shared" si="53"/>
        <v>Fonds général</v>
      </c>
    </row>
    <row r="1154" spans="1:16" ht="12.75" customHeight="1" x14ac:dyDescent="0.25">
      <c r="A1154" s="2" t="s">
        <v>1396</v>
      </c>
      <c r="B1154" s="2" t="s">
        <v>1396</v>
      </c>
      <c r="C1154" s="2" t="s">
        <v>1391</v>
      </c>
      <c r="D1154" s="2" t="s">
        <v>50</v>
      </c>
      <c r="E1154" s="2" t="s">
        <v>109</v>
      </c>
      <c r="F1154" s="2" t="s">
        <v>108</v>
      </c>
      <c r="G1154" s="2" t="s">
        <v>108</v>
      </c>
      <c r="H1154" s="2" t="s">
        <v>107</v>
      </c>
      <c r="I1154" s="2" t="s">
        <v>88</v>
      </c>
      <c r="J1154" s="2" t="s">
        <v>46</v>
      </c>
      <c r="K1154" s="2" t="s">
        <v>48</v>
      </c>
      <c r="L1154" s="2" t="s">
        <v>87</v>
      </c>
      <c r="M1154" s="8">
        <v>1</v>
      </c>
      <c r="N1154" s="9" t="str">
        <f t="shared" si="51"/>
        <v>SCT-5-10-000332 - Demande de rehaussement</v>
      </c>
      <c r="O1154" s="9" t="str">
        <f t="shared" si="52"/>
        <v>Investissement</v>
      </c>
      <c r="P1154" s="9" t="str">
        <f t="shared" si="53"/>
        <v>Fonds général</v>
      </c>
    </row>
    <row r="1155" spans="1:16" ht="12.75" customHeight="1" x14ac:dyDescent="0.25">
      <c r="A1155" s="2" t="s">
        <v>1385</v>
      </c>
      <c r="B1155" s="2" t="s">
        <v>1385</v>
      </c>
      <c r="C1155" s="2" t="s">
        <v>1380</v>
      </c>
      <c r="D1155" s="2" t="s">
        <v>50</v>
      </c>
      <c r="E1155" s="2" t="s">
        <v>109</v>
      </c>
      <c r="F1155" s="2" t="s">
        <v>108</v>
      </c>
      <c r="G1155" s="2" t="s">
        <v>108</v>
      </c>
      <c r="H1155" s="2" t="s">
        <v>107</v>
      </c>
      <c r="I1155" s="2" t="s">
        <v>88</v>
      </c>
      <c r="J1155" s="2" t="s">
        <v>46</v>
      </c>
      <c r="K1155" s="2" t="s">
        <v>48</v>
      </c>
      <c r="L1155" s="2" t="s">
        <v>87</v>
      </c>
      <c r="M1155" s="8">
        <v>1</v>
      </c>
      <c r="N1155" s="9" t="str">
        <f t="shared" ref="N1155:N1218" si="54">_xlfn.CONCAT(B1155," - ",G1155)</f>
        <v>SCT-5-10-000357 - Demande de rehaussement</v>
      </c>
      <c r="O1155" s="9" t="str">
        <f t="shared" ref="O1155:O1218" si="55">J1155</f>
        <v>Investissement</v>
      </c>
      <c r="P1155" s="9" t="str">
        <f t="shared" ref="P1155:P1218" si="56">D1155</f>
        <v>Fonds général</v>
      </c>
    </row>
    <row r="1156" spans="1:16" ht="12.75" customHeight="1" x14ac:dyDescent="0.25">
      <c r="A1156" s="2" t="s">
        <v>143</v>
      </c>
      <c r="B1156" s="2" t="s">
        <v>143</v>
      </c>
      <c r="C1156" s="2" t="s">
        <v>135</v>
      </c>
      <c r="D1156" s="2" t="s">
        <v>50</v>
      </c>
      <c r="E1156" s="2" t="s">
        <v>109</v>
      </c>
      <c r="F1156" s="2" t="s">
        <v>108</v>
      </c>
      <c r="G1156" s="2" t="s">
        <v>108</v>
      </c>
      <c r="H1156" s="2" t="s">
        <v>107</v>
      </c>
      <c r="I1156" s="2" t="s">
        <v>88</v>
      </c>
      <c r="J1156" s="2" t="s">
        <v>46</v>
      </c>
      <c r="K1156" s="2" t="s">
        <v>48</v>
      </c>
      <c r="L1156" s="2" t="s">
        <v>87</v>
      </c>
      <c r="M1156" s="8">
        <v>1</v>
      </c>
      <c r="N1156" s="9" t="str">
        <f t="shared" si="54"/>
        <v>SCT-5-10-000538 - Demande de rehaussement</v>
      </c>
      <c r="O1156" s="9" t="str">
        <f t="shared" si="55"/>
        <v>Investissement</v>
      </c>
      <c r="P1156" s="9" t="str">
        <f t="shared" si="56"/>
        <v>Fonds général</v>
      </c>
    </row>
    <row r="1157" spans="1:16" ht="12.75" customHeight="1" x14ac:dyDescent="0.25">
      <c r="A1157" s="2" t="s">
        <v>129</v>
      </c>
      <c r="B1157" s="2" t="s">
        <v>129</v>
      </c>
      <c r="C1157" s="2" t="s">
        <v>124</v>
      </c>
      <c r="D1157" s="2" t="s">
        <v>50</v>
      </c>
      <c r="E1157" s="2" t="s">
        <v>109</v>
      </c>
      <c r="F1157" s="2" t="s">
        <v>108</v>
      </c>
      <c r="G1157" s="2" t="s">
        <v>108</v>
      </c>
      <c r="H1157" s="2" t="s">
        <v>107</v>
      </c>
      <c r="I1157" s="2" t="s">
        <v>88</v>
      </c>
      <c r="J1157" s="2" t="s">
        <v>46</v>
      </c>
      <c r="K1157" s="2" t="s">
        <v>48</v>
      </c>
      <c r="L1157" s="2" t="s">
        <v>87</v>
      </c>
      <c r="M1157" s="8">
        <v>1</v>
      </c>
      <c r="N1157" s="9" t="str">
        <f t="shared" si="54"/>
        <v>SCT-5-10-000571 - Demande de rehaussement</v>
      </c>
      <c r="O1157" s="9" t="str">
        <f t="shared" si="55"/>
        <v>Investissement</v>
      </c>
      <c r="P1157" s="9" t="str">
        <f t="shared" si="56"/>
        <v>Fonds général</v>
      </c>
    </row>
    <row r="1158" spans="1:16" ht="12.75" customHeight="1" x14ac:dyDescent="0.25">
      <c r="A1158" s="2" t="s">
        <v>110</v>
      </c>
      <c r="B1158" s="2" t="s">
        <v>110</v>
      </c>
      <c r="C1158" s="2" t="s">
        <v>91</v>
      </c>
      <c r="D1158" s="2" t="s">
        <v>50</v>
      </c>
      <c r="E1158" s="2" t="s">
        <v>109</v>
      </c>
      <c r="F1158" s="2" t="s">
        <v>108</v>
      </c>
      <c r="G1158" s="2" t="s">
        <v>108</v>
      </c>
      <c r="H1158" s="2" t="s">
        <v>107</v>
      </c>
      <c r="I1158" s="2" t="s">
        <v>88</v>
      </c>
      <c r="J1158" s="2" t="s">
        <v>46</v>
      </c>
      <c r="K1158" s="2" t="s">
        <v>48</v>
      </c>
      <c r="L1158" s="2" t="s">
        <v>87</v>
      </c>
      <c r="M1158" s="8">
        <v>1</v>
      </c>
      <c r="N1158" s="9" t="str">
        <f t="shared" si="54"/>
        <v>SCT-5-10-000573 - Demande de rehaussement</v>
      </c>
      <c r="O1158" s="9" t="str">
        <f t="shared" si="55"/>
        <v>Investissement</v>
      </c>
      <c r="P1158" s="9" t="str">
        <f t="shared" si="56"/>
        <v>Fonds général</v>
      </c>
    </row>
    <row r="1159" spans="1:16" ht="12.75" customHeight="1" x14ac:dyDescent="0.25">
      <c r="A1159" s="2" t="s">
        <v>1513</v>
      </c>
      <c r="B1159" s="2" t="s">
        <v>1513</v>
      </c>
      <c r="C1159" s="2" t="s">
        <v>1512</v>
      </c>
      <c r="D1159" s="2" t="s">
        <v>1511</v>
      </c>
      <c r="E1159" s="2" t="s">
        <v>109</v>
      </c>
      <c r="F1159" s="2" t="s">
        <v>1510</v>
      </c>
      <c r="G1159" s="2" t="s">
        <v>108</v>
      </c>
      <c r="H1159" s="2" t="s">
        <v>1509</v>
      </c>
      <c r="I1159" s="2" t="s">
        <v>147</v>
      </c>
      <c r="J1159" s="2" t="s">
        <v>46</v>
      </c>
      <c r="K1159" s="2" t="s">
        <v>48</v>
      </c>
      <c r="L1159" s="2" t="s">
        <v>87</v>
      </c>
      <c r="M1159" s="8">
        <v>1</v>
      </c>
      <c r="N1159" s="9" t="str">
        <f t="shared" si="54"/>
        <v>SCT-5-10-000773 - Demande de rehaussement</v>
      </c>
      <c r="O1159" s="9" t="str">
        <f t="shared" si="55"/>
        <v>Investissement</v>
      </c>
      <c r="P1159" s="9" t="str">
        <f t="shared" si="56"/>
        <v>Fonds des ressources informationnelles du secteur de la santé et des services sociaux</v>
      </c>
    </row>
    <row r="1160" spans="1:16" ht="12.75" customHeight="1" x14ac:dyDescent="0.25">
      <c r="A1160" s="2" t="s">
        <v>1411</v>
      </c>
      <c r="B1160" s="2" t="s">
        <v>1411</v>
      </c>
      <c r="C1160" s="2" t="s">
        <v>1410</v>
      </c>
      <c r="D1160" s="2" t="s">
        <v>50</v>
      </c>
      <c r="E1160" s="2" t="s">
        <v>109</v>
      </c>
      <c r="F1160" s="2" t="s">
        <v>108</v>
      </c>
      <c r="G1160" s="2" t="s">
        <v>108</v>
      </c>
      <c r="H1160" s="2" t="s">
        <v>107</v>
      </c>
      <c r="I1160" s="2" t="s">
        <v>88</v>
      </c>
      <c r="J1160" s="2" t="s">
        <v>46</v>
      </c>
      <c r="K1160" s="2" t="s">
        <v>48</v>
      </c>
      <c r="L1160" s="2" t="s">
        <v>87</v>
      </c>
      <c r="M1160" s="8">
        <v>1</v>
      </c>
      <c r="N1160" s="9" t="str">
        <f t="shared" si="54"/>
        <v>SCT-5-10-001953 - Demande de rehaussement</v>
      </c>
      <c r="O1160" s="9" t="str">
        <f t="shared" si="55"/>
        <v>Investissement</v>
      </c>
      <c r="P1160" s="9" t="str">
        <f t="shared" si="56"/>
        <v>Fonds général</v>
      </c>
    </row>
    <row r="1161" spans="1:16" ht="12.75" customHeight="1" x14ac:dyDescent="0.25">
      <c r="A1161" s="2" t="s">
        <v>1497</v>
      </c>
      <c r="B1161" s="2" t="s">
        <v>1497</v>
      </c>
      <c r="C1161" s="2" t="s">
        <v>1490</v>
      </c>
      <c r="D1161" s="2" t="s">
        <v>50</v>
      </c>
      <c r="E1161" s="2" t="s">
        <v>90</v>
      </c>
      <c r="F1161" s="2" t="s">
        <v>117</v>
      </c>
      <c r="G1161" s="2" t="s">
        <v>117</v>
      </c>
      <c r="H1161" s="2" t="s">
        <v>67</v>
      </c>
      <c r="I1161" s="2" t="s">
        <v>88</v>
      </c>
      <c r="J1161" s="2" t="s">
        <v>47</v>
      </c>
      <c r="K1161" s="2" t="s">
        <v>48</v>
      </c>
      <c r="L1161" s="2" t="s">
        <v>87</v>
      </c>
      <c r="M1161" s="8">
        <v>1</v>
      </c>
      <c r="N1161" s="9" t="str">
        <f t="shared" si="54"/>
        <v>SSSS-100-1140477762 - Budget de fonctionnement</v>
      </c>
      <c r="O1161" s="9" t="str">
        <f t="shared" si="55"/>
        <v>Dépense</v>
      </c>
      <c r="P1161" s="9" t="str">
        <f t="shared" si="56"/>
        <v>Fonds général</v>
      </c>
    </row>
    <row r="1162" spans="1:16" ht="12.75" customHeight="1" x14ac:dyDescent="0.25">
      <c r="A1162" s="2" t="s">
        <v>1489</v>
      </c>
      <c r="B1162" s="2" t="s">
        <v>1489</v>
      </c>
      <c r="C1162" s="2" t="s">
        <v>1483</v>
      </c>
      <c r="D1162" s="2" t="s">
        <v>50</v>
      </c>
      <c r="E1162" s="2" t="s">
        <v>90</v>
      </c>
      <c r="F1162" s="2" t="s">
        <v>117</v>
      </c>
      <c r="G1162" s="2" t="s">
        <v>117</v>
      </c>
      <c r="H1162" s="2" t="s">
        <v>67</v>
      </c>
      <c r="I1162" s="2" t="s">
        <v>88</v>
      </c>
      <c r="J1162" s="2" t="s">
        <v>47</v>
      </c>
      <c r="K1162" s="2" t="s">
        <v>48</v>
      </c>
      <c r="L1162" s="2" t="s">
        <v>87</v>
      </c>
      <c r="M1162" s="8">
        <v>1</v>
      </c>
      <c r="N1162" s="9" t="str">
        <f t="shared" si="54"/>
        <v>SSSS-100-1140502452 - Budget de fonctionnement</v>
      </c>
      <c r="O1162" s="9" t="str">
        <f t="shared" si="55"/>
        <v>Dépense</v>
      </c>
      <c r="P1162" s="9" t="str">
        <f t="shared" si="56"/>
        <v>Fonds général</v>
      </c>
    </row>
    <row r="1163" spans="1:16" ht="12.75" customHeight="1" x14ac:dyDescent="0.25">
      <c r="A1163" s="2" t="s">
        <v>1482</v>
      </c>
      <c r="B1163" s="2" t="s">
        <v>1482</v>
      </c>
      <c r="C1163" s="2" t="s">
        <v>1476</v>
      </c>
      <c r="D1163" s="2" t="s">
        <v>50</v>
      </c>
      <c r="E1163" s="2" t="s">
        <v>90</v>
      </c>
      <c r="F1163" s="2" t="s">
        <v>117</v>
      </c>
      <c r="G1163" s="2" t="s">
        <v>117</v>
      </c>
      <c r="H1163" s="2" t="s">
        <v>67</v>
      </c>
      <c r="I1163" s="2" t="s">
        <v>88</v>
      </c>
      <c r="J1163" s="2" t="s">
        <v>47</v>
      </c>
      <c r="K1163" s="2" t="s">
        <v>48</v>
      </c>
      <c r="L1163" s="2" t="s">
        <v>87</v>
      </c>
      <c r="M1163" s="8">
        <v>1</v>
      </c>
      <c r="N1163" s="9" t="str">
        <f t="shared" si="54"/>
        <v>SSSS-100-1145329836 - Budget de fonctionnement</v>
      </c>
      <c r="O1163" s="9" t="str">
        <f t="shared" si="55"/>
        <v>Dépense</v>
      </c>
      <c r="P1163" s="9" t="str">
        <f t="shared" si="56"/>
        <v>Fonds général</v>
      </c>
    </row>
    <row r="1164" spans="1:16" ht="12.75" customHeight="1" x14ac:dyDescent="0.25">
      <c r="A1164" s="2" t="s">
        <v>1475</v>
      </c>
      <c r="B1164" s="2" t="s">
        <v>1475</v>
      </c>
      <c r="C1164" s="2" t="s">
        <v>1469</v>
      </c>
      <c r="D1164" s="2" t="s">
        <v>50</v>
      </c>
      <c r="E1164" s="2" t="s">
        <v>90</v>
      </c>
      <c r="F1164" s="2" t="s">
        <v>117</v>
      </c>
      <c r="G1164" s="2" t="s">
        <v>117</v>
      </c>
      <c r="H1164" s="2" t="s">
        <v>67</v>
      </c>
      <c r="I1164" s="2" t="s">
        <v>88</v>
      </c>
      <c r="J1164" s="2" t="s">
        <v>47</v>
      </c>
      <c r="K1164" s="2" t="s">
        <v>48</v>
      </c>
      <c r="L1164" s="2" t="s">
        <v>87</v>
      </c>
      <c r="M1164" s="8">
        <v>1</v>
      </c>
      <c r="N1164" s="9" t="str">
        <f t="shared" si="54"/>
        <v>SSSS-100-1145565249 - Budget de fonctionnement</v>
      </c>
      <c r="O1164" s="9" t="str">
        <f t="shared" si="55"/>
        <v>Dépense</v>
      </c>
      <c r="P1164" s="9" t="str">
        <f t="shared" si="56"/>
        <v>Fonds général</v>
      </c>
    </row>
    <row r="1165" spans="1:16" ht="12.75" customHeight="1" x14ac:dyDescent="0.25">
      <c r="A1165" s="2" t="s">
        <v>1468</v>
      </c>
      <c r="B1165" s="2" t="s">
        <v>1468</v>
      </c>
      <c r="C1165" s="2" t="s">
        <v>1462</v>
      </c>
      <c r="D1165" s="2" t="s">
        <v>50</v>
      </c>
      <c r="E1165" s="2" t="s">
        <v>90</v>
      </c>
      <c r="F1165" s="2" t="s">
        <v>117</v>
      </c>
      <c r="G1165" s="2" t="s">
        <v>117</v>
      </c>
      <c r="H1165" s="2" t="s">
        <v>67</v>
      </c>
      <c r="I1165" s="2" t="s">
        <v>88</v>
      </c>
      <c r="J1165" s="2" t="s">
        <v>47</v>
      </c>
      <c r="K1165" s="2" t="s">
        <v>48</v>
      </c>
      <c r="L1165" s="2" t="s">
        <v>87</v>
      </c>
      <c r="M1165" s="8">
        <v>1</v>
      </c>
      <c r="N1165" s="9" t="str">
        <f t="shared" si="54"/>
        <v>SSSS-100-1160181682 - Budget de fonctionnement</v>
      </c>
      <c r="O1165" s="9" t="str">
        <f t="shared" si="55"/>
        <v>Dépense</v>
      </c>
      <c r="P1165" s="9" t="str">
        <f t="shared" si="56"/>
        <v>Fonds général</v>
      </c>
    </row>
    <row r="1166" spans="1:16" ht="12.75" customHeight="1" x14ac:dyDescent="0.25">
      <c r="A1166" s="2" t="s">
        <v>1461</v>
      </c>
      <c r="B1166" s="2" t="s">
        <v>1461</v>
      </c>
      <c r="C1166" s="2" t="s">
        <v>1455</v>
      </c>
      <c r="D1166" s="2" t="s">
        <v>50</v>
      </c>
      <c r="E1166" s="2" t="s">
        <v>90</v>
      </c>
      <c r="F1166" s="2" t="s">
        <v>117</v>
      </c>
      <c r="G1166" s="2" t="s">
        <v>117</v>
      </c>
      <c r="H1166" s="2" t="s">
        <v>67</v>
      </c>
      <c r="I1166" s="2" t="s">
        <v>88</v>
      </c>
      <c r="J1166" s="2" t="s">
        <v>47</v>
      </c>
      <c r="K1166" s="2" t="s">
        <v>48</v>
      </c>
      <c r="L1166" s="2" t="s">
        <v>87</v>
      </c>
      <c r="M1166" s="8">
        <v>1</v>
      </c>
      <c r="N1166" s="9" t="str">
        <f t="shared" si="54"/>
        <v>SSSS-100-1161404356 - Budget de fonctionnement</v>
      </c>
      <c r="O1166" s="9" t="str">
        <f t="shared" si="55"/>
        <v>Dépense</v>
      </c>
      <c r="P1166" s="9" t="str">
        <f t="shared" si="56"/>
        <v>Fonds général</v>
      </c>
    </row>
    <row r="1167" spans="1:16" ht="12.75" customHeight="1" x14ac:dyDescent="0.25">
      <c r="A1167" s="2" t="s">
        <v>1454</v>
      </c>
      <c r="B1167" s="2" t="s">
        <v>1454</v>
      </c>
      <c r="C1167" s="2" t="s">
        <v>1448</v>
      </c>
      <c r="D1167" s="2" t="s">
        <v>50</v>
      </c>
      <c r="E1167" s="2" t="s">
        <v>90</v>
      </c>
      <c r="F1167" s="2" t="s">
        <v>117</v>
      </c>
      <c r="G1167" s="2" t="s">
        <v>117</v>
      </c>
      <c r="H1167" s="2" t="s">
        <v>67</v>
      </c>
      <c r="I1167" s="2" t="s">
        <v>88</v>
      </c>
      <c r="J1167" s="2" t="s">
        <v>47</v>
      </c>
      <c r="K1167" s="2" t="s">
        <v>48</v>
      </c>
      <c r="L1167" s="2" t="s">
        <v>87</v>
      </c>
      <c r="M1167" s="8">
        <v>1</v>
      </c>
      <c r="N1167" s="9" t="str">
        <f t="shared" si="54"/>
        <v>SSSS-100-1162668116 - Budget de fonctionnement</v>
      </c>
      <c r="O1167" s="9" t="str">
        <f t="shared" si="55"/>
        <v>Dépense</v>
      </c>
      <c r="P1167" s="9" t="str">
        <f t="shared" si="56"/>
        <v>Fonds général</v>
      </c>
    </row>
    <row r="1168" spans="1:16" ht="12.75" customHeight="1" x14ac:dyDescent="0.25">
      <c r="A1168" s="2" t="s">
        <v>1447</v>
      </c>
      <c r="B1168" s="2" t="s">
        <v>1447</v>
      </c>
      <c r="C1168" s="2" t="s">
        <v>1441</v>
      </c>
      <c r="D1168" s="2" t="s">
        <v>50</v>
      </c>
      <c r="E1168" s="2" t="s">
        <v>90</v>
      </c>
      <c r="F1168" s="2" t="s">
        <v>117</v>
      </c>
      <c r="G1168" s="2" t="s">
        <v>117</v>
      </c>
      <c r="H1168" s="2" t="s">
        <v>67</v>
      </c>
      <c r="I1168" s="2" t="s">
        <v>88</v>
      </c>
      <c r="J1168" s="2" t="s">
        <v>47</v>
      </c>
      <c r="K1168" s="2" t="s">
        <v>48</v>
      </c>
      <c r="L1168" s="2" t="s">
        <v>87</v>
      </c>
      <c r="M1168" s="8">
        <v>1</v>
      </c>
      <c r="N1168" s="9" t="str">
        <f t="shared" si="54"/>
        <v>SSSS-100-1163398390 - Budget de fonctionnement</v>
      </c>
      <c r="O1168" s="9" t="str">
        <f t="shared" si="55"/>
        <v>Dépense</v>
      </c>
      <c r="P1168" s="9" t="str">
        <f t="shared" si="56"/>
        <v>Fonds général</v>
      </c>
    </row>
    <row r="1169" spans="1:16" ht="12.75" customHeight="1" x14ac:dyDescent="0.25">
      <c r="A1169" s="2" t="s">
        <v>1440</v>
      </c>
      <c r="B1169" s="2" t="s">
        <v>1440</v>
      </c>
      <c r="C1169" s="2" t="s">
        <v>1434</v>
      </c>
      <c r="D1169" s="2" t="s">
        <v>50</v>
      </c>
      <c r="E1169" s="2" t="s">
        <v>90</v>
      </c>
      <c r="F1169" s="2" t="s">
        <v>117</v>
      </c>
      <c r="G1169" s="2" t="s">
        <v>117</v>
      </c>
      <c r="H1169" s="2" t="s">
        <v>67</v>
      </c>
      <c r="I1169" s="2" t="s">
        <v>88</v>
      </c>
      <c r="J1169" s="2" t="s">
        <v>47</v>
      </c>
      <c r="K1169" s="2" t="s">
        <v>48</v>
      </c>
      <c r="L1169" s="2" t="s">
        <v>87</v>
      </c>
      <c r="M1169" s="8">
        <v>1</v>
      </c>
      <c r="N1169" s="9" t="str">
        <f t="shared" si="54"/>
        <v>SSSS-100-1164286164 - Budget de fonctionnement</v>
      </c>
      <c r="O1169" s="9" t="str">
        <f t="shared" si="55"/>
        <v>Dépense</v>
      </c>
      <c r="P1169" s="9" t="str">
        <f t="shared" si="56"/>
        <v>Fonds général</v>
      </c>
    </row>
    <row r="1170" spans="1:16" ht="12.75" customHeight="1" x14ac:dyDescent="0.25">
      <c r="A1170" s="2" t="s">
        <v>1433</v>
      </c>
      <c r="B1170" s="2" t="s">
        <v>1433</v>
      </c>
      <c r="C1170" s="2" t="s">
        <v>1427</v>
      </c>
      <c r="D1170" s="2" t="s">
        <v>50</v>
      </c>
      <c r="E1170" s="2" t="s">
        <v>90</v>
      </c>
      <c r="F1170" s="2" t="s">
        <v>117</v>
      </c>
      <c r="G1170" s="2" t="s">
        <v>117</v>
      </c>
      <c r="H1170" s="2" t="s">
        <v>67</v>
      </c>
      <c r="I1170" s="2" t="s">
        <v>88</v>
      </c>
      <c r="J1170" s="2" t="s">
        <v>47</v>
      </c>
      <c r="K1170" s="2" t="s">
        <v>48</v>
      </c>
      <c r="L1170" s="2" t="s">
        <v>87</v>
      </c>
      <c r="M1170" s="8">
        <v>1</v>
      </c>
      <c r="N1170" s="9" t="str">
        <f t="shared" si="54"/>
        <v>SSSS-100-1164600190 - Budget de fonctionnement</v>
      </c>
      <c r="O1170" s="9" t="str">
        <f t="shared" si="55"/>
        <v>Dépense</v>
      </c>
      <c r="P1170" s="9" t="str">
        <f t="shared" si="56"/>
        <v>Fonds général</v>
      </c>
    </row>
    <row r="1171" spans="1:16" ht="12.75" customHeight="1" x14ac:dyDescent="0.25">
      <c r="A1171" s="2" t="s">
        <v>1426</v>
      </c>
      <c r="B1171" s="2" t="s">
        <v>1426</v>
      </c>
      <c r="C1171" s="2" t="s">
        <v>1420</v>
      </c>
      <c r="D1171" s="2" t="s">
        <v>50</v>
      </c>
      <c r="E1171" s="2" t="s">
        <v>90</v>
      </c>
      <c r="F1171" s="2" t="s">
        <v>117</v>
      </c>
      <c r="G1171" s="2" t="s">
        <v>117</v>
      </c>
      <c r="H1171" s="2" t="s">
        <v>67</v>
      </c>
      <c r="I1171" s="2" t="s">
        <v>88</v>
      </c>
      <c r="J1171" s="2" t="s">
        <v>47</v>
      </c>
      <c r="K1171" s="2" t="s">
        <v>48</v>
      </c>
      <c r="L1171" s="2" t="s">
        <v>87</v>
      </c>
      <c r="M1171" s="8">
        <v>1</v>
      </c>
      <c r="N1171" s="9" t="str">
        <f t="shared" si="54"/>
        <v>SSSS-100-1168143635 - Budget de fonctionnement</v>
      </c>
      <c r="O1171" s="9" t="str">
        <f t="shared" si="55"/>
        <v>Dépense</v>
      </c>
      <c r="P1171" s="9" t="str">
        <f t="shared" si="56"/>
        <v>Fonds général</v>
      </c>
    </row>
    <row r="1172" spans="1:16" ht="12.75" customHeight="1" x14ac:dyDescent="0.25">
      <c r="A1172" s="2" t="s">
        <v>1419</v>
      </c>
      <c r="B1172" s="2" t="s">
        <v>1419</v>
      </c>
      <c r="C1172" s="2" t="s">
        <v>1413</v>
      </c>
      <c r="D1172" s="2" t="s">
        <v>50</v>
      </c>
      <c r="E1172" s="2" t="s">
        <v>90</v>
      </c>
      <c r="F1172" s="2" t="s">
        <v>117</v>
      </c>
      <c r="G1172" s="2" t="s">
        <v>117</v>
      </c>
      <c r="H1172" s="2" t="s">
        <v>67</v>
      </c>
      <c r="I1172" s="2" t="s">
        <v>88</v>
      </c>
      <c r="J1172" s="2" t="s">
        <v>47</v>
      </c>
      <c r="K1172" s="2" t="s">
        <v>48</v>
      </c>
      <c r="L1172" s="2" t="s">
        <v>87</v>
      </c>
      <c r="M1172" s="8">
        <v>1</v>
      </c>
      <c r="N1172" s="9" t="str">
        <f t="shared" si="54"/>
        <v>SSSS-100-1170179726 - Budget de fonctionnement</v>
      </c>
      <c r="O1172" s="9" t="str">
        <f t="shared" si="55"/>
        <v>Dépense</v>
      </c>
      <c r="P1172" s="9" t="str">
        <f t="shared" si="56"/>
        <v>Fonds général</v>
      </c>
    </row>
    <row r="1173" spans="1:16" ht="12.75" customHeight="1" x14ac:dyDescent="0.25">
      <c r="A1173" s="2" t="s">
        <v>1409</v>
      </c>
      <c r="B1173" s="2" t="s">
        <v>1409</v>
      </c>
      <c r="C1173" s="2" t="s">
        <v>1402</v>
      </c>
      <c r="D1173" s="2" t="s">
        <v>50</v>
      </c>
      <c r="E1173" s="2" t="s">
        <v>90</v>
      </c>
      <c r="F1173" s="2" t="s">
        <v>117</v>
      </c>
      <c r="G1173" s="2" t="s">
        <v>117</v>
      </c>
      <c r="H1173" s="2" t="s">
        <v>67</v>
      </c>
      <c r="I1173" s="2" t="s">
        <v>88</v>
      </c>
      <c r="J1173" s="2" t="s">
        <v>47</v>
      </c>
      <c r="K1173" s="2" t="s">
        <v>48</v>
      </c>
      <c r="L1173" s="2" t="s">
        <v>87</v>
      </c>
      <c r="M1173" s="8">
        <v>1</v>
      </c>
      <c r="N1173" s="9" t="str">
        <f t="shared" si="54"/>
        <v>SSSS-100-245 - Budget de fonctionnement</v>
      </c>
      <c r="O1173" s="9" t="str">
        <f t="shared" si="55"/>
        <v>Dépense</v>
      </c>
      <c r="P1173" s="9" t="str">
        <f t="shared" si="56"/>
        <v>Fonds général</v>
      </c>
    </row>
    <row r="1174" spans="1:16" ht="12.75" customHeight="1" x14ac:dyDescent="0.25">
      <c r="A1174" s="2" t="s">
        <v>142</v>
      </c>
      <c r="B1174" s="2" t="s">
        <v>142</v>
      </c>
      <c r="C1174" s="2" t="s">
        <v>135</v>
      </c>
      <c r="D1174" s="2" t="s">
        <v>50</v>
      </c>
      <c r="E1174" s="2" t="s">
        <v>90</v>
      </c>
      <c r="F1174" s="2" t="s">
        <v>117</v>
      </c>
      <c r="G1174" s="2" t="s">
        <v>117</v>
      </c>
      <c r="H1174" s="2" t="s">
        <v>67</v>
      </c>
      <c r="I1174" s="2" t="s">
        <v>88</v>
      </c>
      <c r="J1174" s="2" t="s">
        <v>47</v>
      </c>
      <c r="K1174" s="2" t="s">
        <v>48</v>
      </c>
      <c r="L1174" s="2" t="s">
        <v>87</v>
      </c>
      <c r="M1174" s="8">
        <v>1</v>
      </c>
      <c r="N1174" s="9" t="str">
        <f t="shared" si="54"/>
        <v>SSSS-100-538 - Budget de fonctionnement</v>
      </c>
      <c r="O1174" s="9" t="str">
        <f t="shared" si="55"/>
        <v>Dépense</v>
      </c>
      <c r="P1174" s="9" t="str">
        <f t="shared" si="56"/>
        <v>Fonds général</v>
      </c>
    </row>
    <row r="1175" spans="1:16" ht="12.75" customHeight="1" x14ac:dyDescent="0.25">
      <c r="A1175" s="2" t="s">
        <v>1496</v>
      </c>
      <c r="B1175" s="2" t="s">
        <v>1496</v>
      </c>
      <c r="C1175" s="2" t="s">
        <v>1490</v>
      </c>
      <c r="D1175" s="2" t="s">
        <v>50</v>
      </c>
      <c r="E1175" s="2" t="s">
        <v>90</v>
      </c>
      <c r="F1175" s="2" t="s">
        <v>1407</v>
      </c>
      <c r="G1175" s="2" t="s">
        <v>1407</v>
      </c>
      <c r="H1175" s="2" t="s">
        <v>73</v>
      </c>
      <c r="I1175" s="2" t="s">
        <v>88</v>
      </c>
      <c r="J1175" s="2" t="s">
        <v>46</v>
      </c>
      <c r="K1175" s="2" t="s">
        <v>48</v>
      </c>
      <c r="L1175" s="2" t="s">
        <v>87</v>
      </c>
      <c r="M1175" s="8">
        <v>1</v>
      </c>
      <c r="N1175" s="9" t="str">
        <f t="shared" si="54"/>
        <v>SSSS-110-1140477762 - Budget d'immobilisation</v>
      </c>
      <c r="O1175" s="9" t="str">
        <f t="shared" si="55"/>
        <v>Investissement</v>
      </c>
      <c r="P1175" s="9" t="str">
        <f t="shared" si="56"/>
        <v>Fonds général</v>
      </c>
    </row>
    <row r="1176" spans="1:16" ht="12.75" customHeight="1" x14ac:dyDescent="0.25">
      <c r="A1176" s="2" t="s">
        <v>1488</v>
      </c>
      <c r="B1176" s="2" t="s">
        <v>1488</v>
      </c>
      <c r="C1176" s="2" t="s">
        <v>1483</v>
      </c>
      <c r="D1176" s="2" t="s">
        <v>50</v>
      </c>
      <c r="E1176" s="2" t="s">
        <v>90</v>
      </c>
      <c r="F1176" s="2" t="s">
        <v>1407</v>
      </c>
      <c r="G1176" s="2" t="s">
        <v>1407</v>
      </c>
      <c r="H1176" s="2" t="s">
        <v>73</v>
      </c>
      <c r="I1176" s="2" t="s">
        <v>88</v>
      </c>
      <c r="J1176" s="2" t="s">
        <v>46</v>
      </c>
      <c r="K1176" s="2" t="s">
        <v>48</v>
      </c>
      <c r="L1176" s="2" t="s">
        <v>87</v>
      </c>
      <c r="M1176" s="8">
        <v>1</v>
      </c>
      <c r="N1176" s="9" t="str">
        <f t="shared" si="54"/>
        <v>SSSS-110-1140502452 - Budget d'immobilisation</v>
      </c>
      <c r="O1176" s="9" t="str">
        <f t="shared" si="55"/>
        <v>Investissement</v>
      </c>
      <c r="P1176" s="9" t="str">
        <f t="shared" si="56"/>
        <v>Fonds général</v>
      </c>
    </row>
    <row r="1177" spans="1:16" ht="12.75" customHeight="1" x14ac:dyDescent="0.25">
      <c r="A1177" s="2" t="s">
        <v>1481</v>
      </c>
      <c r="B1177" s="2" t="s">
        <v>1481</v>
      </c>
      <c r="C1177" s="2" t="s">
        <v>1476</v>
      </c>
      <c r="D1177" s="2" t="s">
        <v>50</v>
      </c>
      <c r="E1177" s="2" t="s">
        <v>90</v>
      </c>
      <c r="F1177" s="2" t="s">
        <v>1407</v>
      </c>
      <c r="G1177" s="2" t="s">
        <v>1407</v>
      </c>
      <c r="H1177" s="2" t="s">
        <v>73</v>
      </c>
      <c r="I1177" s="2" t="s">
        <v>88</v>
      </c>
      <c r="J1177" s="2" t="s">
        <v>46</v>
      </c>
      <c r="K1177" s="2" t="s">
        <v>48</v>
      </c>
      <c r="L1177" s="2" t="s">
        <v>87</v>
      </c>
      <c r="M1177" s="8">
        <v>1</v>
      </c>
      <c r="N1177" s="9" t="str">
        <f t="shared" si="54"/>
        <v>SSSS-110-1145329836 - Budget d'immobilisation</v>
      </c>
      <c r="O1177" s="9" t="str">
        <f t="shared" si="55"/>
        <v>Investissement</v>
      </c>
      <c r="P1177" s="9" t="str">
        <f t="shared" si="56"/>
        <v>Fonds général</v>
      </c>
    </row>
    <row r="1178" spans="1:16" ht="12.75" customHeight="1" x14ac:dyDescent="0.25">
      <c r="A1178" s="2" t="s">
        <v>1474</v>
      </c>
      <c r="B1178" s="2" t="s">
        <v>1474</v>
      </c>
      <c r="C1178" s="2" t="s">
        <v>1469</v>
      </c>
      <c r="D1178" s="2" t="s">
        <v>50</v>
      </c>
      <c r="E1178" s="2" t="s">
        <v>90</v>
      </c>
      <c r="F1178" s="2" t="s">
        <v>1407</v>
      </c>
      <c r="G1178" s="2" t="s">
        <v>1407</v>
      </c>
      <c r="H1178" s="2" t="s">
        <v>73</v>
      </c>
      <c r="I1178" s="2" t="s">
        <v>88</v>
      </c>
      <c r="J1178" s="2" t="s">
        <v>46</v>
      </c>
      <c r="K1178" s="2" t="s">
        <v>48</v>
      </c>
      <c r="L1178" s="2" t="s">
        <v>87</v>
      </c>
      <c r="M1178" s="8">
        <v>1</v>
      </c>
      <c r="N1178" s="9" t="str">
        <f t="shared" si="54"/>
        <v>SSSS-110-1145565249 - Budget d'immobilisation</v>
      </c>
      <c r="O1178" s="9" t="str">
        <f t="shared" si="55"/>
        <v>Investissement</v>
      </c>
      <c r="P1178" s="9" t="str">
        <f t="shared" si="56"/>
        <v>Fonds général</v>
      </c>
    </row>
    <row r="1179" spans="1:16" ht="12.75" customHeight="1" x14ac:dyDescent="0.25">
      <c r="A1179" s="2" t="s">
        <v>1467</v>
      </c>
      <c r="B1179" s="2" t="s">
        <v>1467</v>
      </c>
      <c r="C1179" s="2" t="s">
        <v>1462</v>
      </c>
      <c r="D1179" s="2" t="s">
        <v>50</v>
      </c>
      <c r="E1179" s="2" t="s">
        <v>90</v>
      </c>
      <c r="F1179" s="2" t="s">
        <v>1407</v>
      </c>
      <c r="G1179" s="2" t="s">
        <v>1407</v>
      </c>
      <c r="H1179" s="2" t="s">
        <v>73</v>
      </c>
      <c r="I1179" s="2" t="s">
        <v>88</v>
      </c>
      <c r="J1179" s="2" t="s">
        <v>46</v>
      </c>
      <c r="K1179" s="2" t="s">
        <v>48</v>
      </c>
      <c r="L1179" s="2" t="s">
        <v>87</v>
      </c>
      <c r="M1179" s="8">
        <v>1</v>
      </c>
      <c r="N1179" s="9" t="str">
        <f t="shared" si="54"/>
        <v>SSSS-110-1160181682 - Budget d'immobilisation</v>
      </c>
      <c r="O1179" s="9" t="str">
        <f t="shared" si="55"/>
        <v>Investissement</v>
      </c>
      <c r="P1179" s="9" t="str">
        <f t="shared" si="56"/>
        <v>Fonds général</v>
      </c>
    </row>
    <row r="1180" spans="1:16" ht="12.75" customHeight="1" x14ac:dyDescent="0.25">
      <c r="A1180" s="2" t="s">
        <v>1460</v>
      </c>
      <c r="B1180" s="2" t="s">
        <v>1460</v>
      </c>
      <c r="C1180" s="2" t="s">
        <v>1455</v>
      </c>
      <c r="D1180" s="2" t="s">
        <v>50</v>
      </c>
      <c r="E1180" s="2" t="s">
        <v>90</v>
      </c>
      <c r="F1180" s="2" t="s">
        <v>1407</v>
      </c>
      <c r="G1180" s="2" t="s">
        <v>1407</v>
      </c>
      <c r="H1180" s="2" t="s">
        <v>73</v>
      </c>
      <c r="I1180" s="2" t="s">
        <v>88</v>
      </c>
      <c r="J1180" s="2" t="s">
        <v>46</v>
      </c>
      <c r="K1180" s="2" t="s">
        <v>48</v>
      </c>
      <c r="L1180" s="2" t="s">
        <v>87</v>
      </c>
      <c r="M1180" s="8">
        <v>1</v>
      </c>
      <c r="N1180" s="9" t="str">
        <f t="shared" si="54"/>
        <v>SSSS-110-1161404356 - Budget d'immobilisation</v>
      </c>
      <c r="O1180" s="9" t="str">
        <f t="shared" si="55"/>
        <v>Investissement</v>
      </c>
      <c r="P1180" s="9" t="str">
        <f t="shared" si="56"/>
        <v>Fonds général</v>
      </c>
    </row>
    <row r="1181" spans="1:16" ht="12.75" customHeight="1" x14ac:dyDescent="0.25">
      <c r="A1181" s="2" t="s">
        <v>1453</v>
      </c>
      <c r="B1181" s="2" t="s">
        <v>1453</v>
      </c>
      <c r="C1181" s="2" t="s">
        <v>1448</v>
      </c>
      <c r="D1181" s="2" t="s">
        <v>50</v>
      </c>
      <c r="E1181" s="2" t="s">
        <v>90</v>
      </c>
      <c r="F1181" s="2" t="s">
        <v>1407</v>
      </c>
      <c r="G1181" s="2" t="s">
        <v>1407</v>
      </c>
      <c r="H1181" s="2" t="s">
        <v>73</v>
      </c>
      <c r="I1181" s="2" t="s">
        <v>88</v>
      </c>
      <c r="J1181" s="2" t="s">
        <v>46</v>
      </c>
      <c r="K1181" s="2" t="s">
        <v>48</v>
      </c>
      <c r="L1181" s="2" t="s">
        <v>87</v>
      </c>
      <c r="M1181" s="8">
        <v>1</v>
      </c>
      <c r="N1181" s="9" t="str">
        <f t="shared" si="54"/>
        <v>SSSS-110-1162668116 - Budget d'immobilisation</v>
      </c>
      <c r="O1181" s="9" t="str">
        <f t="shared" si="55"/>
        <v>Investissement</v>
      </c>
      <c r="P1181" s="9" t="str">
        <f t="shared" si="56"/>
        <v>Fonds général</v>
      </c>
    </row>
    <row r="1182" spans="1:16" ht="12.75" customHeight="1" x14ac:dyDescent="0.25">
      <c r="A1182" s="2" t="s">
        <v>1446</v>
      </c>
      <c r="B1182" s="2" t="s">
        <v>1446</v>
      </c>
      <c r="C1182" s="2" t="s">
        <v>1441</v>
      </c>
      <c r="D1182" s="2" t="s">
        <v>50</v>
      </c>
      <c r="E1182" s="2" t="s">
        <v>90</v>
      </c>
      <c r="F1182" s="2" t="s">
        <v>1407</v>
      </c>
      <c r="G1182" s="2" t="s">
        <v>1407</v>
      </c>
      <c r="H1182" s="2" t="s">
        <v>73</v>
      </c>
      <c r="I1182" s="2" t="s">
        <v>88</v>
      </c>
      <c r="J1182" s="2" t="s">
        <v>46</v>
      </c>
      <c r="K1182" s="2" t="s">
        <v>48</v>
      </c>
      <c r="L1182" s="2" t="s">
        <v>87</v>
      </c>
      <c r="M1182" s="8">
        <v>1</v>
      </c>
      <c r="N1182" s="9" t="str">
        <f t="shared" si="54"/>
        <v>SSSS-110-1163398390 - Budget d'immobilisation</v>
      </c>
      <c r="O1182" s="9" t="str">
        <f t="shared" si="55"/>
        <v>Investissement</v>
      </c>
      <c r="P1182" s="9" t="str">
        <f t="shared" si="56"/>
        <v>Fonds général</v>
      </c>
    </row>
    <row r="1183" spans="1:16" ht="12.75" customHeight="1" x14ac:dyDescent="0.25">
      <c r="A1183" s="2" t="s">
        <v>1439</v>
      </c>
      <c r="B1183" s="2" t="s">
        <v>1439</v>
      </c>
      <c r="C1183" s="2" t="s">
        <v>1434</v>
      </c>
      <c r="D1183" s="2" t="s">
        <v>50</v>
      </c>
      <c r="E1183" s="2" t="s">
        <v>90</v>
      </c>
      <c r="F1183" s="2" t="s">
        <v>1407</v>
      </c>
      <c r="G1183" s="2" t="s">
        <v>1407</v>
      </c>
      <c r="H1183" s="2" t="s">
        <v>73</v>
      </c>
      <c r="I1183" s="2" t="s">
        <v>88</v>
      </c>
      <c r="J1183" s="2" t="s">
        <v>46</v>
      </c>
      <c r="K1183" s="2" t="s">
        <v>48</v>
      </c>
      <c r="L1183" s="2" t="s">
        <v>87</v>
      </c>
      <c r="M1183" s="8">
        <v>1</v>
      </c>
      <c r="N1183" s="9" t="str">
        <f t="shared" si="54"/>
        <v>SSSS-110-1164286164 - Budget d'immobilisation</v>
      </c>
      <c r="O1183" s="9" t="str">
        <f t="shared" si="55"/>
        <v>Investissement</v>
      </c>
      <c r="P1183" s="9" t="str">
        <f t="shared" si="56"/>
        <v>Fonds général</v>
      </c>
    </row>
    <row r="1184" spans="1:16" ht="12.75" customHeight="1" x14ac:dyDescent="0.25">
      <c r="A1184" s="2" t="s">
        <v>1432</v>
      </c>
      <c r="B1184" s="2" t="s">
        <v>1432</v>
      </c>
      <c r="C1184" s="2" t="s">
        <v>1427</v>
      </c>
      <c r="D1184" s="2" t="s">
        <v>50</v>
      </c>
      <c r="E1184" s="2" t="s">
        <v>90</v>
      </c>
      <c r="F1184" s="2" t="s">
        <v>1407</v>
      </c>
      <c r="G1184" s="2" t="s">
        <v>1407</v>
      </c>
      <c r="H1184" s="2" t="s">
        <v>73</v>
      </c>
      <c r="I1184" s="2" t="s">
        <v>88</v>
      </c>
      <c r="J1184" s="2" t="s">
        <v>46</v>
      </c>
      <c r="K1184" s="2" t="s">
        <v>48</v>
      </c>
      <c r="L1184" s="2" t="s">
        <v>87</v>
      </c>
      <c r="M1184" s="8">
        <v>1</v>
      </c>
      <c r="N1184" s="9" t="str">
        <f t="shared" si="54"/>
        <v>SSSS-110-1164600190 - Budget d'immobilisation</v>
      </c>
      <c r="O1184" s="9" t="str">
        <f t="shared" si="55"/>
        <v>Investissement</v>
      </c>
      <c r="P1184" s="9" t="str">
        <f t="shared" si="56"/>
        <v>Fonds général</v>
      </c>
    </row>
    <row r="1185" spans="1:16" ht="12.75" customHeight="1" x14ac:dyDescent="0.25">
      <c r="A1185" s="2" t="s">
        <v>1425</v>
      </c>
      <c r="B1185" s="2" t="s">
        <v>1425</v>
      </c>
      <c r="C1185" s="2" t="s">
        <v>1420</v>
      </c>
      <c r="D1185" s="2" t="s">
        <v>50</v>
      </c>
      <c r="E1185" s="2" t="s">
        <v>90</v>
      </c>
      <c r="F1185" s="2" t="s">
        <v>1407</v>
      </c>
      <c r="G1185" s="2" t="s">
        <v>1407</v>
      </c>
      <c r="H1185" s="2" t="s">
        <v>73</v>
      </c>
      <c r="I1185" s="2" t="s">
        <v>88</v>
      </c>
      <c r="J1185" s="2" t="s">
        <v>46</v>
      </c>
      <c r="K1185" s="2" t="s">
        <v>48</v>
      </c>
      <c r="L1185" s="2" t="s">
        <v>87</v>
      </c>
      <c r="M1185" s="8">
        <v>1</v>
      </c>
      <c r="N1185" s="9" t="str">
        <f t="shared" si="54"/>
        <v>SSSS-110-1168143635 - Budget d'immobilisation</v>
      </c>
      <c r="O1185" s="9" t="str">
        <f t="shared" si="55"/>
        <v>Investissement</v>
      </c>
      <c r="P1185" s="9" t="str">
        <f t="shared" si="56"/>
        <v>Fonds général</v>
      </c>
    </row>
    <row r="1186" spans="1:16" ht="12.75" customHeight="1" x14ac:dyDescent="0.25">
      <c r="A1186" s="2" t="s">
        <v>1418</v>
      </c>
      <c r="B1186" s="2" t="s">
        <v>1418</v>
      </c>
      <c r="C1186" s="2" t="s">
        <v>1413</v>
      </c>
      <c r="D1186" s="2" t="s">
        <v>50</v>
      </c>
      <c r="E1186" s="2" t="s">
        <v>90</v>
      </c>
      <c r="F1186" s="2" t="s">
        <v>1407</v>
      </c>
      <c r="G1186" s="2" t="s">
        <v>1407</v>
      </c>
      <c r="H1186" s="2" t="s">
        <v>73</v>
      </c>
      <c r="I1186" s="2" t="s">
        <v>88</v>
      </c>
      <c r="J1186" s="2" t="s">
        <v>46</v>
      </c>
      <c r="K1186" s="2" t="s">
        <v>48</v>
      </c>
      <c r="L1186" s="2" t="s">
        <v>87</v>
      </c>
      <c r="M1186" s="8">
        <v>1</v>
      </c>
      <c r="N1186" s="9" t="str">
        <f t="shared" si="54"/>
        <v>SSSS-110-1170179726 - Budget d'immobilisation</v>
      </c>
      <c r="O1186" s="9" t="str">
        <f t="shared" si="55"/>
        <v>Investissement</v>
      </c>
      <c r="P1186" s="9" t="str">
        <f t="shared" si="56"/>
        <v>Fonds général</v>
      </c>
    </row>
    <row r="1187" spans="1:16" ht="12.75" customHeight="1" x14ac:dyDescent="0.25">
      <c r="A1187" s="2" t="s">
        <v>1408</v>
      </c>
      <c r="B1187" s="2" t="s">
        <v>1408</v>
      </c>
      <c r="C1187" s="2" t="s">
        <v>1402</v>
      </c>
      <c r="D1187" s="2" t="s">
        <v>50</v>
      </c>
      <c r="E1187" s="2" t="s">
        <v>90</v>
      </c>
      <c r="F1187" s="2" t="s">
        <v>1407</v>
      </c>
      <c r="G1187" s="2" t="s">
        <v>1407</v>
      </c>
      <c r="H1187" s="2" t="s">
        <v>73</v>
      </c>
      <c r="I1187" s="2" t="s">
        <v>88</v>
      </c>
      <c r="J1187" s="2" t="s">
        <v>46</v>
      </c>
      <c r="K1187" s="2" t="s">
        <v>48</v>
      </c>
      <c r="L1187" s="2" t="s">
        <v>87</v>
      </c>
      <c r="M1187" s="8">
        <v>1</v>
      </c>
      <c r="N1187" s="9" t="str">
        <f t="shared" si="54"/>
        <v>SSSS-110-245 - Budget d'immobilisation</v>
      </c>
      <c r="O1187" s="9" t="str">
        <f t="shared" si="55"/>
        <v>Investissement</v>
      </c>
      <c r="P1187" s="9" t="str">
        <f t="shared" si="56"/>
        <v>Fonds général</v>
      </c>
    </row>
    <row r="1188" spans="1:16" ht="12.75" customHeight="1" x14ac:dyDescent="0.25">
      <c r="A1188" s="2" t="s">
        <v>1500</v>
      </c>
      <c r="B1188" s="2" t="s">
        <v>1500</v>
      </c>
      <c r="C1188" s="2" t="s">
        <v>1498</v>
      </c>
      <c r="D1188" s="2" t="s">
        <v>50</v>
      </c>
      <c r="E1188" s="2" t="s">
        <v>90</v>
      </c>
      <c r="F1188" s="2" t="s">
        <v>63</v>
      </c>
      <c r="G1188" s="2" t="s">
        <v>74</v>
      </c>
      <c r="H1188" s="2" t="s">
        <v>63</v>
      </c>
      <c r="I1188" s="2" t="s">
        <v>88</v>
      </c>
      <c r="J1188" s="2" t="s">
        <v>47</v>
      </c>
      <c r="K1188" s="2" t="s">
        <v>51</v>
      </c>
      <c r="L1188" s="2" t="s">
        <v>87</v>
      </c>
      <c r="M1188" s="8">
        <v>1</v>
      </c>
      <c r="N1188" s="9" t="str">
        <f t="shared" si="54"/>
        <v>SSSS-120-064 - Autres sources</v>
      </c>
      <c r="O1188" s="9" t="str">
        <f t="shared" si="55"/>
        <v>Dépense</v>
      </c>
      <c r="P1188" s="9" t="str">
        <f t="shared" si="56"/>
        <v>Fonds général</v>
      </c>
    </row>
    <row r="1189" spans="1:16" ht="12.75" customHeight="1" x14ac:dyDescent="0.25">
      <c r="A1189" s="2" t="s">
        <v>1495</v>
      </c>
      <c r="B1189" s="2" t="s">
        <v>1495</v>
      </c>
      <c r="C1189" s="2" t="s">
        <v>1490</v>
      </c>
      <c r="D1189" s="2" t="s">
        <v>50</v>
      </c>
      <c r="E1189" s="2" t="s">
        <v>90</v>
      </c>
      <c r="F1189" s="2" t="s">
        <v>63</v>
      </c>
      <c r="G1189" s="2" t="s">
        <v>74</v>
      </c>
      <c r="H1189" s="2" t="s">
        <v>63</v>
      </c>
      <c r="I1189" s="2" t="s">
        <v>88</v>
      </c>
      <c r="J1189" s="2" t="s">
        <v>47</v>
      </c>
      <c r="K1189" s="2" t="s">
        <v>51</v>
      </c>
      <c r="L1189" s="2" t="s">
        <v>87</v>
      </c>
      <c r="M1189" s="8">
        <v>1</v>
      </c>
      <c r="N1189" s="9" t="str">
        <f t="shared" si="54"/>
        <v>SSSS-120-1140477762 - Autres sources</v>
      </c>
      <c r="O1189" s="9" t="str">
        <f t="shared" si="55"/>
        <v>Dépense</v>
      </c>
      <c r="P1189" s="9" t="str">
        <f t="shared" si="56"/>
        <v>Fonds général</v>
      </c>
    </row>
    <row r="1190" spans="1:16" ht="12.75" customHeight="1" x14ac:dyDescent="0.25">
      <c r="A1190" s="2" t="s">
        <v>1487</v>
      </c>
      <c r="B1190" s="2" t="s">
        <v>1487</v>
      </c>
      <c r="C1190" s="2" t="s">
        <v>1483</v>
      </c>
      <c r="D1190" s="2" t="s">
        <v>50</v>
      </c>
      <c r="E1190" s="2" t="s">
        <v>90</v>
      </c>
      <c r="F1190" s="2" t="s">
        <v>63</v>
      </c>
      <c r="G1190" s="2" t="s">
        <v>74</v>
      </c>
      <c r="H1190" s="2" t="s">
        <v>63</v>
      </c>
      <c r="I1190" s="2" t="s">
        <v>88</v>
      </c>
      <c r="J1190" s="2" t="s">
        <v>47</v>
      </c>
      <c r="K1190" s="2" t="s">
        <v>51</v>
      </c>
      <c r="L1190" s="2" t="s">
        <v>87</v>
      </c>
      <c r="M1190" s="8">
        <v>1</v>
      </c>
      <c r="N1190" s="9" t="str">
        <f t="shared" si="54"/>
        <v>SSSS-120-1140502452 - Autres sources</v>
      </c>
      <c r="O1190" s="9" t="str">
        <f t="shared" si="55"/>
        <v>Dépense</v>
      </c>
      <c r="P1190" s="9" t="str">
        <f t="shared" si="56"/>
        <v>Fonds général</v>
      </c>
    </row>
    <row r="1191" spans="1:16" ht="12.75" customHeight="1" x14ac:dyDescent="0.25">
      <c r="A1191" s="2" t="s">
        <v>1480</v>
      </c>
      <c r="B1191" s="2" t="s">
        <v>1480</v>
      </c>
      <c r="C1191" s="2" t="s">
        <v>1476</v>
      </c>
      <c r="D1191" s="2" t="s">
        <v>50</v>
      </c>
      <c r="E1191" s="2" t="s">
        <v>90</v>
      </c>
      <c r="F1191" s="2" t="s">
        <v>63</v>
      </c>
      <c r="G1191" s="2" t="s">
        <v>74</v>
      </c>
      <c r="H1191" s="2" t="s">
        <v>63</v>
      </c>
      <c r="I1191" s="2" t="s">
        <v>88</v>
      </c>
      <c r="J1191" s="2" t="s">
        <v>47</v>
      </c>
      <c r="K1191" s="2" t="s">
        <v>51</v>
      </c>
      <c r="L1191" s="2" t="s">
        <v>87</v>
      </c>
      <c r="M1191" s="8">
        <v>1</v>
      </c>
      <c r="N1191" s="9" t="str">
        <f t="shared" si="54"/>
        <v>SSSS-120-1145329836 - Autres sources</v>
      </c>
      <c r="O1191" s="9" t="str">
        <f t="shared" si="55"/>
        <v>Dépense</v>
      </c>
      <c r="P1191" s="9" t="str">
        <f t="shared" si="56"/>
        <v>Fonds général</v>
      </c>
    </row>
    <row r="1192" spans="1:16" ht="12.75" customHeight="1" x14ac:dyDescent="0.25">
      <c r="A1192" s="2" t="s">
        <v>1473</v>
      </c>
      <c r="B1192" s="2" t="s">
        <v>1473</v>
      </c>
      <c r="C1192" s="2" t="s">
        <v>1469</v>
      </c>
      <c r="D1192" s="2" t="s">
        <v>50</v>
      </c>
      <c r="E1192" s="2" t="s">
        <v>90</v>
      </c>
      <c r="F1192" s="2" t="s">
        <v>63</v>
      </c>
      <c r="G1192" s="2" t="s">
        <v>74</v>
      </c>
      <c r="H1192" s="2" t="s">
        <v>63</v>
      </c>
      <c r="I1192" s="2" t="s">
        <v>88</v>
      </c>
      <c r="J1192" s="2" t="s">
        <v>47</v>
      </c>
      <c r="K1192" s="2" t="s">
        <v>51</v>
      </c>
      <c r="L1192" s="2" t="s">
        <v>87</v>
      </c>
      <c r="M1192" s="8">
        <v>1</v>
      </c>
      <c r="N1192" s="9" t="str">
        <f t="shared" si="54"/>
        <v>SSSS-120-1145565249 - Autres sources</v>
      </c>
      <c r="O1192" s="9" t="str">
        <f t="shared" si="55"/>
        <v>Dépense</v>
      </c>
      <c r="P1192" s="9" t="str">
        <f t="shared" si="56"/>
        <v>Fonds général</v>
      </c>
    </row>
    <row r="1193" spans="1:16" ht="12.75" customHeight="1" x14ac:dyDescent="0.25">
      <c r="A1193" s="2" t="s">
        <v>1466</v>
      </c>
      <c r="B1193" s="2" t="s">
        <v>1466</v>
      </c>
      <c r="C1193" s="2" t="s">
        <v>1462</v>
      </c>
      <c r="D1193" s="2" t="s">
        <v>50</v>
      </c>
      <c r="E1193" s="2" t="s">
        <v>90</v>
      </c>
      <c r="F1193" s="2" t="s">
        <v>63</v>
      </c>
      <c r="G1193" s="2" t="s">
        <v>74</v>
      </c>
      <c r="H1193" s="2" t="s">
        <v>63</v>
      </c>
      <c r="I1193" s="2" t="s">
        <v>88</v>
      </c>
      <c r="J1193" s="2" t="s">
        <v>47</v>
      </c>
      <c r="K1193" s="2" t="s">
        <v>51</v>
      </c>
      <c r="L1193" s="2" t="s">
        <v>87</v>
      </c>
      <c r="M1193" s="8">
        <v>1</v>
      </c>
      <c r="N1193" s="9" t="str">
        <f t="shared" si="54"/>
        <v>SSSS-120-1160181682 - Autres sources</v>
      </c>
      <c r="O1193" s="9" t="str">
        <f t="shared" si="55"/>
        <v>Dépense</v>
      </c>
      <c r="P1193" s="9" t="str">
        <f t="shared" si="56"/>
        <v>Fonds général</v>
      </c>
    </row>
    <row r="1194" spans="1:16" ht="12.75" customHeight="1" x14ac:dyDescent="0.25">
      <c r="A1194" s="2" t="s">
        <v>1459</v>
      </c>
      <c r="B1194" s="2" t="s">
        <v>1459</v>
      </c>
      <c r="C1194" s="2" t="s">
        <v>1455</v>
      </c>
      <c r="D1194" s="2" t="s">
        <v>50</v>
      </c>
      <c r="E1194" s="2" t="s">
        <v>90</v>
      </c>
      <c r="F1194" s="2" t="s">
        <v>63</v>
      </c>
      <c r="G1194" s="2" t="s">
        <v>74</v>
      </c>
      <c r="H1194" s="2" t="s">
        <v>63</v>
      </c>
      <c r="I1194" s="2" t="s">
        <v>88</v>
      </c>
      <c r="J1194" s="2" t="s">
        <v>47</v>
      </c>
      <c r="K1194" s="2" t="s">
        <v>51</v>
      </c>
      <c r="L1194" s="2" t="s">
        <v>87</v>
      </c>
      <c r="M1194" s="8">
        <v>1</v>
      </c>
      <c r="N1194" s="9" t="str">
        <f t="shared" si="54"/>
        <v>SSSS-120-1161404356 - Autres sources</v>
      </c>
      <c r="O1194" s="9" t="str">
        <f t="shared" si="55"/>
        <v>Dépense</v>
      </c>
      <c r="P1194" s="9" t="str">
        <f t="shared" si="56"/>
        <v>Fonds général</v>
      </c>
    </row>
    <row r="1195" spans="1:16" ht="12.75" customHeight="1" x14ac:dyDescent="0.25">
      <c r="A1195" s="2" t="s">
        <v>1452</v>
      </c>
      <c r="B1195" s="2" t="s">
        <v>1452</v>
      </c>
      <c r="C1195" s="2" t="s">
        <v>1448</v>
      </c>
      <c r="D1195" s="2" t="s">
        <v>50</v>
      </c>
      <c r="E1195" s="2" t="s">
        <v>90</v>
      </c>
      <c r="F1195" s="2" t="s">
        <v>63</v>
      </c>
      <c r="G1195" s="2" t="s">
        <v>74</v>
      </c>
      <c r="H1195" s="2" t="s">
        <v>63</v>
      </c>
      <c r="I1195" s="2" t="s">
        <v>88</v>
      </c>
      <c r="J1195" s="2" t="s">
        <v>47</v>
      </c>
      <c r="K1195" s="2" t="s">
        <v>51</v>
      </c>
      <c r="L1195" s="2" t="s">
        <v>87</v>
      </c>
      <c r="M1195" s="8">
        <v>1</v>
      </c>
      <c r="N1195" s="9" t="str">
        <f t="shared" si="54"/>
        <v>SSSS-120-1162668116 - Autres sources</v>
      </c>
      <c r="O1195" s="9" t="str">
        <f t="shared" si="55"/>
        <v>Dépense</v>
      </c>
      <c r="P1195" s="9" t="str">
        <f t="shared" si="56"/>
        <v>Fonds général</v>
      </c>
    </row>
    <row r="1196" spans="1:16" ht="12.75" customHeight="1" x14ac:dyDescent="0.25">
      <c r="A1196" s="2" t="s">
        <v>1445</v>
      </c>
      <c r="B1196" s="2" t="s">
        <v>1445</v>
      </c>
      <c r="C1196" s="2" t="s">
        <v>1441</v>
      </c>
      <c r="D1196" s="2" t="s">
        <v>50</v>
      </c>
      <c r="E1196" s="2" t="s">
        <v>90</v>
      </c>
      <c r="F1196" s="2" t="s">
        <v>63</v>
      </c>
      <c r="G1196" s="2" t="s">
        <v>74</v>
      </c>
      <c r="H1196" s="2" t="s">
        <v>63</v>
      </c>
      <c r="I1196" s="2" t="s">
        <v>88</v>
      </c>
      <c r="J1196" s="2" t="s">
        <v>47</v>
      </c>
      <c r="K1196" s="2" t="s">
        <v>51</v>
      </c>
      <c r="L1196" s="2" t="s">
        <v>87</v>
      </c>
      <c r="M1196" s="8">
        <v>1</v>
      </c>
      <c r="N1196" s="9" t="str">
        <f t="shared" si="54"/>
        <v>SSSS-120-1163398390 - Autres sources</v>
      </c>
      <c r="O1196" s="9" t="str">
        <f t="shared" si="55"/>
        <v>Dépense</v>
      </c>
      <c r="P1196" s="9" t="str">
        <f t="shared" si="56"/>
        <v>Fonds général</v>
      </c>
    </row>
    <row r="1197" spans="1:16" ht="12.75" customHeight="1" x14ac:dyDescent="0.25">
      <c r="A1197" s="2" t="s">
        <v>1438</v>
      </c>
      <c r="B1197" s="2" t="s">
        <v>1438</v>
      </c>
      <c r="C1197" s="2" t="s">
        <v>1434</v>
      </c>
      <c r="D1197" s="2" t="s">
        <v>50</v>
      </c>
      <c r="E1197" s="2" t="s">
        <v>90</v>
      </c>
      <c r="F1197" s="2" t="s">
        <v>63</v>
      </c>
      <c r="G1197" s="2" t="s">
        <v>74</v>
      </c>
      <c r="H1197" s="2" t="s">
        <v>63</v>
      </c>
      <c r="I1197" s="2" t="s">
        <v>88</v>
      </c>
      <c r="J1197" s="2" t="s">
        <v>47</v>
      </c>
      <c r="K1197" s="2" t="s">
        <v>51</v>
      </c>
      <c r="L1197" s="2" t="s">
        <v>87</v>
      </c>
      <c r="M1197" s="8">
        <v>1</v>
      </c>
      <c r="N1197" s="9" t="str">
        <f t="shared" si="54"/>
        <v>SSSS-120-1164286164 - Autres sources</v>
      </c>
      <c r="O1197" s="9" t="str">
        <f t="shared" si="55"/>
        <v>Dépense</v>
      </c>
      <c r="P1197" s="9" t="str">
        <f t="shared" si="56"/>
        <v>Fonds général</v>
      </c>
    </row>
    <row r="1198" spans="1:16" ht="12.75" customHeight="1" x14ac:dyDescent="0.25">
      <c r="A1198" s="2" t="s">
        <v>1431</v>
      </c>
      <c r="B1198" s="2" t="s">
        <v>1431</v>
      </c>
      <c r="C1198" s="2" t="s">
        <v>1427</v>
      </c>
      <c r="D1198" s="2" t="s">
        <v>50</v>
      </c>
      <c r="E1198" s="2" t="s">
        <v>90</v>
      </c>
      <c r="F1198" s="2" t="s">
        <v>63</v>
      </c>
      <c r="G1198" s="2" t="s">
        <v>74</v>
      </c>
      <c r="H1198" s="2" t="s">
        <v>63</v>
      </c>
      <c r="I1198" s="2" t="s">
        <v>88</v>
      </c>
      <c r="J1198" s="2" t="s">
        <v>47</v>
      </c>
      <c r="K1198" s="2" t="s">
        <v>51</v>
      </c>
      <c r="L1198" s="2" t="s">
        <v>87</v>
      </c>
      <c r="M1198" s="8">
        <v>1</v>
      </c>
      <c r="N1198" s="9" t="str">
        <f t="shared" si="54"/>
        <v>SSSS-120-1164600190 - Autres sources</v>
      </c>
      <c r="O1198" s="9" t="str">
        <f t="shared" si="55"/>
        <v>Dépense</v>
      </c>
      <c r="P1198" s="9" t="str">
        <f t="shared" si="56"/>
        <v>Fonds général</v>
      </c>
    </row>
    <row r="1199" spans="1:16" ht="12.75" customHeight="1" x14ac:dyDescent="0.25">
      <c r="A1199" s="2" t="s">
        <v>1424</v>
      </c>
      <c r="B1199" s="2" t="s">
        <v>1424</v>
      </c>
      <c r="C1199" s="2" t="s">
        <v>1420</v>
      </c>
      <c r="D1199" s="2" t="s">
        <v>50</v>
      </c>
      <c r="E1199" s="2" t="s">
        <v>90</v>
      </c>
      <c r="F1199" s="2" t="s">
        <v>63</v>
      </c>
      <c r="G1199" s="2" t="s">
        <v>74</v>
      </c>
      <c r="H1199" s="2" t="s">
        <v>63</v>
      </c>
      <c r="I1199" s="2" t="s">
        <v>88</v>
      </c>
      <c r="J1199" s="2" t="s">
        <v>47</v>
      </c>
      <c r="K1199" s="2" t="s">
        <v>51</v>
      </c>
      <c r="L1199" s="2" t="s">
        <v>87</v>
      </c>
      <c r="M1199" s="8">
        <v>1</v>
      </c>
      <c r="N1199" s="9" t="str">
        <f t="shared" si="54"/>
        <v>SSSS-120-1168143635 - Autres sources</v>
      </c>
      <c r="O1199" s="9" t="str">
        <f t="shared" si="55"/>
        <v>Dépense</v>
      </c>
      <c r="P1199" s="9" t="str">
        <f t="shared" si="56"/>
        <v>Fonds général</v>
      </c>
    </row>
    <row r="1200" spans="1:16" ht="12.75" customHeight="1" x14ac:dyDescent="0.25">
      <c r="A1200" s="2" t="s">
        <v>1417</v>
      </c>
      <c r="B1200" s="2" t="s">
        <v>1417</v>
      </c>
      <c r="C1200" s="2" t="s">
        <v>1413</v>
      </c>
      <c r="D1200" s="2" t="s">
        <v>50</v>
      </c>
      <c r="E1200" s="2" t="s">
        <v>90</v>
      </c>
      <c r="F1200" s="2" t="s">
        <v>63</v>
      </c>
      <c r="G1200" s="2" t="s">
        <v>74</v>
      </c>
      <c r="H1200" s="2" t="s">
        <v>63</v>
      </c>
      <c r="I1200" s="2" t="s">
        <v>88</v>
      </c>
      <c r="J1200" s="2" t="s">
        <v>47</v>
      </c>
      <c r="K1200" s="2" t="s">
        <v>51</v>
      </c>
      <c r="L1200" s="2" t="s">
        <v>87</v>
      </c>
      <c r="M1200" s="8">
        <v>1</v>
      </c>
      <c r="N1200" s="9" t="str">
        <f t="shared" si="54"/>
        <v>SSSS-120-1170179726 - Autres sources</v>
      </c>
      <c r="O1200" s="9" t="str">
        <f t="shared" si="55"/>
        <v>Dépense</v>
      </c>
      <c r="P1200" s="9" t="str">
        <f t="shared" si="56"/>
        <v>Fonds général</v>
      </c>
    </row>
    <row r="1201" spans="1:16" ht="12.75" customHeight="1" x14ac:dyDescent="0.25">
      <c r="A1201" s="2" t="s">
        <v>1406</v>
      </c>
      <c r="B1201" s="2" t="s">
        <v>1406</v>
      </c>
      <c r="C1201" s="2" t="s">
        <v>1402</v>
      </c>
      <c r="D1201" s="2" t="s">
        <v>50</v>
      </c>
      <c r="E1201" s="2" t="s">
        <v>90</v>
      </c>
      <c r="F1201" s="2" t="s">
        <v>63</v>
      </c>
      <c r="G1201" s="2" t="s">
        <v>74</v>
      </c>
      <c r="H1201" s="2" t="s">
        <v>63</v>
      </c>
      <c r="I1201" s="2" t="s">
        <v>88</v>
      </c>
      <c r="J1201" s="2" t="s">
        <v>47</v>
      </c>
      <c r="K1201" s="2" t="s">
        <v>51</v>
      </c>
      <c r="L1201" s="2" t="s">
        <v>87</v>
      </c>
      <c r="M1201" s="8">
        <v>1</v>
      </c>
      <c r="N1201" s="9" t="str">
        <f t="shared" si="54"/>
        <v>SSSS-120-245 - Autres sources</v>
      </c>
      <c r="O1201" s="9" t="str">
        <f t="shared" si="55"/>
        <v>Dépense</v>
      </c>
      <c r="P1201" s="9" t="str">
        <f t="shared" si="56"/>
        <v>Fonds général</v>
      </c>
    </row>
    <row r="1202" spans="1:16" ht="12.75" customHeight="1" x14ac:dyDescent="0.25">
      <c r="A1202" s="2" t="s">
        <v>1395</v>
      </c>
      <c r="B1202" s="2" t="s">
        <v>1395</v>
      </c>
      <c r="C1202" s="2" t="s">
        <v>1391</v>
      </c>
      <c r="D1202" s="2" t="s">
        <v>50</v>
      </c>
      <c r="E1202" s="2" t="s">
        <v>90</v>
      </c>
      <c r="F1202" s="2" t="s">
        <v>63</v>
      </c>
      <c r="G1202" s="2" t="s">
        <v>74</v>
      </c>
      <c r="H1202" s="2" t="s">
        <v>63</v>
      </c>
      <c r="I1202" s="2" t="s">
        <v>88</v>
      </c>
      <c r="J1202" s="2" t="s">
        <v>47</v>
      </c>
      <c r="K1202" s="2" t="s">
        <v>51</v>
      </c>
      <c r="L1202" s="2" t="s">
        <v>87</v>
      </c>
      <c r="M1202" s="8">
        <v>1</v>
      </c>
      <c r="N1202" s="9" t="str">
        <f t="shared" si="54"/>
        <v>SSSS-120-332 - Autres sources</v>
      </c>
      <c r="O1202" s="9" t="str">
        <f t="shared" si="55"/>
        <v>Dépense</v>
      </c>
      <c r="P1202" s="9" t="str">
        <f t="shared" si="56"/>
        <v>Fonds général</v>
      </c>
    </row>
    <row r="1203" spans="1:16" ht="12.75" customHeight="1" x14ac:dyDescent="0.25">
      <c r="A1203" s="2" t="s">
        <v>1384</v>
      </c>
      <c r="B1203" s="2" t="s">
        <v>1384</v>
      </c>
      <c r="C1203" s="2" t="s">
        <v>1380</v>
      </c>
      <c r="D1203" s="2" t="s">
        <v>50</v>
      </c>
      <c r="E1203" s="2" t="s">
        <v>90</v>
      </c>
      <c r="F1203" s="2" t="s">
        <v>63</v>
      </c>
      <c r="G1203" s="2" t="s">
        <v>74</v>
      </c>
      <c r="H1203" s="2" t="s">
        <v>63</v>
      </c>
      <c r="I1203" s="2" t="s">
        <v>88</v>
      </c>
      <c r="J1203" s="2" t="s">
        <v>47</v>
      </c>
      <c r="K1203" s="2" t="s">
        <v>51</v>
      </c>
      <c r="L1203" s="2" t="s">
        <v>87</v>
      </c>
      <c r="M1203" s="8">
        <v>1</v>
      </c>
      <c r="N1203" s="9" t="str">
        <f t="shared" si="54"/>
        <v>SSSS-120-357 - Autres sources</v>
      </c>
      <c r="O1203" s="9" t="str">
        <f t="shared" si="55"/>
        <v>Dépense</v>
      </c>
      <c r="P1203" s="9" t="str">
        <f t="shared" si="56"/>
        <v>Fonds général</v>
      </c>
    </row>
    <row r="1204" spans="1:16" ht="12.75" customHeight="1" x14ac:dyDescent="0.25">
      <c r="A1204" s="2" t="s">
        <v>141</v>
      </c>
      <c r="B1204" s="2" t="s">
        <v>141</v>
      </c>
      <c r="C1204" s="2" t="s">
        <v>135</v>
      </c>
      <c r="D1204" s="2" t="s">
        <v>50</v>
      </c>
      <c r="E1204" s="2" t="s">
        <v>90</v>
      </c>
      <c r="F1204" s="2" t="s">
        <v>63</v>
      </c>
      <c r="G1204" s="2" t="s">
        <v>74</v>
      </c>
      <c r="H1204" s="2" t="s">
        <v>63</v>
      </c>
      <c r="I1204" s="2" t="s">
        <v>88</v>
      </c>
      <c r="J1204" s="2" t="s">
        <v>47</v>
      </c>
      <c r="K1204" s="2" t="s">
        <v>51</v>
      </c>
      <c r="L1204" s="2" t="s">
        <v>87</v>
      </c>
      <c r="M1204" s="8">
        <v>1</v>
      </c>
      <c r="N1204" s="9" t="str">
        <f t="shared" si="54"/>
        <v>SSSS-120-538 - Autres sources</v>
      </c>
      <c r="O1204" s="9" t="str">
        <f t="shared" si="55"/>
        <v>Dépense</v>
      </c>
      <c r="P1204" s="9" t="str">
        <f t="shared" si="56"/>
        <v>Fonds général</v>
      </c>
    </row>
    <row r="1205" spans="1:16" ht="12.75" customHeight="1" x14ac:dyDescent="0.25">
      <c r="A1205" s="2" t="s">
        <v>128</v>
      </c>
      <c r="B1205" s="2" t="s">
        <v>128</v>
      </c>
      <c r="C1205" s="2" t="s">
        <v>124</v>
      </c>
      <c r="D1205" s="2" t="s">
        <v>50</v>
      </c>
      <c r="E1205" s="2" t="s">
        <v>90</v>
      </c>
      <c r="F1205" s="2" t="s">
        <v>63</v>
      </c>
      <c r="G1205" s="2" t="s">
        <v>74</v>
      </c>
      <c r="H1205" s="2" t="s">
        <v>63</v>
      </c>
      <c r="I1205" s="2" t="s">
        <v>88</v>
      </c>
      <c r="J1205" s="2" t="s">
        <v>47</v>
      </c>
      <c r="K1205" s="2" t="s">
        <v>51</v>
      </c>
      <c r="L1205" s="2" t="s">
        <v>87</v>
      </c>
      <c r="M1205" s="8">
        <v>1</v>
      </c>
      <c r="N1205" s="9" t="str">
        <f t="shared" si="54"/>
        <v>SSSS-120-571 - Autres sources</v>
      </c>
      <c r="O1205" s="9" t="str">
        <f t="shared" si="55"/>
        <v>Dépense</v>
      </c>
      <c r="P1205" s="9" t="str">
        <f t="shared" si="56"/>
        <v>Fonds général</v>
      </c>
    </row>
    <row r="1206" spans="1:16" ht="12.75" customHeight="1" x14ac:dyDescent="0.25">
      <c r="A1206" s="2" t="s">
        <v>106</v>
      </c>
      <c r="B1206" s="2" t="s">
        <v>106</v>
      </c>
      <c r="C1206" s="2" t="s">
        <v>91</v>
      </c>
      <c r="D1206" s="2" t="s">
        <v>50</v>
      </c>
      <c r="E1206" s="2" t="s">
        <v>90</v>
      </c>
      <c r="F1206" s="2" t="s">
        <v>63</v>
      </c>
      <c r="G1206" s="2" t="s">
        <v>74</v>
      </c>
      <c r="H1206" s="2" t="s">
        <v>63</v>
      </c>
      <c r="I1206" s="2" t="s">
        <v>88</v>
      </c>
      <c r="J1206" s="2" t="s">
        <v>47</v>
      </c>
      <c r="K1206" s="2" t="s">
        <v>51</v>
      </c>
      <c r="L1206" s="2" t="s">
        <v>87</v>
      </c>
      <c r="M1206" s="8">
        <v>1</v>
      </c>
      <c r="N1206" s="9" t="str">
        <f t="shared" si="54"/>
        <v>SSSS-120-573 - Autres sources</v>
      </c>
      <c r="O1206" s="9" t="str">
        <f t="shared" si="55"/>
        <v>Dépense</v>
      </c>
      <c r="P1206" s="9" t="str">
        <f t="shared" si="56"/>
        <v>Fonds général</v>
      </c>
    </row>
    <row r="1207" spans="1:16" ht="12.75" customHeight="1" x14ac:dyDescent="0.25">
      <c r="A1207" s="2" t="s">
        <v>1494</v>
      </c>
      <c r="B1207" s="2" t="s">
        <v>1494</v>
      </c>
      <c r="C1207" s="2" t="s">
        <v>1490</v>
      </c>
      <c r="D1207" s="2" t="s">
        <v>50</v>
      </c>
      <c r="E1207" s="2" t="s">
        <v>90</v>
      </c>
      <c r="F1207" s="2" t="s">
        <v>111</v>
      </c>
      <c r="G1207" s="2" t="s">
        <v>1</v>
      </c>
      <c r="H1207" s="2" t="s">
        <v>139</v>
      </c>
      <c r="I1207" s="2" t="s">
        <v>88</v>
      </c>
      <c r="J1207" s="2" t="s">
        <v>47</v>
      </c>
      <c r="K1207" s="2" t="s">
        <v>48</v>
      </c>
      <c r="L1207" s="2" t="s">
        <v>87</v>
      </c>
      <c r="M1207" s="8">
        <v>1</v>
      </c>
      <c r="N1207" s="9" t="str">
        <f t="shared" si="54"/>
        <v>SSSS-130-1140477762 - Rémunération</v>
      </c>
      <c r="O1207" s="9" t="str">
        <f t="shared" si="55"/>
        <v>Dépense</v>
      </c>
      <c r="P1207" s="9" t="str">
        <f t="shared" si="56"/>
        <v>Fonds général</v>
      </c>
    </row>
    <row r="1208" spans="1:16" ht="12.75" customHeight="1" x14ac:dyDescent="0.25">
      <c r="A1208" s="2" t="s">
        <v>1486</v>
      </c>
      <c r="B1208" s="2" t="s">
        <v>1486</v>
      </c>
      <c r="C1208" s="2" t="s">
        <v>1483</v>
      </c>
      <c r="D1208" s="2" t="s">
        <v>50</v>
      </c>
      <c r="E1208" s="2" t="s">
        <v>90</v>
      </c>
      <c r="F1208" s="2" t="s">
        <v>111</v>
      </c>
      <c r="G1208" s="2" t="s">
        <v>1</v>
      </c>
      <c r="H1208" s="2" t="s">
        <v>139</v>
      </c>
      <c r="I1208" s="2" t="s">
        <v>88</v>
      </c>
      <c r="J1208" s="2" t="s">
        <v>47</v>
      </c>
      <c r="K1208" s="2" t="s">
        <v>48</v>
      </c>
      <c r="L1208" s="2" t="s">
        <v>87</v>
      </c>
      <c r="M1208" s="8">
        <v>1</v>
      </c>
      <c r="N1208" s="9" t="str">
        <f t="shared" si="54"/>
        <v>SSSS-130-1140502452 - Rémunération</v>
      </c>
      <c r="O1208" s="9" t="str">
        <f t="shared" si="55"/>
        <v>Dépense</v>
      </c>
      <c r="P1208" s="9" t="str">
        <f t="shared" si="56"/>
        <v>Fonds général</v>
      </c>
    </row>
    <row r="1209" spans="1:16" ht="12.75" customHeight="1" x14ac:dyDescent="0.25">
      <c r="A1209" s="2" t="s">
        <v>1479</v>
      </c>
      <c r="B1209" s="2" t="s">
        <v>1479</v>
      </c>
      <c r="C1209" s="2" t="s">
        <v>1476</v>
      </c>
      <c r="D1209" s="2" t="s">
        <v>50</v>
      </c>
      <c r="E1209" s="2" t="s">
        <v>90</v>
      </c>
      <c r="F1209" s="2" t="s">
        <v>111</v>
      </c>
      <c r="G1209" s="2" t="s">
        <v>1</v>
      </c>
      <c r="H1209" s="2" t="s">
        <v>139</v>
      </c>
      <c r="I1209" s="2" t="s">
        <v>88</v>
      </c>
      <c r="J1209" s="2" t="s">
        <v>47</v>
      </c>
      <c r="K1209" s="2" t="s">
        <v>48</v>
      </c>
      <c r="L1209" s="2" t="s">
        <v>87</v>
      </c>
      <c r="M1209" s="8">
        <v>1</v>
      </c>
      <c r="N1209" s="9" t="str">
        <f t="shared" si="54"/>
        <v>SSSS-130-1145329836 - Rémunération</v>
      </c>
      <c r="O1209" s="9" t="str">
        <f t="shared" si="55"/>
        <v>Dépense</v>
      </c>
      <c r="P1209" s="9" t="str">
        <f t="shared" si="56"/>
        <v>Fonds général</v>
      </c>
    </row>
    <row r="1210" spans="1:16" ht="12.75" customHeight="1" x14ac:dyDescent="0.25">
      <c r="A1210" s="2" t="s">
        <v>1472</v>
      </c>
      <c r="B1210" s="2" t="s">
        <v>1472</v>
      </c>
      <c r="C1210" s="2" t="s">
        <v>1469</v>
      </c>
      <c r="D1210" s="2" t="s">
        <v>50</v>
      </c>
      <c r="E1210" s="2" t="s">
        <v>90</v>
      </c>
      <c r="F1210" s="2" t="s">
        <v>111</v>
      </c>
      <c r="G1210" s="2" t="s">
        <v>1</v>
      </c>
      <c r="H1210" s="2" t="s">
        <v>139</v>
      </c>
      <c r="I1210" s="2" t="s">
        <v>88</v>
      </c>
      <c r="J1210" s="2" t="s">
        <v>47</v>
      </c>
      <c r="K1210" s="2" t="s">
        <v>48</v>
      </c>
      <c r="L1210" s="2" t="s">
        <v>87</v>
      </c>
      <c r="M1210" s="8">
        <v>1</v>
      </c>
      <c r="N1210" s="9" t="str">
        <f t="shared" si="54"/>
        <v>SSSS-130-1145565249 - Rémunération</v>
      </c>
      <c r="O1210" s="9" t="str">
        <f t="shared" si="55"/>
        <v>Dépense</v>
      </c>
      <c r="P1210" s="9" t="str">
        <f t="shared" si="56"/>
        <v>Fonds général</v>
      </c>
    </row>
    <row r="1211" spans="1:16" ht="12.75" customHeight="1" x14ac:dyDescent="0.25">
      <c r="A1211" s="2" t="s">
        <v>1465</v>
      </c>
      <c r="B1211" s="2" t="s">
        <v>1465</v>
      </c>
      <c r="C1211" s="2" t="s">
        <v>1462</v>
      </c>
      <c r="D1211" s="2" t="s">
        <v>50</v>
      </c>
      <c r="E1211" s="2" t="s">
        <v>90</v>
      </c>
      <c r="F1211" s="2" t="s">
        <v>111</v>
      </c>
      <c r="G1211" s="2" t="s">
        <v>1</v>
      </c>
      <c r="H1211" s="2" t="s">
        <v>139</v>
      </c>
      <c r="I1211" s="2" t="s">
        <v>88</v>
      </c>
      <c r="J1211" s="2" t="s">
        <v>47</v>
      </c>
      <c r="K1211" s="2" t="s">
        <v>48</v>
      </c>
      <c r="L1211" s="2" t="s">
        <v>87</v>
      </c>
      <c r="M1211" s="8">
        <v>1</v>
      </c>
      <c r="N1211" s="9" t="str">
        <f t="shared" si="54"/>
        <v>SSSS-130-1160181682 - Rémunération</v>
      </c>
      <c r="O1211" s="9" t="str">
        <f t="shared" si="55"/>
        <v>Dépense</v>
      </c>
      <c r="P1211" s="9" t="str">
        <f t="shared" si="56"/>
        <v>Fonds général</v>
      </c>
    </row>
    <row r="1212" spans="1:16" ht="12.75" customHeight="1" x14ac:dyDescent="0.25">
      <c r="A1212" s="2" t="s">
        <v>1458</v>
      </c>
      <c r="B1212" s="2" t="s">
        <v>1458</v>
      </c>
      <c r="C1212" s="2" t="s">
        <v>1455</v>
      </c>
      <c r="D1212" s="2" t="s">
        <v>50</v>
      </c>
      <c r="E1212" s="2" t="s">
        <v>90</v>
      </c>
      <c r="F1212" s="2" t="s">
        <v>111</v>
      </c>
      <c r="G1212" s="2" t="s">
        <v>1</v>
      </c>
      <c r="H1212" s="2" t="s">
        <v>139</v>
      </c>
      <c r="I1212" s="2" t="s">
        <v>88</v>
      </c>
      <c r="J1212" s="2" t="s">
        <v>47</v>
      </c>
      <c r="K1212" s="2" t="s">
        <v>48</v>
      </c>
      <c r="L1212" s="2" t="s">
        <v>87</v>
      </c>
      <c r="M1212" s="8">
        <v>1</v>
      </c>
      <c r="N1212" s="9" t="str">
        <f t="shared" si="54"/>
        <v>SSSS-130-1161404356 - Rémunération</v>
      </c>
      <c r="O1212" s="9" t="str">
        <f t="shared" si="55"/>
        <v>Dépense</v>
      </c>
      <c r="P1212" s="9" t="str">
        <f t="shared" si="56"/>
        <v>Fonds général</v>
      </c>
    </row>
    <row r="1213" spans="1:16" ht="12.75" customHeight="1" x14ac:dyDescent="0.25">
      <c r="A1213" s="2" t="s">
        <v>1451</v>
      </c>
      <c r="B1213" s="2" t="s">
        <v>1451</v>
      </c>
      <c r="C1213" s="2" t="s">
        <v>1448</v>
      </c>
      <c r="D1213" s="2" t="s">
        <v>50</v>
      </c>
      <c r="E1213" s="2" t="s">
        <v>90</v>
      </c>
      <c r="F1213" s="2" t="s">
        <v>111</v>
      </c>
      <c r="G1213" s="2" t="s">
        <v>1</v>
      </c>
      <c r="H1213" s="2" t="s">
        <v>139</v>
      </c>
      <c r="I1213" s="2" t="s">
        <v>88</v>
      </c>
      <c r="J1213" s="2" t="s">
        <v>47</v>
      </c>
      <c r="K1213" s="2" t="s">
        <v>48</v>
      </c>
      <c r="L1213" s="2" t="s">
        <v>87</v>
      </c>
      <c r="M1213" s="8">
        <v>1</v>
      </c>
      <c r="N1213" s="9" t="str">
        <f t="shared" si="54"/>
        <v>SSSS-130-1162668116 - Rémunération</v>
      </c>
      <c r="O1213" s="9" t="str">
        <f t="shared" si="55"/>
        <v>Dépense</v>
      </c>
      <c r="P1213" s="9" t="str">
        <f t="shared" si="56"/>
        <v>Fonds général</v>
      </c>
    </row>
    <row r="1214" spans="1:16" ht="12.75" customHeight="1" x14ac:dyDescent="0.25">
      <c r="A1214" s="2" t="s">
        <v>1444</v>
      </c>
      <c r="B1214" s="2" t="s">
        <v>1444</v>
      </c>
      <c r="C1214" s="2" t="s">
        <v>1441</v>
      </c>
      <c r="D1214" s="2" t="s">
        <v>50</v>
      </c>
      <c r="E1214" s="2" t="s">
        <v>90</v>
      </c>
      <c r="F1214" s="2" t="s">
        <v>111</v>
      </c>
      <c r="G1214" s="2" t="s">
        <v>1</v>
      </c>
      <c r="H1214" s="2" t="s">
        <v>139</v>
      </c>
      <c r="I1214" s="2" t="s">
        <v>88</v>
      </c>
      <c r="J1214" s="2" t="s">
        <v>47</v>
      </c>
      <c r="K1214" s="2" t="s">
        <v>48</v>
      </c>
      <c r="L1214" s="2" t="s">
        <v>87</v>
      </c>
      <c r="M1214" s="8">
        <v>1</v>
      </c>
      <c r="N1214" s="9" t="str">
        <f t="shared" si="54"/>
        <v>SSSS-130-1163398390 - Rémunération</v>
      </c>
      <c r="O1214" s="9" t="str">
        <f t="shared" si="55"/>
        <v>Dépense</v>
      </c>
      <c r="P1214" s="9" t="str">
        <f t="shared" si="56"/>
        <v>Fonds général</v>
      </c>
    </row>
    <row r="1215" spans="1:16" ht="12.75" customHeight="1" x14ac:dyDescent="0.25">
      <c r="A1215" s="2" t="s">
        <v>1437</v>
      </c>
      <c r="B1215" s="2" t="s">
        <v>1437</v>
      </c>
      <c r="C1215" s="2" t="s">
        <v>1434</v>
      </c>
      <c r="D1215" s="2" t="s">
        <v>50</v>
      </c>
      <c r="E1215" s="2" t="s">
        <v>90</v>
      </c>
      <c r="F1215" s="2" t="s">
        <v>111</v>
      </c>
      <c r="G1215" s="2" t="s">
        <v>1</v>
      </c>
      <c r="H1215" s="2" t="s">
        <v>139</v>
      </c>
      <c r="I1215" s="2" t="s">
        <v>88</v>
      </c>
      <c r="J1215" s="2" t="s">
        <v>47</v>
      </c>
      <c r="K1215" s="2" t="s">
        <v>48</v>
      </c>
      <c r="L1215" s="2" t="s">
        <v>87</v>
      </c>
      <c r="M1215" s="8">
        <v>1</v>
      </c>
      <c r="N1215" s="9" t="str">
        <f t="shared" si="54"/>
        <v>SSSS-130-1164286164 - Rémunération</v>
      </c>
      <c r="O1215" s="9" t="str">
        <f t="shared" si="55"/>
        <v>Dépense</v>
      </c>
      <c r="P1215" s="9" t="str">
        <f t="shared" si="56"/>
        <v>Fonds général</v>
      </c>
    </row>
    <row r="1216" spans="1:16" ht="12.75" customHeight="1" x14ac:dyDescent="0.25">
      <c r="A1216" s="2" t="s">
        <v>1430</v>
      </c>
      <c r="B1216" s="2" t="s">
        <v>1430</v>
      </c>
      <c r="C1216" s="2" t="s">
        <v>1427</v>
      </c>
      <c r="D1216" s="2" t="s">
        <v>50</v>
      </c>
      <c r="E1216" s="2" t="s">
        <v>90</v>
      </c>
      <c r="F1216" s="2" t="s">
        <v>111</v>
      </c>
      <c r="G1216" s="2" t="s">
        <v>1</v>
      </c>
      <c r="H1216" s="2" t="s">
        <v>139</v>
      </c>
      <c r="I1216" s="2" t="s">
        <v>88</v>
      </c>
      <c r="J1216" s="2" t="s">
        <v>47</v>
      </c>
      <c r="K1216" s="2" t="s">
        <v>48</v>
      </c>
      <c r="L1216" s="2" t="s">
        <v>87</v>
      </c>
      <c r="M1216" s="8">
        <v>1</v>
      </c>
      <c r="N1216" s="9" t="str">
        <f t="shared" si="54"/>
        <v>SSSS-130-1164600190 - Rémunération</v>
      </c>
      <c r="O1216" s="9" t="str">
        <f t="shared" si="55"/>
        <v>Dépense</v>
      </c>
      <c r="P1216" s="9" t="str">
        <f t="shared" si="56"/>
        <v>Fonds général</v>
      </c>
    </row>
    <row r="1217" spans="1:16" ht="12.75" customHeight="1" x14ac:dyDescent="0.25">
      <c r="A1217" s="2" t="s">
        <v>1423</v>
      </c>
      <c r="B1217" s="2" t="s">
        <v>1423</v>
      </c>
      <c r="C1217" s="2" t="s">
        <v>1420</v>
      </c>
      <c r="D1217" s="2" t="s">
        <v>50</v>
      </c>
      <c r="E1217" s="2" t="s">
        <v>90</v>
      </c>
      <c r="F1217" s="2" t="s">
        <v>111</v>
      </c>
      <c r="G1217" s="2" t="s">
        <v>1</v>
      </c>
      <c r="H1217" s="2" t="s">
        <v>139</v>
      </c>
      <c r="I1217" s="2" t="s">
        <v>88</v>
      </c>
      <c r="J1217" s="2" t="s">
        <v>47</v>
      </c>
      <c r="K1217" s="2" t="s">
        <v>48</v>
      </c>
      <c r="L1217" s="2" t="s">
        <v>87</v>
      </c>
      <c r="M1217" s="8">
        <v>1</v>
      </c>
      <c r="N1217" s="9" t="str">
        <f t="shared" si="54"/>
        <v>SSSS-130-1168143635 - Rémunération</v>
      </c>
      <c r="O1217" s="9" t="str">
        <f t="shared" si="55"/>
        <v>Dépense</v>
      </c>
      <c r="P1217" s="9" t="str">
        <f t="shared" si="56"/>
        <v>Fonds général</v>
      </c>
    </row>
    <row r="1218" spans="1:16" ht="12.75" customHeight="1" x14ac:dyDescent="0.25">
      <c r="A1218" s="2" t="s">
        <v>1416</v>
      </c>
      <c r="B1218" s="2" t="s">
        <v>1416</v>
      </c>
      <c r="C1218" s="2" t="s">
        <v>1413</v>
      </c>
      <c r="D1218" s="2" t="s">
        <v>50</v>
      </c>
      <c r="E1218" s="2" t="s">
        <v>90</v>
      </c>
      <c r="F1218" s="2" t="s">
        <v>111</v>
      </c>
      <c r="G1218" s="2" t="s">
        <v>1</v>
      </c>
      <c r="H1218" s="2" t="s">
        <v>139</v>
      </c>
      <c r="I1218" s="2" t="s">
        <v>88</v>
      </c>
      <c r="J1218" s="2" t="s">
        <v>47</v>
      </c>
      <c r="K1218" s="2" t="s">
        <v>48</v>
      </c>
      <c r="L1218" s="2" t="s">
        <v>87</v>
      </c>
      <c r="M1218" s="8">
        <v>1</v>
      </c>
      <c r="N1218" s="9" t="str">
        <f t="shared" si="54"/>
        <v>SSSS-130-1170179726 - Rémunération</v>
      </c>
      <c r="O1218" s="9" t="str">
        <f t="shared" si="55"/>
        <v>Dépense</v>
      </c>
      <c r="P1218" s="9" t="str">
        <f t="shared" si="56"/>
        <v>Fonds général</v>
      </c>
    </row>
    <row r="1219" spans="1:16" ht="12.75" customHeight="1" x14ac:dyDescent="0.25">
      <c r="A1219" s="2" t="s">
        <v>1405</v>
      </c>
      <c r="B1219" s="2" t="s">
        <v>1405</v>
      </c>
      <c r="C1219" s="2" t="s">
        <v>1402</v>
      </c>
      <c r="D1219" s="2" t="s">
        <v>50</v>
      </c>
      <c r="E1219" s="2" t="s">
        <v>90</v>
      </c>
      <c r="F1219" s="2" t="s">
        <v>111</v>
      </c>
      <c r="G1219" s="2" t="s">
        <v>1</v>
      </c>
      <c r="H1219" s="2" t="s">
        <v>139</v>
      </c>
      <c r="I1219" s="2" t="s">
        <v>88</v>
      </c>
      <c r="J1219" s="2" t="s">
        <v>47</v>
      </c>
      <c r="K1219" s="2" t="s">
        <v>48</v>
      </c>
      <c r="L1219" s="2" t="s">
        <v>87</v>
      </c>
      <c r="M1219" s="8">
        <v>1</v>
      </c>
      <c r="N1219" s="9" t="str">
        <f t="shared" ref="N1219:N1266" si="57">_xlfn.CONCAT(B1219," - ",G1219)</f>
        <v>SSSS-130-245 - Rémunération</v>
      </c>
      <c r="O1219" s="9" t="str">
        <f t="shared" ref="O1219:O1266" si="58">J1219</f>
        <v>Dépense</v>
      </c>
      <c r="P1219" s="9" t="str">
        <f t="shared" ref="P1219:P1266" si="59">D1219</f>
        <v>Fonds général</v>
      </c>
    </row>
    <row r="1220" spans="1:16" ht="12.75" customHeight="1" x14ac:dyDescent="0.25">
      <c r="A1220" s="2" t="s">
        <v>140</v>
      </c>
      <c r="B1220" s="2" t="s">
        <v>140</v>
      </c>
      <c r="C1220" s="2" t="s">
        <v>135</v>
      </c>
      <c r="D1220" s="2" t="s">
        <v>50</v>
      </c>
      <c r="E1220" s="2" t="s">
        <v>90</v>
      </c>
      <c r="F1220" s="2" t="s">
        <v>111</v>
      </c>
      <c r="G1220" s="2" t="s">
        <v>1</v>
      </c>
      <c r="H1220" s="2" t="s">
        <v>139</v>
      </c>
      <c r="I1220" s="2" t="s">
        <v>88</v>
      </c>
      <c r="J1220" s="2" t="s">
        <v>47</v>
      </c>
      <c r="K1220" s="2" t="s">
        <v>48</v>
      </c>
      <c r="L1220" s="2" t="s">
        <v>87</v>
      </c>
      <c r="M1220" s="8">
        <v>1</v>
      </c>
      <c r="N1220" s="9" t="str">
        <f t="shared" si="57"/>
        <v>SSSS-130-538 - Rémunération</v>
      </c>
      <c r="O1220" s="9" t="str">
        <f t="shared" si="58"/>
        <v>Dépense</v>
      </c>
      <c r="P1220" s="9" t="str">
        <f t="shared" si="59"/>
        <v>Fonds général</v>
      </c>
    </row>
    <row r="1221" spans="1:16" ht="12.75" customHeight="1" x14ac:dyDescent="0.25">
      <c r="A1221" s="2" t="s">
        <v>1499</v>
      </c>
      <c r="B1221" s="2" t="s">
        <v>1499</v>
      </c>
      <c r="C1221" s="2" t="s">
        <v>1498</v>
      </c>
      <c r="D1221" s="2" t="s">
        <v>50</v>
      </c>
      <c r="E1221" s="2" t="s">
        <v>90</v>
      </c>
      <c r="F1221" s="2" t="s">
        <v>104</v>
      </c>
      <c r="G1221" s="2" t="s">
        <v>76</v>
      </c>
      <c r="H1221" s="2" t="s">
        <v>104</v>
      </c>
      <c r="I1221" s="2" t="s">
        <v>88</v>
      </c>
      <c r="J1221" s="2" t="s">
        <v>47</v>
      </c>
      <c r="K1221" s="2" t="s">
        <v>48</v>
      </c>
      <c r="L1221" s="2" t="s">
        <v>87</v>
      </c>
      <c r="M1221" s="8">
        <v>1</v>
      </c>
      <c r="N1221" s="9" t="str">
        <f t="shared" si="57"/>
        <v>SSSS-140-064 - Transfert - MSSS</v>
      </c>
      <c r="O1221" s="9" t="str">
        <f t="shared" si="58"/>
        <v>Dépense</v>
      </c>
      <c r="P1221" s="9" t="str">
        <f t="shared" si="59"/>
        <v>Fonds général</v>
      </c>
    </row>
    <row r="1222" spans="1:16" ht="12.75" customHeight="1" x14ac:dyDescent="0.25">
      <c r="A1222" s="2" t="s">
        <v>1493</v>
      </c>
      <c r="B1222" s="2" t="s">
        <v>1493</v>
      </c>
      <c r="C1222" s="2" t="s">
        <v>1490</v>
      </c>
      <c r="D1222" s="2" t="s">
        <v>50</v>
      </c>
      <c r="E1222" s="2" t="s">
        <v>90</v>
      </c>
      <c r="F1222" s="2" t="s">
        <v>104</v>
      </c>
      <c r="G1222" s="2" t="s">
        <v>76</v>
      </c>
      <c r="H1222" s="2" t="s">
        <v>104</v>
      </c>
      <c r="I1222" s="2" t="s">
        <v>88</v>
      </c>
      <c r="J1222" s="2" t="s">
        <v>47</v>
      </c>
      <c r="K1222" s="2" t="s">
        <v>48</v>
      </c>
      <c r="L1222" s="2" t="s">
        <v>87</v>
      </c>
      <c r="M1222" s="8">
        <v>1</v>
      </c>
      <c r="N1222" s="9" t="str">
        <f t="shared" si="57"/>
        <v>SSSS-140-1140477762 - Transfert - MSSS</v>
      </c>
      <c r="O1222" s="9" t="str">
        <f t="shared" si="58"/>
        <v>Dépense</v>
      </c>
      <c r="P1222" s="9" t="str">
        <f t="shared" si="59"/>
        <v>Fonds général</v>
      </c>
    </row>
    <row r="1223" spans="1:16" ht="12.75" customHeight="1" x14ac:dyDescent="0.25">
      <c r="A1223" s="2" t="s">
        <v>1485</v>
      </c>
      <c r="B1223" s="2" t="s">
        <v>1485</v>
      </c>
      <c r="C1223" s="2" t="s">
        <v>1483</v>
      </c>
      <c r="D1223" s="2" t="s">
        <v>50</v>
      </c>
      <c r="E1223" s="2" t="s">
        <v>90</v>
      </c>
      <c r="F1223" s="2" t="s">
        <v>104</v>
      </c>
      <c r="G1223" s="2" t="s">
        <v>76</v>
      </c>
      <c r="H1223" s="2" t="s">
        <v>104</v>
      </c>
      <c r="I1223" s="2" t="s">
        <v>88</v>
      </c>
      <c r="J1223" s="2" t="s">
        <v>47</v>
      </c>
      <c r="K1223" s="2" t="s">
        <v>48</v>
      </c>
      <c r="L1223" s="2" t="s">
        <v>87</v>
      </c>
      <c r="M1223" s="8">
        <v>1</v>
      </c>
      <c r="N1223" s="9" t="str">
        <f t="shared" si="57"/>
        <v>SSSS-140-1140502452 - Transfert - MSSS</v>
      </c>
      <c r="O1223" s="9" t="str">
        <f t="shared" si="58"/>
        <v>Dépense</v>
      </c>
      <c r="P1223" s="9" t="str">
        <f t="shared" si="59"/>
        <v>Fonds général</v>
      </c>
    </row>
    <row r="1224" spans="1:16" ht="12.75" customHeight="1" x14ac:dyDescent="0.25">
      <c r="A1224" s="2" t="s">
        <v>1478</v>
      </c>
      <c r="B1224" s="2" t="s">
        <v>1478</v>
      </c>
      <c r="C1224" s="2" t="s">
        <v>1476</v>
      </c>
      <c r="D1224" s="2" t="s">
        <v>50</v>
      </c>
      <c r="E1224" s="2" t="s">
        <v>90</v>
      </c>
      <c r="F1224" s="2" t="s">
        <v>104</v>
      </c>
      <c r="G1224" s="2" t="s">
        <v>76</v>
      </c>
      <c r="H1224" s="2" t="s">
        <v>104</v>
      </c>
      <c r="I1224" s="2" t="s">
        <v>88</v>
      </c>
      <c r="J1224" s="2" t="s">
        <v>47</v>
      </c>
      <c r="K1224" s="2" t="s">
        <v>48</v>
      </c>
      <c r="L1224" s="2" t="s">
        <v>87</v>
      </c>
      <c r="M1224" s="8">
        <v>1</v>
      </c>
      <c r="N1224" s="9" t="str">
        <f t="shared" si="57"/>
        <v>SSSS-140-1145329836 - Transfert - MSSS</v>
      </c>
      <c r="O1224" s="9" t="str">
        <f t="shared" si="58"/>
        <v>Dépense</v>
      </c>
      <c r="P1224" s="9" t="str">
        <f t="shared" si="59"/>
        <v>Fonds général</v>
      </c>
    </row>
    <row r="1225" spans="1:16" ht="12.75" customHeight="1" x14ac:dyDescent="0.25">
      <c r="A1225" s="2" t="s">
        <v>1471</v>
      </c>
      <c r="B1225" s="2" t="s">
        <v>1471</v>
      </c>
      <c r="C1225" s="2" t="s">
        <v>1469</v>
      </c>
      <c r="D1225" s="2" t="s">
        <v>50</v>
      </c>
      <c r="E1225" s="2" t="s">
        <v>90</v>
      </c>
      <c r="F1225" s="2" t="s">
        <v>104</v>
      </c>
      <c r="G1225" s="2" t="s">
        <v>76</v>
      </c>
      <c r="H1225" s="2" t="s">
        <v>104</v>
      </c>
      <c r="I1225" s="2" t="s">
        <v>88</v>
      </c>
      <c r="J1225" s="2" t="s">
        <v>47</v>
      </c>
      <c r="K1225" s="2" t="s">
        <v>48</v>
      </c>
      <c r="L1225" s="2" t="s">
        <v>87</v>
      </c>
      <c r="M1225" s="8">
        <v>1</v>
      </c>
      <c r="N1225" s="9" t="str">
        <f t="shared" si="57"/>
        <v>SSSS-140-1145565249 - Transfert - MSSS</v>
      </c>
      <c r="O1225" s="9" t="str">
        <f t="shared" si="58"/>
        <v>Dépense</v>
      </c>
      <c r="P1225" s="9" t="str">
        <f t="shared" si="59"/>
        <v>Fonds général</v>
      </c>
    </row>
    <row r="1226" spans="1:16" ht="12.75" customHeight="1" x14ac:dyDescent="0.25">
      <c r="A1226" s="2" t="s">
        <v>1464</v>
      </c>
      <c r="B1226" s="2" t="s">
        <v>1464</v>
      </c>
      <c r="C1226" s="2" t="s">
        <v>1462</v>
      </c>
      <c r="D1226" s="2" t="s">
        <v>50</v>
      </c>
      <c r="E1226" s="2" t="s">
        <v>90</v>
      </c>
      <c r="F1226" s="2" t="s">
        <v>104</v>
      </c>
      <c r="G1226" s="2" t="s">
        <v>76</v>
      </c>
      <c r="H1226" s="2" t="s">
        <v>104</v>
      </c>
      <c r="I1226" s="2" t="s">
        <v>88</v>
      </c>
      <c r="J1226" s="2" t="s">
        <v>47</v>
      </c>
      <c r="K1226" s="2" t="s">
        <v>48</v>
      </c>
      <c r="L1226" s="2" t="s">
        <v>87</v>
      </c>
      <c r="M1226" s="8">
        <v>1</v>
      </c>
      <c r="N1226" s="9" t="str">
        <f t="shared" si="57"/>
        <v>SSSS-140-1160181682 - Transfert - MSSS</v>
      </c>
      <c r="O1226" s="9" t="str">
        <f t="shared" si="58"/>
        <v>Dépense</v>
      </c>
      <c r="P1226" s="9" t="str">
        <f t="shared" si="59"/>
        <v>Fonds général</v>
      </c>
    </row>
    <row r="1227" spans="1:16" ht="12.75" customHeight="1" x14ac:dyDescent="0.25">
      <c r="A1227" s="2" t="s">
        <v>1457</v>
      </c>
      <c r="B1227" s="2" t="s">
        <v>1457</v>
      </c>
      <c r="C1227" s="2" t="s">
        <v>1455</v>
      </c>
      <c r="D1227" s="2" t="s">
        <v>50</v>
      </c>
      <c r="E1227" s="2" t="s">
        <v>90</v>
      </c>
      <c r="F1227" s="2" t="s">
        <v>104</v>
      </c>
      <c r="G1227" s="2" t="s">
        <v>76</v>
      </c>
      <c r="H1227" s="2" t="s">
        <v>104</v>
      </c>
      <c r="I1227" s="2" t="s">
        <v>88</v>
      </c>
      <c r="J1227" s="2" t="s">
        <v>47</v>
      </c>
      <c r="K1227" s="2" t="s">
        <v>48</v>
      </c>
      <c r="L1227" s="2" t="s">
        <v>87</v>
      </c>
      <c r="M1227" s="8">
        <v>1</v>
      </c>
      <c r="N1227" s="9" t="str">
        <f t="shared" si="57"/>
        <v>SSSS-140-1161404356 - Transfert - MSSS</v>
      </c>
      <c r="O1227" s="9" t="str">
        <f t="shared" si="58"/>
        <v>Dépense</v>
      </c>
      <c r="P1227" s="9" t="str">
        <f t="shared" si="59"/>
        <v>Fonds général</v>
      </c>
    </row>
    <row r="1228" spans="1:16" ht="12.75" customHeight="1" x14ac:dyDescent="0.25">
      <c r="A1228" s="2" t="s">
        <v>1450</v>
      </c>
      <c r="B1228" s="2" t="s">
        <v>1450</v>
      </c>
      <c r="C1228" s="2" t="s">
        <v>1448</v>
      </c>
      <c r="D1228" s="2" t="s">
        <v>50</v>
      </c>
      <c r="E1228" s="2" t="s">
        <v>90</v>
      </c>
      <c r="F1228" s="2" t="s">
        <v>104</v>
      </c>
      <c r="G1228" s="2" t="s">
        <v>76</v>
      </c>
      <c r="H1228" s="2" t="s">
        <v>104</v>
      </c>
      <c r="I1228" s="2" t="s">
        <v>88</v>
      </c>
      <c r="J1228" s="2" t="s">
        <v>47</v>
      </c>
      <c r="K1228" s="2" t="s">
        <v>48</v>
      </c>
      <c r="L1228" s="2" t="s">
        <v>87</v>
      </c>
      <c r="M1228" s="8">
        <v>1</v>
      </c>
      <c r="N1228" s="9" t="str">
        <f t="shared" si="57"/>
        <v>SSSS-140-1162668116 - Transfert - MSSS</v>
      </c>
      <c r="O1228" s="9" t="str">
        <f t="shared" si="58"/>
        <v>Dépense</v>
      </c>
      <c r="P1228" s="9" t="str">
        <f t="shared" si="59"/>
        <v>Fonds général</v>
      </c>
    </row>
    <row r="1229" spans="1:16" ht="12.75" customHeight="1" x14ac:dyDescent="0.25">
      <c r="A1229" s="2" t="s">
        <v>1443</v>
      </c>
      <c r="B1229" s="2" t="s">
        <v>1443</v>
      </c>
      <c r="C1229" s="2" t="s">
        <v>1441</v>
      </c>
      <c r="D1229" s="2" t="s">
        <v>50</v>
      </c>
      <c r="E1229" s="2" t="s">
        <v>90</v>
      </c>
      <c r="F1229" s="2" t="s">
        <v>104</v>
      </c>
      <c r="G1229" s="2" t="s">
        <v>76</v>
      </c>
      <c r="H1229" s="2" t="s">
        <v>104</v>
      </c>
      <c r="I1229" s="2" t="s">
        <v>88</v>
      </c>
      <c r="J1229" s="2" t="s">
        <v>47</v>
      </c>
      <c r="K1229" s="2" t="s">
        <v>48</v>
      </c>
      <c r="L1229" s="2" t="s">
        <v>87</v>
      </c>
      <c r="M1229" s="8">
        <v>1</v>
      </c>
      <c r="N1229" s="9" t="str">
        <f t="shared" si="57"/>
        <v>SSSS-140-1163398390 - Transfert - MSSS</v>
      </c>
      <c r="O1229" s="9" t="str">
        <f t="shared" si="58"/>
        <v>Dépense</v>
      </c>
      <c r="P1229" s="9" t="str">
        <f t="shared" si="59"/>
        <v>Fonds général</v>
      </c>
    </row>
    <row r="1230" spans="1:16" ht="12.75" customHeight="1" x14ac:dyDescent="0.25">
      <c r="A1230" s="2" t="s">
        <v>1436</v>
      </c>
      <c r="B1230" s="2" t="s">
        <v>1436</v>
      </c>
      <c r="C1230" s="2" t="s">
        <v>1434</v>
      </c>
      <c r="D1230" s="2" t="s">
        <v>50</v>
      </c>
      <c r="E1230" s="2" t="s">
        <v>90</v>
      </c>
      <c r="F1230" s="2" t="s">
        <v>104</v>
      </c>
      <c r="G1230" s="2" t="s">
        <v>76</v>
      </c>
      <c r="H1230" s="2" t="s">
        <v>104</v>
      </c>
      <c r="I1230" s="2" t="s">
        <v>88</v>
      </c>
      <c r="J1230" s="2" t="s">
        <v>47</v>
      </c>
      <c r="K1230" s="2" t="s">
        <v>48</v>
      </c>
      <c r="L1230" s="2" t="s">
        <v>87</v>
      </c>
      <c r="M1230" s="8">
        <v>1</v>
      </c>
      <c r="N1230" s="9" t="str">
        <f t="shared" si="57"/>
        <v>SSSS-140-1164286164 - Transfert - MSSS</v>
      </c>
      <c r="O1230" s="9" t="str">
        <f t="shared" si="58"/>
        <v>Dépense</v>
      </c>
      <c r="P1230" s="9" t="str">
        <f t="shared" si="59"/>
        <v>Fonds général</v>
      </c>
    </row>
    <row r="1231" spans="1:16" ht="12.75" customHeight="1" x14ac:dyDescent="0.25">
      <c r="A1231" s="2" t="s">
        <v>1429</v>
      </c>
      <c r="B1231" s="2" t="s">
        <v>1429</v>
      </c>
      <c r="C1231" s="2" t="s">
        <v>1427</v>
      </c>
      <c r="D1231" s="2" t="s">
        <v>50</v>
      </c>
      <c r="E1231" s="2" t="s">
        <v>90</v>
      </c>
      <c r="F1231" s="2" t="s">
        <v>104</v>
      </c>
      <c r="G1231" s="2" t="s">
        <v>76</v>
      </c>
      <c r="H1231" s="2" t="s">
        <v>104</v>
      </c>
      <c r="I1231" s="2" t="s">
        <v>88</v>
      </c>
      <c r="J1231" s="2" t="s">
        <v>47</v>
      </c>
      <c r="K1231" s="2" t="s">
        <v>48</v>
      </c>
      <c r="L1231" s="2" t="s">
        <v>87</v>
      </c>
      <c r="M1231" s="8">
        <v>1</v>
      </c>
      <c r="N1231" s="9" t="str">
        <f t="shared" si="57"/>
        <v>SSSS-140-1164600190 - Transfert - MSSS</v>
      </c>
      <c r="O1231" s="9" t="str">
        <f t="shared" si="58"/>
        <v>Dépense</v>
      </c>
      <c r="P1231" s="9" t="str">
        <f t="shared" si="59"/>
        <v>Fonds général</v>
      </c>
    </row>
    <row r="1232" spans="1:16" ht="12.75" customHeight="1" x14ac:dyDescent="0.25">
      <c r="A1232" s="2" t="s">
        <v>1422</v>
      </c>
      <c r="B1232" s="2" t="s">
        <v>1422</v>
      </c>
      <c r="C1232" s="2" t="s">
        <v>1420</v>
      </c>
      <c r="D1232" s="2" t="s">
        <v>50</v>
      </c>
      <c r="E1232" s="2" t="s">
        <v>90</v>
      </c>
      <c r="F1232" s="2" t="s">
        <v>104</v>
      </c>
      <c r="G1232" s="2" t="s">
        <v>76</v>
      </c>
      <c r="H1232" s="2" t="s">
        <v>104</v>
      </c>
      <c r="I1232" s="2" t="s">
        <v>88</v>
      </c>
      <c r="J1232" s="2" t="s">
        <v>47</v>
      </c>
      <c r="K1232" s="2" t="s">
        <v>48</v>
      </c>
      <c r="L1232" s="2" t="s">
        <v>87</v>
      </c>
      <c r="M1232" s="8">
        <v>1</v>
      </c>
      <c r="N1232" s="9" t="str">
        <f t="shared" si="57"/>
        <v>SSSS-140-1168143635 - Transfert - MSSS</v>
      </c>
      <c r="O1232" s="9" t="str">
        <f t="shared" si="58"/>
        <v>Dépense</v>
      </c>
      <c r="P1232" s="9" t="str">
        <f t="shared" si="59"/>
        <v>Fonds général</v>
      </c>
    </row>
    <row r="1233" spans="1:16" ht="12.75" customHeight="1" x14ac:dyDescent="0.25">
      <c r="A1233" s="2" t="s">
        <v>1415</v>
      </c>
      <c r="B1233" s="2" t="s">
        <v>1415</v>
      </c>
      <c r="C1233" s="2" t="s">
        <v>1413</v>
      </c>
      <c r="D1233" s="2" t="s">
        <v>50</v>
      </c>
      <c r="E1233" s="2" t="s">
        <v>90</v>
      </c>
      <c r="F1233" s="2" t="s">
        <v>104</v>
      </c>
      <c r="G1233" s="2" t="s">
        <v>76</v>
      </c>
      <c r="H1233" s="2" t="s">
        <v>104</v>
      </c>
      <c r="I1233" s="2" t="s">
        <v>88</v>
      </c>
      <c r="J1233" s="2" t="s">
        <v>47</v>
      </c>
      <c r="K1233" s="2" t="s">
        <v>48</v>
      </c>
      <c r="L1233" s="2" t="s">
        <v>87</v>
      </c>
      <c r="M1233" s="8">
        <v>1</v>
      </c>
      <c r="N1233" s="9" t="str">
        <f t="shared" si="57"/>
        <v>SSSS-140-1170179726 - Transfert - MSSS</v>
      </c>
      <c r="O1233" s="9" t="str">
        <f t="shared" si="58"/>
        <v>Dépense</v>
      </c>
      <c r="P1233" s="9" t="str">
        <f t="shared" si="59"/>
        <v>Fonds général</v>
      </c>
    </row>
    <row r="1234" spans="1:16" ht="12.75" customHeight="1" x14ac:dyDescent="0.25">
      <c r="A1234" s="2" t="s">
        <v>1404</v>
      </c>
      <c r="B1234" s="2" t="s">
        <v>1404</v>
      </c>
      <c r="C1234" s="2" t="s">
        <v>1402</v>
      </c>
      <c r="D1234" s="2" t="s">
        <v>50</v>
      </c>
      <c r="E1234" s="2" t="s">
        <v>90</v>
      </c>
      <c r="F1234" s="2" t="s">
        <v>104</v>
      </c>
      <c r="G1234" s="2" t="s">
        <v>76</v>
      </c>
      <c r="H1234" s="2" t="s">
        <v>104</v>
      </c>
      <c r="I1234" s="2" t="s">
        <v>88</v>
      </c>
      <c r="J1234" s="2" t="s">
        <v>47</v>
      </c>
      <c r="K1234" s="2" t="s">
        <v>48</v>
      </c>
      <c r="L1234" s="2" t="s">
        <v>87</v>
      </c>
      <c r="M1234" s="8">
        <v>1</v>
      </c>
      <c r="N1234" s="9" t="str">
        <f t="shared" si="57"/>
        <v>SSSS-140-245 - Transfert - MSSS</v>
      </c>
      <c r="O1234" s="9" t="str">
        <f t="shared" si="58"/>
        <v>Dépense</v>
      </c>
      <c r="P1234" s="9" t="str">
        <f t="shared" si="59"/>
        <v>Fonds général</v>
      </c>
    </row>
    <row r="1235" spans="1:16" ht="12.75" customHeight="1" x14ac:dyDescent="0.25">
      <c r="A1235" s="2" t="s">
        <v>1394</v>
      </c>
      <c r="B1235" s="2" t="s">
        <v>1394</v>
      </c>
      <c r="C1235" s="2" t="s">
        <v>1391</v>
      </c>
      <c r="D1235" s="2" t="s">
        <v>50</v>
      </c>
      <c r="E1235" s="2" t="s">
        <v>90</v>
      </c>
      <c r="F1235" s="2" t="s">
        <v>104</v>
      </c>
      <c r="G1235" s="2" t="s">
        <v>76</v>
      </c>
      <c r="H1235" s="2" t="s">
        <v>104</v>
      </c>
      <c r="I1235" s="2" t="s">
        <v>88</v>
      </c>
      <c r="J1235" s="2" t="s">
        <v>47</v>
      </c>
      <c r="K1235" s="2" t="s">
        <v>48</v>
      </c>
      <c r="L1235" s="2" t="s">
        <v>87</v>
      </c>
      <c r="M1235" s="8">
        <v>1</v>
      </c>
      <c r="N1235" s="9" t="str">
        <f t="shared" si="57"/>
        <v>SSSS-140-332 - Transfert - MSSS</v>
      </c>
      <c r="O1235" s="9" t="str">
        <f t="shared" si="58"/>
        <v>Dépense</v>
      </c>
      <c r="P1235" s="9" t="str">
        <f t="shared" si="59"/>
        <v>Fonds général</v>
      </c>
    </row>
    <row r="1236" spans="1:16" ht="12.75" customHeight="1" x14ac:dyDescent="0.25">
      <c r="A1236" s="2" t="s">
        <v>1383</v>
      </c>
      <c r="B1236" s="2" t="s">
        <v>1383</v>
      </c>
      <c r="C1236" s="2" t="s">
        <v>1380</v>
      </c>
      <c r="D1236" s="2" t="s">
        <v>50</v>
      </c>
      <c r="E1236" s="2" t="s">
        <v>90</v>
      </c>
      <c r="F1236" s="2" t="s">
        <v>104</v>
      </c>
      <c r="G1236" s="2" t="s">
        <v>76</v>
      </c>
      <c r="H1236" s="2" t="s">
        <v>104</v>
      </c>
      <c r="I1236" s="2" t="s">
        <v>88</v>
      </c>
      <c r="J1236" s="2" t="s">
        <v>47</v>
      </c>
      <c r="K1236" s="2" t="s">
        <v>48</v>
      </c>
      <c r="L1236" s="2" t="s">
        <v>87</v>
      </c>
      <c r="M1236" s="8">
        <v>1</v>
      </c>
      <c r="N1236" s="9" t="str">
        <f t="shared" si="57"/>
        <v>SSSS-140-357 - Transfert - MSSS</v>
      </c>
      <c r="O1236" s="9" t="str">
        <f t="shared" si="58"/>
        <v>Dépense</v>
      </c>
      <c r="P1236" s="9" t="str">
        <f t="shared" si="59"/>
        <v>Fonds général</v>
      </c>
    </row>
    <row r="1237" spans="1:16" ht="12.75" customHeight="1" x14ac:dyDescent="0.25">
      <c r="A1237" s="2" t="s">
        <v>138</v>
      </c>
      <c r="B1237" s="2" t="s">
        <v>138</v>
      </c>
      <c r="C1237" s="2" t="s">
        <v>135</v>
      </c>
      <c r="D1237" s="2" t="s">
        <v>50</v>
      </c>
      <c r="E1237" s="2" t="s">
        <v>90</v>
      </c>
      <c r="F1237" s="2" t="s">
        <v>104</v>
      </c>
      <c r="G1237" s="2" t="s">
        <v>76</v>
      </c>
      <c r="H1237" s="2" t="s">
        <v>104</v>
      </c>
      <c r="I1237" s="2" t="s">
        <v>88</v>
      </c>
      <c r="J1237" s="2" t="s">
        <v>47</v>
      </c>
      <c r="K1237" s="2" t="s">
        <v>48</v>
      </c>
      <c r="L1237" s="2" t="s">
        <v>87</v>
      </c>
      <c r="M1237" s="8">
        <v>1</v>
      </c>
      <c r="N1237" s="9" t="str">
        <f t="shared" si="57"/>
        <v>SSSS-140-538 - Transfert - MSSS</v>
      </c>
      <c r="O1237" s="9" t="str">
        <f t="shared" si="58"/>
        <v>Dépense</v>
      </c>
      <c r="P1237" s="9" t="str">
        <f t="shared" si="59"/>
        <v>Fonds général</v>
      </c>
    </row>
    <row r="1238" spans="1:16" ht="12.75" customHeight="1" x14ac:dyDescent="0.25">
      <c r="A1238" s="2" t="s">
        <v>127</v>
      </c>
      <c r="B1238" s="2" t="s">
        <v>127</v>
      </c>
      <c r="C1238" s="2" t="s">
        <v>124</v>
      </c>
      <c r="D1238" s="2" t="s">
        <v>50</v>
      </c>
      <c r="E1238" s="2" t="s">
        <v>90</v>
      </c>
      <c r="F1238" s="2" t="s">
        <v>104</v>
      </c>
      <c r="G1238" s="2" t="s">
        <v>76</v>
      </c>
      <c r="H1238" s="2" t="s">
        <v>104</v>
      </c>
      <c r="I1238" s="2" t="s">
        <v>88</v>
      </c>
      <c r="J1238" s="2" t="s">
        <v>47</v>
      </c>
      <c r="K1238" s="2" t="s">
        <v>48</v>
      </c>
      <c r="L1238" s="2" t="s">
        <v>87</v>
      </c>
      <c r="M1238" s="8">
        <v>1</v>
      </c>
      <c r="N1238" s="9" t="str">
        <f t="shared" si="57"/>
        <v>SSSS-140-571 - Transfert - MSSS</v>
      </c>
      <c r="O1238" s="9" t="str">
        <f t="shared" si="58"/>
        <v>Dépense</v>
      </c>
      <c r="P1238" s="9" t="str">
        <f t="shared" si="59"/>
        <v>Fonds général</v>
      </c>
    </row>
    <row r="1239" spans="1:16" ht="12.75" customHeight="1" x14ac:dyDescent="0.25">
      <c r="A1239" s="2" t="s">
        <v>105</v>
      </c>
      <c r="B1239" s="2" t="s">
        <v>105</v>
      </c>
      <c r="C1239" s="2" t="s">
        <v>91</v>
      </c>
      <c r="D1239" s="2" t="s">
        <v>50</v>
      </c>
      <c r="E1239" s="2" t="s">
        <v>90</v>
      </c>
      <c r="F1239" s="2" t="s">
        <v>104</v>
      </c>
      <c r="G1239" s="2" t="s">
        <v>76</v>
      </c>
      <c r="H1239" s="2" t="s">
        <v>104</v>
      </c>
      <c r="I1239" s="2" t="s">
        <v>88</v>
      </c>
      <c r="J1239" s="2" t="s">
        <v>47</v>
      </c>
      <c r="K1239" s="2" t="s">
        <v>48</v>
      </c>
      <c r="L1239" s="2" t="s">
        <v>87</v>
      </c>
      <c r="M1239" s="8">
        <v>1</v>
      </c>
      <c r="N1239" s="9" t="str">
        <f t="shared" si="57"/>
        <v>SSSS-140-573 - Transfert - MSSS</v>
      </c>
      <c r="O1239" s="9" t="str">
        <f t="shared" si="58"/>
        <v>Dépense</v>
      </c>
      <c r="P1239" s="9" t="str">
        <f t="shared" si="59"/>
        <v>Fonds général</v>
      </c>
    </row>
    <row r="1240" spans="1:16" ht="12.75" customHeight="1" x14ac:dyDescent="0.25">
      <c r="A1240" s="2" t="s">
        <v>103</v>
      </c>
      <c r="B1240" s="2" t="s">
        <v>103</v>
      </c>
      <c r="C1240" s="2" t="s">
        <v>91</v>
      </c>
      <c r="D1240" s="2" t="s">
        <v>50</v>
      </c>
      <c r="E1240" s="2" t="s">
        <v>90</v>
      </c>
      <c r="F1240" s="2" t="s">
        <v>100</v>
      </c>
      <c r="G1240" s="2" t="s">
        <v>102</v>
      </c>
      <c r="H1240" s="2" t="s">
        <v>98</v>
      </c>
      <c r="I1240" s="2" t="s">
        <v>88</v>
      </c>
      <c r="J1240" s="2" t="s">
        <v>47</v>
      </c>
      <c r="K1240" s="2" t="s">
        <v>48</v>
      </c>
      <c r="L1240" s="2" t="s">
        <v>87</v>
      </c>
      <c r="M1240" s="8">
        <v>1</v>
      </c>
      <c r="N1240" s="9" t="str">
        <f t="shared" si="57"/>
        <v>SSSS-150-573 - Dépenses - SIIATH</v>
      </c>
      <c r="O1240" s="9" t="str">
        <f t="shared" si="58"/>
        <v>Dépense</v>
      </c>
      <c r="P1240" s="9" t="str">
        <f t="shared" si="59"/>
        <v>Fonds général</v>
      </c>
    </row>
    <row r="1241" spans="1:16" ht="12.75" customHeight="1" x14ac:dyDescent="0.25">
      <c r="A1241" s="2" t="s">
        <v>101</v>
      </c>
      <c r="B1241" s="2" t="s">
        <v>101</v>
      </c>
      <c r="C1241" s="2" t="s">
        <v>91</v>
      </c>
      <c r="D1241" s="2" t="s">
        <v>50</v>
      </c>
      <c r="E1241" s="2" t="s">
        <v>90</v>
      </c>
      <c r="F1241" s="2" t="s">
        <v>100</v>
      </c>
      <c r="G1241" s="2" t="s">
        <v>99</v>
      </c>
      <c r="H1241" s="2" t="s">
        <v>98</v>
      </c>
      <c r="I1241" s="2" t="s">
        <v>88</v>
      </c>
      <c r="J1241" s="2" t="s">
        <v>46</v>
      </c>
      <c r="K1241" s="2" t="s">
        <v>48</v>
      </c>
      <c r="L1241" s="2" t="s">
        <v>87</v>
      </c>
      <c r="M1241" s="8">
        <v>1</v>
      </c>
      <c r="N1241" s="9" t="str">
        <f t="shared" si="57"/>
        <v>SSSS-160-573 - Immobilisations - SIIATH</v>
      </c>
      <c r="O1241" s="9" t="str">
        <f t="shared" si="58"/>
        <v>Investissement</v>
      </c>
      <c r="P1241" s="9" t="str">
        <f t="shared" si="59"/>
        <v>Fonds général</v>
      </c>
    </row>
    <row r="1242" spans="1:16" ht="12.75" customHeight="1" x14ac:dyDescent="0.25">
      <c r="A1242" s="2" t="s">
        <v>97</v>
      </c>
      <c r="B1242" s="2" t="s">
        <v>97</v>
      </c>
      <c r="C1242" s="2" t="s">
        <v>91</v>
      </c>
      <c r="D1242" s="2" t="s">
        <v>50</v>
      </c>
      <c r="E1242" s="2" t="s">
        <v>90</v>
      </c>
      <c r="F1242" s="2" t="s">
        <v>96</v>
      </c>
      <c r="G1242" s="2" t="s">
        <v>65</v>
      </c>
      <c r="H1242" s="2" t="s">
        <v>95</v>
      </c>
      <c r="I1242" s="2" t="s">
        <v>88</v>
      </c>
      <c r="J1242" s="2" t="s">
        <v>47</v>
      </c>
      <c r="K1242" s="2" t="s">
        <v>51</v>
      </c>
      <c r="L1242" s="2" t="s">
        <v>87</v>
      </c>
      <c r="M1242" s="8">
        <v>1</v>
      </c>
      <c r="N1242" s="9" t="str">
        <f t="shared" si="57"/>
        <v>SSSS-170-573 - Dépenses</v>
      </c>
      <c r="O1242" s="9" t="str">
        <f t="shared" si="58"/>
        <v>Dépense</v>
      </c>
      <c r="P1242" s="9" t="str">
        <f t="shared" si="59"/>
        <v>Fonds général</v>
      </c>
    </row>
    <row r="1243" spans="1:16" ht="12.75" customHeight="1" x14ac:dyDescent="0.25">
      <c r="A1243" s="2" t="s">
        <v>1492</v>
      </c>
      <c r="B1243" s="2" t="s">
        <v>1492</v>
      </c>
      <c r="C1243" s="2" t="s">
        <v>1490</v>
      </c>
      <c r="D1243" s="2" t="s">
        <v>50</v>
      </c>
      <c r="E1243" s="2" t="s">
        <v>90</v>
      </c>
      <c r="F1243" s="2" t="s">
        <v>93</v>
      </c>
      <c r="G1243" s="2" t="s">
        <v>93</v>
      </c>
      <c r="H1243" s="2" t="s">
        <v>93</v>
      </c>
      <c r="I1243" s="2" t="s">
        <v>88</v>
      </c>
      <c r="J1243" s="2" t="s">
        <v>47</v>
      </c>
      <c r="K1243" s="2" t="s">
        <v>48</v>
      </c>
      <c r="L1243" s="2" t="s">
        <v>87</v>
      </c>
      <c r="M1243" s="8">
        <v>1</v>
      </c>
      <c r="N1243" s="9" t="str">
        <f t="shared" si="57"/>
        <v>SSSS-200-1140477762 - Conversion - Dépenses réelles - 2018-2019</v>
      </c>
      <c r="O1243" s="9" t="str">
        <f t="shared" si="58"/>
        <v>Dépense</v>
      </c>
      <c r="P1243" s="9" t="str">
        <f t="shared" si="59"/>
        <v>Fonds général</v>
      </c>
    </row>
    <row r="1244" spans="1:16" ht="12.75" customHeight="1" x14ac:dyDescent="0.25">
      <c r="A1244" s="2" t="s">
        <v>1484</v>
      </c>
      <c r="B1244" s="2" t="s">
        <v>1484</v>
      </c>
      <c r="C1244" s="2" t="s">
        <v>1483</v>
      </c>
      <c r="D1244" s="2" t="s">
        <v>50</v>
      </c>
      <c r="E1244" s="2" t="s">
        <v>90</v>
      </c>
      <c r="F1244" s="2" t="s">
        <v>93</v>
      </c>
      <c r="G1244" s="2" t="s">
        <v>93</v>
      </c>
      <c r="H1244" s="2" t="s">
        <v>93</v>
      </c>
      <c r="I1244" s="2" t="s">
        <v>88</v>
      </c>
      <c r="J1244" s="2" t="s">
        <v>47</v>
      </c>
      <c r="K1244" s="2" t="s">
        <v>48</v>
      </c>
      <c r="L1244" s="2" t="s">
        <v>87</v>
      </c>
      <c r="M1244" s="8">
        <v>1</v>
      </c>
      <c r="N1244" s="9" t="str">
        <f t="shared" si="57"/>
        <v>SSSS-200-1140502452 - Conversion - Dépenses réelles - 2018-2019</v>
      </c>
      <c r="O1244" s="9" t="str">
        <f t="shared" si="58"/>
        <v>Dépense</v>
      </c>
      <c r="P1244" s="9" t="str">
        <f t="shared" si="59"/>
        <v>Fonds général</v>
      </c>
    </row>
    <row r="1245" spans="1:16" ht="12.75" customHeight="1" x14ac:dyDescent="0.25">
      <c r="A1245" s="2" t="s">
        <v>1477</v>
      </c>
      <c r="B1245" s="2" t="s">
        <v>1477</v>
      </c>
      <c r="C1245" s="2" t="s">
        <v>1476</v>
      </c>
      <c r="D1245" s="2" t="s">
        <v>50</v>
      </c>
      <c r="E1245" s="2" t="s">
        <v>90</v>
      </c>
      <c r="F1245" s="2" t="s">
        <v>93</v>
      </c>
      <c r="G1245" s="2" t="s">
        <v>93</v>
      </c>
      <c r="H1245" s="2" t="s">
        <v>93</v>
      </c>
      <c r="I1245" s="2" t="s">
        <v>88</v>
      </c>
      <c r="J1245" s="2" t="s">
        <v>47</v>
      </c>
      <c r="K1245" s="2" t="s">
        <v>48</v>
      </c>
      <c r="L1245" s="2" t="s">
        <v>87</v>
      </c>
      <c r="M1245" s="8">
        <v>1</v>
      </c>
      <c r="N1245" s="9" t="str">
        <f t="shared" si="57"/>
        <v>SSSS-200-1145329836 - Conversion - Dépenses réelles - 2018-2019</v>
      </c>
      <c r="O1245" s="9" t="str">
        <f t="shared" si="58"/>
        <v>Dépense</v>
      </c>
      <c r="P1245" s="9" t="str">
        <f t="shared" si="59"/>
        <v>Fonds général</v>
      </c>
    </row>
    <row r="1246" spans="1:16" ht="12.75" customHeight="1" x14ac:dyDescent="0.25">
      <c r="A1246" s="2" t="s">
        <v>1470</v>
      </c>
      <c r="B1246" s="2" t="s">
        <v>1470</v>
      </c>
      <c r="C1246" s="2" t="s">
        <v>1469</v>
      </c>
      <c r="D1246" s="2" t="s">
        <v>50</v>
      </c>
      <c r="E1246" s="2" t="s">
        <v>90</v>
      </c>
      <c r="F1246" s="2" t="s">
        <v>93</v>
      </c>
      <c r="G1246" s="2" t="s">
        <v>93</v>
      </c>
      <c r="H1246" s="2" t="s">
        <v>93</v>
      </c>
      <c r="I1246" s="2" t="s">
        <v>88</v>
      </c>
      <c r="J1246" s="2" t="s">
        <v>47</v>
      </c>
      <c r="K1246" s="2" t="s">
        <v>48</v>
      </c>
      <c r="L1246" s="2" t="s">
        <v>87</v>
      </c>
      <c r="M1246" s="8">
        <v>1</v>
      </c>
      <c r="N1246" s="9" t="str">
        <f t="shared" si="57"/>
        <v>SSSS-200-1145565249 - Conversion - Dépenses réelles - 2018-2019</v>
      </c>
      <c r="O1246" s="9" t="str">
        <f t="shared" si="58"/>
        <v>Dépense</v>
      </c>
      <c r="P1246" s="9" t="str">
        <f t="shared" si="59"/>
        <v>Fonds général</v>
      </c>
    </row>
    <row r="1247" spans="1:16" ht="12.75" customHeight="1" x14ac:dyDescent="0.25">
      <c r="A1247" s="2" t="s">
        <v>1463</v>
      </c>
      <c r="B1247" s="2" t="s">
        <v>1463</v>
      </c>
      <c r="C1247" s="2" t="s">
        <v>1462</v>
      </c>
      <c r="D1247" s="2" t="s">
        <v>50</v>
      </c>
      <c r="E1247" s="2" t="s">
        <v>90</v>
      </c>
      <c r="F1247" s="2" t="s">
        <v>93</v>
      </c>
      <c r="G1247" s="2" t="s">
        <v>93</v>
      </c>
      <c r="H1247" s="2" t="s">
        <v>93</v>
      </c>
      <c r="I1247" s="2" t="s">
        <v>88</v>
      </c>
      <c r="J1247" s="2" t="s">
        <v>47</v>
      </c>
      <c r="K1247" s="2" t="s">
        <v>48</v>
      </c>
      <c r="L1247" s="2" t="s">
        <v>87</v>
      </c>
      <c r="M1247" s="8">
        <v>1</v>
      </c>
      <c r="N1247" s="9" t="str">
        <f t="shared" si="57"/>
        <v>SSSS-200-1160181682 - Conversion - Dépenses réelles - 2018-2019</v>
      </c>
      <c r="O1247" s="9" t="str">
        <f t="shared" si="58"/>
        <v>Dépense</v>
      </c>
      <c r="P1247" s="9" t="str">
        <f t="shared" si="59"/>
        <v>Fonds général</v>
      </c>
    </row>
    <row r="1248" spans="1:16" ht="12.75" customHeight="1" x14ac:dyDescent="0.25">
      <c r="A1248" s="2" t="s">
        <v>1456</v>
      </c>
      <c r="B1248" s="2" t="s">
        <v>1456</v>
      </c>
      <c r="C1248" s="2" t="s">
        <v>1455</v>
      </c>
      <c r="D1248" s="2" t="s">
        <v>50</v>
      </c>
      <c r="E1248" s="2" t="s">
        <v>90</v>
      </c>
      <c r="F1248" s="2" t="s">
        <v>93</v>
      </c>
      <c r="G1248" s="2" t="s">
        <v>93</v>
      </c>
      <c r="H1248" s="2" t="s">
        <v>93</v>
      </c>
      <c r="I1248" s="2" t="s">
        <v>88</v>
      </c>
      <c r="J1248" s="2" t="s">
        <v>47</v>
      </c>
      <c r="K1248" s="2" t="s">
        <v>48</v>
      </c>
      <c r="L1248" s="2" t="s">
        <v>87</v>
      </c>
      <c r="M1248" s="8">
        <v>1</v>
      </c>
      <c r="N1248" s="9" t="str">
        <f t="shared" si="57"/>
        <v>SSSS-200-1161404356 - Conversion - Dépenses réelles - 2018-2019</v>
      </c>
      <c r="O1248" s="9" t="str">
        <f t="shared" si="58"/>
        <v>Dépense</v>
      </c>
      <c r="P1248" s="9" t="str">
        <f t="shared" si="59"/>
        <v>Fonds général</v>
      </c>
    </row>
    <row r="1249" spans="1:16" ht="12.75" customHeight="1" x14ac:dyDescent="0.25">
      <c r="A1249" s="2" t="s">
        <v>1449</v>
      </c>
      <c r="B1249" s="2" t="s">
        <v>1449</v>
      </c>
      <c r="C1249" s="2" t="s">
        <v>1448</v>
      </c>
      <c r="D1249" s="2" t="s">
        <v>50</v>
      </c>
      <c r="E1249" s="2" t="s">
        <v>90</v>
      </c>
      <c r="F1249" s="2" t="s">
        <v>93</v>
      </c>
      <c r="G1249" s="2" t="s">
        <v>93</v>
      </c>
      <c r="H1249" s="2" t="s">
        <v>93</v>
      </c>
      <c r="I1249" s="2" t="s">
        <v>88</v>
      </c>
      <c r="J1249" s="2" t="s">
        <v>47</v>
      </c>
      <c r="K1249" s="2" t="s">
        <v>48</v>
      </c>
      <c r="L1249" s="2" t="s">
        <v>87</v>
      </c>
      <c r="M1249" s="8">
        <v>1</v>
      </c>
      <c r="N1249" s="9" t="str">
        <f t="shared" si="57"/>
        <v>SSSS-200-1162668116 - Conversion - Dépenses réelles - 2018-2019</v>
      </c>
      <c r="O1249" s="9" t="str">
        <f t="shared" si="58"/>
        <v>Dépense</v>
      </c>
      <c r="P1249" s="9" t="str">
        <f t="shared" si="59"/>
        <v>Fonds général</v>
      </c>
    </row>
    <row r="1250" spans="1:16" ht="12.75" customHeight="1" x14ac:dyDescent="0.25">
      <c r="A1250" s="2" t="s">
        <v>1442</v>
      </c>
      <c r="B1250" s="2" t="s">
        <v>1442</v>
      </c>
      <c r="C1250" s="2" t="s">
        <v>1441</v>
      </c>
      <c r="D1250" s="2" t="s">
        <v>50</v>
      </c>
      <c r="E1250" s="2" t="s">
        <v>90</v>
      </c>
      <c r="F1250" s="2" t="s">
        <v>93</v>
      </c>
      <c r="G1250" s="2" t="s">
        <v>93</v>
      </c>
      <c r="H1250" s="2" t="s">
        <v>93</v>
      </c>
      <c r="I1250" s="2" t="s">
        <v>88</v>
      </c>
      <c r="J1250" s="2" t="s">
        <v>47</v>
      </c>
      <c r="K1250" s="2" t="s">
        <v>48</v>
      </c>
      <c r="L1250" s="2" t="s">
        <v>87</v>
      </c>
      <c r="M1250" s="8">
        <v>1</v>
      </c>
      <c r="N1250" s="9" t="str">
        <f t="shared" si="57"/>
        <v>SSSS-200-1163398390 - Conversion - Dépenses réelles - 2018-2019</v>
      </c>
      <c r="O1250" s="9" t="str">
        <f t="shared" si="58"/>
        <v>Dépense</v>
      </c>
      <c r="P1250" s="9" t="str">
        <f t="shared" si="59"/>
        <v>Fonds général</v>
      </c>
    </row>
    <row r="1251" spans="1:16" ht="12.75" customHeight="1" x14ac:dyDescent="0.25">
      <c r="A1251" s="2" t="s">
        <v>1435</v>
      </c>
      <c r="B1251" s="2" t="s">
        <v>1435</v>
      </c>
      <c r="C1251" s="2" t="s">
        <v>1434</v>
      </c>
      <c r="D1251" s="2" t="s">
        <v>50</v>
      </c>
      <c r="E1251" s="2" t="s">
        <v>90</v>
      </c>
      <c r="F1251" s="2" t="s">
        <v>93</v>
      </c>
      <c r="G1251" s="2" t="s">
        <v>93</v>
      </c>
      <c r="H1251" s="2" t="s">
        <v>93</v>
      </c>
      <c r="I1251" s="2" t="s">
        <v>88</v>
      </c>
      <c r="J1251" s="2" t="s">
        <v>47</v>
      </c>
      <c r="K1251" s="2" t="s">
        <v>48</v>
      </c>
      <c r="L1251" s="2" t="s">
        <v>87</v>
      </c>
      <c r="M1251" s="8">
        <v>1</v>
      </c>
      <c r="N1251" s="9" t="str">
        <f t="shared" si="57"/>
        <v>SSSS-200-1164286164 - Conversion - Dépenses réelles - 2018-2019</v>
      </c>
      <c r="O1251" s="9" t="str">
        <f t="shared" si="58"/>
        <v>Dépense</v>
      </c>
      <c r="P1251" s="9" t="str">
        <f t="shared" si="59"/>
        <v>Fonds général</v>
      </c>
    </row>
    <row r="1252" spans="1:16" ht="12.75" customHeight="1" x14ac:dyDescent="0.25">
      <c r="A1252" s="2" t="s">
        <v>1428</v>
      </c>
      <c r="B1252" s="2" t="s">
        <v>1428</v>
      </c>
      <c r="C1252" s="2" t="s">
        <v>1427</v>
      </c>
      <c r="D1252" s="2" t="s">
        <v>50</v>
      </c>
      <c r="E1252" s="2" t="s">
        <v>90</v>
      </c>
      <c r="F1252" s="2" t="s">
        <v>93</v>
      </c>
      <c r="G1252" s="2" t="s">
        <v>93</v>
      </c>
      <c r="H1252" s="2" t="s">
        <v>93</v>
      </c>
      <c r="I1252" s="2" t="s">
        <v>88</v>
      </c>
      <c r="J1252" s="2" t="s">
        <v>47</v>
      </c>
      <c r="K1252" s="2" t="s">
        <v>48</v>
      </c>
      <c r="L1252" s="2" t="s">
        <v>87</v>
      </c>
      <c r="M1252" s="8">
        <v>1</v>
      </c>
      <c r="N1252" s="9" t="str">
        <f t="shared" si="57"/>
        <v>SSSS-200-1164600190 - Conversion - Dépenses réelles - 2018-2019</v>
      </c>
      <c r="O1252" s="9" t="str">
        <f t="shared" si="58"/>
        <v>Dépense</v>
      </c>
      <c r="P1252" s="9" t="str">
        <f t="shared" si="59"/>
        <v>Fonds général</v>
      </c>
    </row>
    <row r="1253" spans="1:16" ht="12.75" customHeight="1" x14ac:dyDescent="0.25">
      <c r="A1253" s="2" t="s">
        <v>1421</v>
      </c>
      <c r="B1253" s="2" t="s">
        <v>1421</v>
      </c>
      <c r="C1253" s="2" t="s">
        <v>1420</v>
      </c>
      <c r="D1253" s="2" t="s">
        <v>50</v>
      </c>
      <c r="E1253" s="2" t="s">
        <v>90</v>
      </c>
      <c r="F1253" s="2" t="s">
        <v>93</v>
      </c>
      <c r="G1253" s="2" t="s">
        <v>93</v>
      </c>
      <c r="H1253" s="2" t="s">
        <v>93</v>
      </c>
      <c r="I1253" s="2" t="s">
        <v>88</v>
      </c>
      <c r="J1253" s="2" t="s">
        <v>47</v>
      </c>
      <c r="K1253" s="2" t="s">
        <v>48</v>
      </c>
      <c r="L1253" s="2" t="s">
        <v>87</v>
      </c>
      <c r="M1253" s="8">
        <v>1</v>
      </c>
      <c r="N1253" s="9" t="str">
        <f t="shared" si="57"/>
        <v>SSSS-200-1168143635 - Conversion - Dépenses réelles - 2018-2019</v>
      </c>
      <c r="O1253" s="9" t="str">
        <f t="shared" si="58"/>
        <v>Dépense</v>
      </c>
      <c r="P1253" s="9" t="str">
        <f t="shared" si="59"/>
        <v>Fonds général</v>
      </c>
    </row>
    <row r="1254" spans="1:16" ht="12.75" customHeight="1" x14ac:dyDescent="0.25">
      <c r="A1254" s="2" t="s">
        <v>1414</v>
      </c>
      <c r="B1254" s="2" t="s">
        <v>1414</v>
      </c>
      <c r="C1254" s="2" t="s">
        <v>1413</v>
      </c>
      <c r="D1254" s="2" t="s">
        <v>50</v>
      </c>
      <c r="E1254" s="2" t="s">
        <v>90</v>
      </c>
      <c r="F1254" s="2" t="s">
        <v>93</v>
      </c>
      <c r="G1254" s="2" t="s">
        <v>93</v>
      </c>
      <c r="H1254" s="2" t="s">
        <v>93</v>
      </c>
      <c r="I1254" s="2" t="s">
        <v>88</v>
      </c>
      <c r="J1254" s="2" t="s">
        <v>47</v>
      </c>
      <c r="K1254" s="2" t="s">
        <v>48</v>
      </c>
      <c r="L1254" s="2" t="s">
        <v>87</v>
      </c>
      <c r="M1254" s="8">
        <v>1</v>
      </c>
      <c r="N1254" s="9" t="str">
        <f t="shared" si="57"/>
        <v>SSSS-200-1170179726 - Conversion - Dépenses réelles - 2018-2019</v>
      </c>
      <c r="O1254" s="9" t="str">
        <f t="shared" si="58"/>
        <v>Dépense</v>
      </c>
      <c r="P1254" s="9" t="str">
        <f t="shared" si="59"/>
        <v>Fonds général</v>
      </c>
    </row>
    <row r="1255" spans="1:16" ht="12.75" customHeight="1" x14ac:dyDescent="0.25">
      <c r="A1255" s="2" t="s">
        <v>1403</v>
      </c>
      <c r="B1255" s="2" t="s">
        <v>1403</v>
      </c>
      <c r="C1255" s="2" t="s">
        <v>1402</v>
      </c>
      <c r="D1255" s="2" t="s">
        <v>50</v>
      </c>
      <c r="E1255" s="2" t="s">
        <v>90</v>
      </c>
      <c r="F1255" s="2" t="s">
        <v>93</v>
      </c>
      <c r="G1255" s="2" t="s">
        <v>93</v>
      </c>
      <c r="H1255" s="2" t="s">
        <v>93</v>
      </c>
      <c r="I1255" s="2" t="s">
        <v>88</v>
      </c>
      <c r="J1255" s="2" t="s">
        <v>47</v>
      </c>
      <c r="K1255" s="2" t="s">
        <v>48</v>
      </c>
      <c r="L1255" s="2" t="s">
        <v>87</v>
      </c>
      <c r="M1255" s="8">
        <v>1</v>
      </c>
      <c r="N1255" s="9" t="str">
        <f t="shared" si="57"/>
        <v>SSSS-200-245 - Conversion - Dépenses réelles - 2018-2019</v>
      </c>
      <c r="O1255" s="9" t="str">
        <f t="shared" si="58"/>
        <v>Dépense</v>
      </c>
      <c r="P1255" s="9" t="str">
        <f t="shared" si="59"/>
        <v>Fonds général</v>
      </c>
    </row>
    <row r="1256" spans="1:16" ht="12.75" customHeight="1" x14ac:dyDescent="0.25">
      <c r="A1256" s="2" t="s">
        <v>1393</v>
      </c>
      <c r="B1256" s="2" t="s">
        <v>1393</v>
      </c>
      <c r="C1256" s="2" t="s">
        <v>1391</v>
      </c>
      <c r="D1256" s="2" t="s">
        <v>50</v>
      </c>
      <c r="E1256" s="2" t="s">
        <v>90</v>
      </c>
      <c r="F1256" s="2" t="s">
        <v>93</v>
      </c>
      <c r="G1256" s="2" t="s">
        <v>93</v>
      </c>
      <c r="H1256" s="2" t="s">
        <v>93</v>
      </c>
      <c r="I1256" s="2" t="s">
        <v>88</v>
      </c>
      <c r="J1256" s="2" t="s">
        <v>47</v>
      </c>
      <c r="K1256" s="2" t="s">
        <v>48</v>
      </c>
      <c r="L1256" s="2" t="s">
        <v>87</v>
      </c>
      <c r="M1256" s="8">
        <v>1</v>
      </c>
      <c r="N1256" s="9" t="str">
        <f t="shared" si="57"/>
        <v>SSSS-200-332 - Conversion - Dépenses réelles - 2018-2019</v>
      </c>
      <c r="O1256" s="9" t="str">
        <f t="shared" si="58"/>
        <v>Dépense</v>
      </c>
      <c r="P1256" s="9" t="str">
        <f t="shared" si="59"/>
        <v>Fonds général</v>
      </c>
    </row>
    <row r="1257" spans="1:16" ht="12.75" customHeight="1" x14ac:dyDescent="0.25">
      <c r="A1257" s="2" t="s">
        <v>1382</v>
      </c>
      <c r="B1257" s="2" t="s">
        <v>1382</v>
      </c>
      <c r="C1257" s="2" t="s">
        <v>1380</v>
      </c>
      <c r="D1257" s="2" t="s">
        <v>50</v>
      </c>
      <c r="E1257" s="2" t="s">
        <v>90</v>
      </c>
      <c r="F1257" s="2" t="s">
        <v>93</v>
      </c>
      <c r="G1257" s="2" t="s">
        <v>93</v>
      </c>
      <c r="H1257" s="2" t="s">
        <v>93</v>
      </c>
      <c r="I1257" s="2" t="s">
        <v>88</v>
      </c>
      <c r="J1257" s="2" t="s">
        <v>47</v>
      </c>
      <c r="K1257" s="2" t="s">
        <v>48</v>
      </c>
      <c r="L1257" s="2" t="s">
        <v>87</v>
      </c>
      <c r="M1257" s="8">
        <v>1</v>
      </c>
      <c r="N1257" s="9" t="str">
        <f t="shared" si="57"/>
        <v>SSSS-200-357 - Conversion - Dépenses réelles - 2018-2019</v>
      </c>
      <c r="O1257" s="9" t="str">
        <f t="shared" si="58"/>
        <v>Dépense</v>
      </c>
      <c r="P1257" s="9" t="str">
        <f t="shared" si="59"/>
        <v>Fonds général</v>
      </c>
    </row>
    <row r="1258" spans="1:16" ht="12.75" customHeight="1" x14ac:dyDescent="0.25">
      <c r="A1258" s="2" t="s">
        <v>137</v>
      </c>
      <c r="B1258" s="2" t="s">
        <v>137</v>
      </c>
      <c r="C1258" s="2" t="s">
        <v>135</v>
      </c>
      <c r="D1258" s="2" t="s">
        <v>50</v>
      </c>
      <c r="E1258" s="2" t="s">
        <v>90</v>
      </c>
      <c r="F1258" s="2" t="s">
        <v>93</v>
      </c>
      <c r="G1258" s="2" t="s">
        <v>93</v>
      </c>
      <c r="H1258" s="2" t="s">
        <v>93</v>
      </c>
      <c r="I1258" s="2" t="s">
        <v>88</v>
      </c>
      <c r="J1258" s="2" t="s">
        <v>47</v>
      </c>
      <c r="K1258" s="2" t="s">
        <v>48</v>
      </c>
      <c r="L1258" s="2" t="s">
        <v>87</v>
      </c>
      <c r="M1258" s="8">
        <v>1</v>
      </c>
      <c r="N1258" s="9" t="str">
        <f t="shared" si="57"/>
        <v>SSSS-200-538 - Conversion - Dépenses réelles - 2018-2019</v>
      </c>
      <c r="O1258" s="9" t="str">
        <f t="shared" si="58"/>
        <v>Dépense</v>
      </c>
      <c r="P1258" s="9" t="str">
        <f t="shared" si="59"/>
        <v>Fonds général</v>
      </c>
    </row>
    <row r="1259" spans="1:16" ht="12.75" customHeight="1" x14ac:dyDescent="0.25">
      <c r="A1259" s="2" t="s">
        <v>126</v>
      </c>
      <c r="B1259" s="2" t="s">
        <v>126</v>
      </c>
      <c r="C1259" s="2" t="s">
        <v>124</v>
      </c>
      <c r="D1259" s="2" t="s">
        <v>50</v>
      </c>
      <c r="E1259" s="2" t="s">
        <v>90</v>
      </c>
      <c r="F1259" s="2" t="s">
        <v>93</v>
      </c>
      <c r="G1259" s="2" t="s">
        <v>93</v>
      </c>
      <c r="H1259" s="2" t="s">
        <v>93</v>
      </c>
      <c r="I1259" s="2" t="s">
        <v>88</v>
      </c>
      <c r="J1259" s="2" t="s">
        <v>47</v>
      </c>
      <c r="K1259" s="2" t="s">
        <v>48</v>
      </c>
      <c r="L1259" s="2" t="s">
        <v>87</v>
      </c>
      <c r="M1259" s="8">
        <v>1</v>
      </c>
      <c r="N1259" s="9" t="str">
        <f t="shared" si="57"/>
        <v>SSSS-200-571 - Conversion - Dépenses réelles - 2018-2019</v>
      </c>
      <c r="O1259" s="9" t="str">
        <f t="shared" si="58"/>
        <v>Dépense</v>
      </c>
      <c r="P1259" s="9" t="str">
        <f t="shared" si="59"/>
        <v>Fonds général</v>
      </c>
    </row>
    <row r="1260" spans="1:16" ht="12.75" customHeight="1" x14ac:dyDescent="0.25">
      <c r="A1260" s="2" t="s">
        <v>94</v>
      </c>
      <c r="B1260" s="2" t="s">
        <v>94</v>
      </c>
      <c r="C1260" s="2" t="s">
        <v>91</v>
      </c>
      <c r="D1260" s="2" t="s">
        <v>50</v>
      </c>
      <c r="E1260" s="2" t="s">
        <v>90</v>
      </c>
      <c r="F1260" s="2" t="s">
        <v>93</v>
      </c>
      <c r="G1260" s="2" t="s">
        <v>93</v>
      </c>
      <c r="H1260" s="2" t="s">
        <v>93</v>
      </c>
      <c r="I1260" s="2" t="s">
        <v>88</v>
      </c>
      <c r="J1260" s="2" t="s">
        <v>47</v>
      </c>
      <c r="K1260" s="2" t="s">
        <v>48</v>
      </c>
      <c r="L1260" s="2" t="s">
        <v>87</v>
      </c>
      <c r="M1260" s="8">
        <v>1</v>
      </c>
      <c r="N1260" s="9" t="str">
        <f t="shared" si="57"/>
        <v>SSSS-200-573 - Conversion - Dépenses réelles - 2018-2019</v>
      </c>
      <c r="O1260" s="9" t="str">
        <f t="shared" si="58"/>
        <v>Dépense</v>
      </c>
      <c r="P1260" s="9" t="str">
        <f t="shared" si="59"/>
        <v>Fonds général</v>
      </c>
    </row>
    <row r="1261" spans="1:16" ht="12.75" customHeight="1" x14ac:dyDescent="0.25">
      <c r="A1261" s="2" t="s">
        <v>1491</v>
      </c>
      <c r="B1261" s="2" t="s">
        <v>1491</v>
      </c>
      <c r="C1261" s="2" t="s">
        <v>1490</v>
      </c>
      <c r="D1261" s="2" t="s">
        <v>50</v>
      </c>
      <c r="E1261" s="2" t="s">
        <v>90</v>
      </c>
      <c r="F1261" s="2" t="s">
        <v>89</v>
      </c>
      <c r="G1261" s="2" t="s">
        <v>89</v>
      </c>
      <c r="H1261" s="2" t="s">
        <v>89</v>
      </c>
      <c r="I1261" s="2" t="s">
        <v>88</v>
      </c>
      <c r="J1261" s="2" t="s">
        <v>47</v>
      </c>
      <c r="K1261" s="2" t="s">
        <v>48</v>
      </c>
      <c r="L1261" s="2" t="s">
        <v>87</v>
      </c>
      <c r="M1261" s="8">
        <v>1</v>
      </c>
      <c r="N1261" s="9" t="str">
        <f t="shared" si="57"/>
        <v>SSSS-998-1140477762 - COVID-19 - Non capitalisable</v>
      </c>
      <c r="O1261" s="9" t="str">
        <f t="shared" si="58"/>
        <v>Dépense</v>
      </c>
      <c r="P1261" s="9" t="str">
        <f t="shared" si="59"/>
        <v>Fonds général</v>
      </c>
    </row>
    <row r="1262" spans="1:16" ht="12.75" customHeight="1" x14ac:dyDescent="0.25">
      <c r="A1262" s="2" t="s">
        <v>1392</v>
      </c>
      <c r="B1262" s="2" t="s">
        <v>1392</v>
      </c>
      <c r="C1262" s="2" t="s">
        <v>1391</v>
      </c>
      <c r="D1262" s="2" t="s">
        <v>50</v>
      </c>
      <c r="E1262" s="2" t="s">
        <v>90</v>
      </c>
      <c r="F1262" s="2" t="s">
        <v>89</v>
      </c>
      <c r="G1262" s="2" t="s">
        <v>89</v>
      </c>
      <c r="H1262" s="2" t="s">
        <v>89</v>
      </c>
      <c r="I1262" s="2" t="s">
        <v>88</v>
      </c>
      <c r="J1262" s="2" t="s">
        <v>47</v>
      </c>
      <c r="K1262" s="2" t="s">
        <v>48</v>
      </c>
      <c r="L1262" s="2" t="s">
        <v>87</v>
      </c>
      <c r="M1262" s="8">
        <v>1</v>
      </c>
      <c r="N1262" s="9" t="str">
        <f t="shared" si="57"/>
        <v>SSSS-998-332 - COVID-19 - Non capitalisable</v>
      </c>
      <c r="O1262" s="9" t="str">
        <f t="shared" si="58"/>
        <v>Dépense</v>
      </c>
      <c r="P1262" s="9" t="str">
        <f t="shared" si="59"/>
        <v>Fonds général</v>
      </c>
    </row>
    <row r="1263" spans="1:16" ht="12.75" customHeight="1" x14ac:dyDescent="0.25">
      <c r="A1263" s="2" t="s">
        <v>1381</v>
      </c>
      <c r="B1263" s="2" t="s">
        <v>1381</v>
      </c>
      <c r="C1263" s="2" t="s">
        <v>1380</v>
      </c>
      <c r="D1263" s="2" t="s">
        <v>50</v>
      </c>
      <c r="E1263" s="2" t="s">
        <v>90</v>
      </c>
      <c r="F1263" s="2" t="s">
        <v>89</v>
      </c>
      <c r="G1263" s="2" t="s">
        <v>89</v>
      </c>
      <c r="H1263" s="2" t="s">
        <v>89</v>
      </c>
      <c r="I1263" s="2" t="s">
        <v>88</v>
      </c>
      <c r="J1263" s="2" t="s">
        <v>47</v>
      </c>
      <c r="K1263" s="2" t="s">
        <v>48</v>
      </c>
      <c r="L1263" s="2" t="s">
        <v>87</v>
      </c>
      <c r="M1263" s="8">
        <v>1</v>
      </c>
      <c r="N1263" s="9" t="str">
        <f t="shared" si="57"/>
        <v>SSSS-998-357 - COVID-19 - Non capitalisable</v>
      </c>
      <c r="O1263" s="9" t="str">
        <f t="shared" si="58"/>
        <v>Dépense</v>
      </c>
      <c r="P1263" s="9" t="str">
        <f t="shared" si="59"/>
        <v>Fonds général</v>
      </c>
    </row>
    <row r="1264" spans="1:16" ht="12.75" customHeight="1" x14ac:dyDescent="0.25">
      <c r="A1264" s="2" t="s">
        <v>136</v>
      </c>
      <c r="B1264" s="2" t="s">
        <v>136</v>
      </c>
      <c r="C1264" s="2" t="s">
        <v>135</v>
      </c>
      <c r="D1264" s="2" t="s">
        <v>50</v>
      </c>
      <c r="E1264" s="2" t="s">
        <v>90</v>
      </c>
      <c r="F1264" s="2" t="s">
        <v>89</v>
      </c>
      <c r="G1264" s="2" t="s">
        <v>89</v>
      </c>
      <c r="H1264" s="2" t="s">
        <v>89</v>
      </c>
      <c r="I1264" s="2" t="s">
        <v>88</v>
      </c>
      <c r="J1264" s="2" t="s">
        <v>47</v>
      </c>
      <c r="K1264" s="2" t="s">
        <v>48</v>
      </c>
      <c r="L1264" s="2" t="s">
        <v>87</v>
      </c>
      <c r="M1264" s="8">
        <v>1</v>
      </c>
      <c r="N1264" s="9" t="str">
        <f t="shared" si="57"/>
        <v>SSSS-998-538 - COVID-19 - Non capitalisable</v>
      </c>
      <c r="O1264" s="9" t="str">
        <f t="shared" si="58"/>
        <v>Dépense</v>
      </c>
      <c r="P1264" s="9" t="str">
        <f t="shared" si="59"/>
        <v>Fonds général</v>
      </c>
    </row>
    <row r="1265" spans="1:16" ht="12.75" customHeight="1" x14ac:dyDescent="0.25">
      <c r="A1265" s="2" t="s">
        <v>125</v>
      </c>
      <c r="B1265" s="2" t="s">
        <v>125</v>
      </c>
      <c r="C1265" s="2" t="s">
        <v>124</v>
      </c>
      <c r="D1265" s="2" t="s">
        <v>50</v>
      </c>
      <c r="E1265" s="2" t="s">
        <v>90</v>
      </c>
      <c r="F1265" s="2" t="s">
        <v>89</v>
      </c>
      <c r="G1265" s="2" t="s">
        <v>89</v>
      </c>
      <c r="H1265" s="2" t="s">
        <v>89</v>
      </c>
      <c r="I1265" s="2" t="s">
        <v>88</v>
      </c>
      <c r="J1265" s="2" t="s">
        <v>47</v>
      </c>
      <c r="K1265" s="2" t="s">
        <v>48</v>
      </c>
      <c r="L1265" s="2" t="s">
        <v>87</v>
      </c>
      <c r="M1265" s="8">
        <v>1</v>
      </c>
      <c r="N1265" s="9" t="str">
        <f t="shared" si="57"/>
        <v>SSSS-998-571 - COVID-19 - Non capitalisable</v>
      </c>
      <c r="O1265" s="9" t="str">
        <f t="shared" si="58"/>
        <v>Dépense</v>
      </c>
      <c r="P1265" s="9" t="str">
        <f t="shared" si="59"/>
        <v>Fonds général</v>
      </c>
    </row>
    <row r="1266" spans="1:16" ht="12.75" customHeight="1" x14ac:dyDescent="0.25">
      <c r="A1266" s="2" t="s">
        <v>92</v>
      </c>
      <c r="B1266" s="2" t="s">
        <v>92</v>
      </c>
      <c r="C1266" s="2" t="s">
        <v>91</v>
      </c>
      <c r="D1266" s="2" t="s">
        <v>50</v>
      </c>
      <c r="E1266" s="2" t="s">
        <v>90</v>
      </c>
      <c r="F1266" s="2" t="s">
        <v>89</v>
      </c>
      <c r="G1266" s="2" t="s">
        <v>89</v>
      </c>
      <c r="H1266" s="2" t="s">
        <v>89</v>
      </c>
      <c r="I1266" s="2" t="s">
        <v>88</v>
      </c>
      <c r="J1266" s="2" t="s">
        <v>47</v>
      </c>
      <c r="K1266" s="2" t="s">
        <v>48</v>
      </c>
      <c r="L1266" s="2" t="s">
        <v>87</v>
      </c>
      <c r="M1266" s="8">
        <v>1</v>
      </c>
      <c r="N1266" s="9" t="str">
        <f t="shared" si="57"/>
        <v>SSSS-998-573 - COVID-19 - Non capitalisable</v>
      </c>
      <c r="O1266" s="9" t="str">
        <f t="shared" si="58"/>
        <v>Dépense</v>
      </c>
      <c r="P1266" s="9" t="str">
        <f t="shared" si="59"/>
        <v>Fonds général</v>
      </c>
    </row>
  </sheetData>
  <autoFilter ref="A1:M1266" xr:uid="{00000000-0001-0000-0000-000000000000}"/>
  <sortState xmlns:xlrd2="http://schemas.microsoft.com/office/spreadsheetml/2017/richdata2" ref="A2:P1266">
    <sortCondition ref="N2:N1266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96EF7-34A1-4CBB-ACD1-083718DF2B46}">
  <sheetPr codeName="Feuil20">
    <tabColor rgb="FF00B0F0"/>
  </sheetPr>
  <dimension ref="A1:BA94"/>
  <sheetViews>
    <sheetView tabSelected="1" workbookViewId="0"/>
  </sheetViews>
  <sheetFormatPr baseColWidth="10" defaultRowHeight="15" x14ac:dyDescent="0.25"/>
  <cols>
    <col min="1" max="1" width="3.140625" style="46" customWidth="1"/>
    <col min="2" max="2" width="53.140625" style="46" bestFit="1" customWidth="1"/>
    <col min="3" max="3" width="25.7109375" style="46" customWidth="1"/>
    <col min="4" max="4" width="28.5703125" style="46" customWidth="1"/>
    <col min="5" max="5" width="34.140625" style="46" customWidth="1"/>
    <col min="6" max="20" width="14.140625" style="17" customWidth="1"/>
    <col min="21" max="21" width="53.140625" style="46" bestFit="1" customWidth="1"/>
    <col min="22" max="22" width="16.7109375" style="46" bestFit="1" customWidth="1"/>
    <col min="23" max="23" width="16.7109375" style="46" customWidth="1"/>
    <col min="24" max="16384" width="11.42578125" style="46"/>
  </cols>
  <sheetData>
    <row r="1" spans="1:53" x14ac:dyDescent="0.25">
      <c r="A1" s="44"/>
      <c r="B1" s="44"/>
      <c r="C1" s="44"/>
      <c r="D1" s="44"/>
      <c r="E1" s="4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</row>
    <row r="2" spans="1:53" ht="23.25" x14ac:dyDescent="0.35">
      <c r="A2" s="44"/>
      <c r="B2" s="99" t="s">
        <v>1769</v>
      </c>
      <c r="C2" s="44"/>
      <c r="D2" s="44"/>
      <c r="E2" s="4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</row>
    <row r="3" spans="1:53" ht="15.75" thickBot="1" x14ac:dyDescent="0.3">
      <c r="A3" s="44"/>
      <c r="B3" s="47" t="s">
        <v>1571</v>
      </c>
      <c r="C3" s="44"/>
      <c r="D3" s="44"/>
      <c r="E3" s="4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</row>
    <row r="4" spans="1:53" ht="15.75" thickBot="1" x14ac:dyDescent="0.3">
      <c r="A4" s="48" t="s">
        <v>1570</v>
      </c>
      <c r="B4" s="57" t="s">
        <v>62</v>
      </c>
      <c r="C4" s="44"/>
      <c r="D4" s="44"/>
      <c r="E4" s="4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</row>
    <row r="5" spans="1:53" x14ac:dyDescent="0.25">
      <c r="A5" s="44"/>
      <c r="B5" s="44"/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</row>
    <row r="6" spans="1:53" ht="15.75" thickBot="1" x14ac:dyDescent="0.3">
      <c r="A6" s="44"/>
      <c r="B6" s="47" t="s">
        <v>1572</v>
      </c>
      <c r="C6" s="44"/>
      <c r="D6" s="44"/>
      <c r="E6" s="4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</row>
    <row r="7" spans="1:53" ht="15.75" thickBot="1" x14ac:dyDescent="0.3">
      <c r="A7" s="48" t="s">
        <v>1570</v>
      </c>
      <c r="B7" s="180" t="s">
        <v>1718</v>
      </c>
      <c r="C7" s="181"/>
      <c r="D7" s="182"/>
      <c r="E7" s="5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</row>
    <row r="8" spans="1:53" x14ac:dyDescent="0.25">
      <c r="A8" s="44"/>
      <c r="B8" s="44"/>
      <c r="C8" s="44"/>
      <c r="D8" s="44"/>
      <c r="E8" s="44"/>
      <c r="F8" s="51" t="s">
        <v>19</v>
      </c>
      <c r="G8" s="51" t="s">
        <v>20</v>
      </c>
      <c r="H8" s="51" t="s">
        <v>21</v>
      </c>
      <c r="I8" s="51" t="s">
        <v>32</v>
      </c>
      <c r="J8" s="51" t="s">
        <v>33</v>
      </c>
      <c r="K8" s="51" t="s">
        <v>34</v>
      </c>
      <c r="L8" s="51" t="s">
        <v>1578</v>
      </c>
      <c r="M8" s="51" t="s">
        <v>1579</v>
      </c>
      <c r="N8" s="51" t="s">
        <v>1580</v>
      </c>
      <c r="O8" s="51" t="s">
        <v>1581</v>
      </c>
      <c r="P8" s="51" t="s">
        <v>1582</v>
      </c>
      <c r="Q8" s="51" t="s">
        <v>1583</v>
      </c>
      <c r="R8" s="51" t="s">
        <v>1586</v>
      </c>
      <c r="S8" s="51" t="s">
        <v>1587</v>
      </c>
      <c r="T8" s="51" t="s">
        <v>1588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</row>
    <row r="9" spans="1:53" ht="15.75" thickBot="1" x14ac:dyDescent="0.3">
      <c r="A9" s="44"/>
      <c r="B9" s="47" t="s">
        <v>1591</v>
      </c>
      <c r="C9" s="47" t="s">
        <v>1592</v>
      </c>
      <c r="D9" s="47" t="s">
        <v>1593</v>
      </c>
      <c r="E9" s="47"/>
      <c r="F9" s="52" t="s">
        <v>44</v>
      </c>
      <c r="G9" s="52" t="s">
        <v>45</v>
      </c>
      <c r="H9" s="52" t="s">
        <v>77</v>
      </c>
      <c r="I9" s="52" t="s">
        <v>78</v>
      </c>
      <c r="J9" s="52" t="s">
        <v>79</v>
      </c>
      <c r="K9" s="52" t="s">
        <v>80</v>
      </c>
      <c r="L9" s="52" t="s">
        <v>81</v>
      </c>
      <c r="M9" s="52" t="s">
        <v>82</v>
      </c>
      <c r="N9" s="52" t="s">
        <v>83</v>
      </c>
      <c r="O9" s="52" t="s">
        <v>84</v>
      </c>
      <c r="P9" s="52" t="s">
        <v>85</v>
      </c>
      <c r="Q9" s="52" t="s">
        <v>1584</v>
      </c>
      <c r="R9" s="52" t="s">
        <v>1585</v>
      </c>
      <c r="S9" s="53" t="s">
        <v>1589</v>
      </c>
      <c r="T9" s="52" t="s">
        <v>1590</v>
      </c>
      <c r="U9" s="45" t="s">
        <v>1706</v>
      </c>
      <c r="V9" s="45" t="s">
        <v>1706</v>
      </c>
      <c r="W9" s="45" t="s">
        <v>1706</v>
      </c>
      <c r="X9" s="45" t="s">
        <v>1706</v>
      </c>
      <c r="Y9" s="45" t="s">
        <v>1706</v>
      </c>
      <c r="Z9" s="45" t="s">
        <v>1706</v>
      </c>
      <c r="AA9" s="45" t="s">
        <v>1706</v>
      </c>
      <c r="AB9" s="45" t="s">
        <v>1706</v>
      </c>
      <c r="AC9" s="45" t="s">
        <v>1706</v>
      </c>
      <c r="AD9" s="45" t="s">
        <v>1706</v>
      </c>
      <c r="AE9" s="45" t="s">
        <v>1706</v>
      </c>
      <c r="AF9" s="45" t="s">
        <v>1706</v>
      </c>
      <c r="AG9" s="45" t="s">
        <v>1706</v>
      </c>
      <c r="AH9" s="45" t="s">
        <v>1706</v>
      </c>
      <c r="AI9" s="45" t="s">
        <v>1706</v>
      </c>
      <c r="AJ9" s="45" t="s">
        <v>1706</v>
      </c>
      <c r="AK9" s="45" t="s">
        <v>1706</v>
      </c>
      <c r="AL9" s="45" t="s">
        <v>1706</v>
      </c>
      <c r="AM9" s="45" t="s">
        <v>1706</v>
      </c>
      <c r="AN9" s="45" t="s">
        <v>1706</v>
      </c>
      <c r="AO9" s="45" t="s">
        <v>1706</v>
      </c>
      <c r="AP9" s="45" t="s">
        <v>1706</v>
      </c>
      <c r="AQ9" s="45" t="s">
        <v>1706</v>
      </c>
      <c r="AR9" s="45" t="s">
        <v>1706</v>
      </c>
      <c r="AS9" s="45" t="s">
        <v>1706</v>
      </c>
      <c r="AT9" s="45" t="s">
        <v>1706</v>
      </c>
      <c r="AU9" s="45" t="s">
        <v>1706</v>
      </c>
      <c r="AV9" s="45" t="s">
        <v>1706</v>
      </c>
      <c r="AW9" s="45" t="s">
        <v>1706</v>
      </c>
      <c r="AX9" s="45" t="s">
        <v>1706</v>
      </c>
      <c r="AY9" s="45" t="s">
        <v>1706</v>
      </c>
      <c r="AZ9" s="45" t="s">
        <v>1706</v>
      </c>
      <c r="BA9" s="45" t="s">
        <v>1706</v>
      </c>
    </row>
    <row r="10" spans="1:53" ht="15.75" thickBot="1" x14ac:dyDescent="0.3">
      <c r="A10" s="48" t="s">
        <v>1570</v>
      </c>
      <c r="B10" s="57"/>
      <c r="C10" s="59"/>
      <c r="D10" s="180"/>
      <c r="E10" s="181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45" t="str">
        <f t="shared" ref="U10:U44" si="0">CONCATENATE(B10,C10)</f>
        <v/>
      </c>
      <c r="V10" s="54">
        <f>SUM(F10:T10)</f>
        <v>0</v>
      </c>
      <c r="W10" s="45" t="str">
        <f>IF($D10&lt;&gt;"",VLOOKUP($D10,ComptesParNuméro!$N$2:$O$1266,2,FALSE),"")</f>
        <v/>
      </c>
      <c r="X10" s="45">
        <f>IF($W10="Investissement",F10,0)</f>
        <v>0</v>
      </c>
      <c r="Y10" s="45">
        <f t="shared" ref="Y10:AL10" si="1">IF($W10="Investissement",G10,0)</f>
        <v>0</v>
      </c>
      <c r="Z10" s="45">
        <f t="shared" si="1"/>
        <v>0</v>
      </c>
      <c r="AA10" s="45">
        <f t="shared" si="1"/>
        <v>0</v>
      </c>
      <c r="AB10" s="45">
        <f t="shared" si="1"/>
        <v>0</v>
      </c>
      <c r="AC10" s="45">
        <f t="shared" si="1"/>
        <v>0</v>
      </c>
      <c r="AD10" s="45">
        <f t="shared" si="1"/>
        <v>0</v>
      </c>
      <c r="AE10" s="45">
        <f t="shared" si="1"/>
        <v>0</v>
      </c>
      <c r="AF10" s="45">
        <f t="shared" si="1"/>
        <v>0</v>
      </c>
      <c r="AG10" s="45">
        <f t="shared" si="1"/>
        <v>0</v>
      </c>
      <c r="AH10" s="45">
        <f t="shared" si="1"/>
        <v>0</v>
      </c>
      <c r="AI10" s="45">
        <f t="shared" si="1"/>
        <v>0</v>
      </c>
      <c r="AJ10" s="45">
        <f t="shared" si="1"/>
        <v>0</v>
      </c>
      <c r="AK10" s="45">
        <f t="shared" si="1"/>
        <v>0</v>
      </c>
      <c r="AL10" s="45">
        <f t="shared" si="1"/>
        <v>0</v>
      </c>
      <c r="AM10" s="45">
        <f>IF($W10="Dépense",F10,0)</f>
        <v>0</v>
      </c>
      <c r="AN10" s="45">
        <f t="shared" ref="AN10:BA10" si="2">IF($W10="Dépense",G10,0)</f>
        <v>0</v>
      </c>
      <c r="AO10" s="45">
        <f t="shared" si="2"/>
        <v>0</v>
      </c>
      <c r="AP10" s="45">
        <f t="shared" si="2"/>
        <v>0</v>
      </c>
      <c r="AQ10" s="45">
        <f t="shared" si="2"/>
        <v>0</v>
      </c>
      <c r="AR10" s="45">
        <f t="shared" si="2"/>
        <v>0</v>
      </c>
      <c r="AS10" s="45">
        <f t="shared" si="2"/>
        <v>0</v>
      </c>
      <c r="AT10" s="45">
        <f t="shared" si="2"/>
        <v>0</v>
      </c>
      <c r="AU10" s="45">
        <f t="shared" si="2"/>
        <v>0</v>
      </c>
      <c r="AV10" s="45">
        <f t="shared" si="2"/>
        <v>0</v>
      </c>
      <c r="AW10" s="45">
        <f t="shared" si="2"/>
        <v>0</v>
      </c>
      <c r="AX10" s="45">
        <f t="shared" si="2"/>
        <v>0</v>
      </c>
      <c r="AY10" s="45">
        <f t="shared" si="2"/>
        <v>0</v>
      </c>
      <c r="AZ10" s="45">
        <f t="shared" si="2"/>
        <v>0</v>
      </c>
      <c r="BA10" s="45">
        <f t="shared" si="2"/>
        <v>0</v>
      </c>
    </row>
    <row r="11" spans="1:53" ht="15.75" thickBot="1" x14ac:dyDescent="0.3">
      <c r="A11" s="48" t="s">
        <v>1570</v>
      </c>
      <c r="B11" s="57"/>
      <c r="C11" s="59"/>
      <c r="D11" s="180"/>
      <c r="E11" s="181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45" t="str">
        <f t="shared" si="0"/>
        <v/>
      </c>
      <c r="V11" s="54">
        <f t="shared" ref="V11:V44" si="3">SUM(F11:T11)</f>
        <v>0</v>
      </c>
      <c r="W11" s="45" t="str">
        <f>IF($D11&lt;&gt;"",VLOOKUP($D11,ComptesParNuméro!$N$2:$O$1266,2,FALSE),"")</f>
        <v/>
      </c>
      <c r="X11" s="45">
        <f t="shared" ref="X11:AL27" si="4">IF($W11="Investissement",F11,0)</f>
        <v>0</v>
      </c>
      <c r="Y11" s="45">
        <f t="shared" si="4"/>
        <v>0</v>
      </c>
      <c r="Z11" s="45">
        <f t="shared" si="4"/>
        <v>0</v>
      </c>
      <c r="AA11" s="45">
        <f t="shared" si="4"/>
        <v>0</v>
      </c>
      <c r="AB11" s="45">
        <f t="shared" si="4"/>
        <v>0</v>
      </c>
      <c r="AC11" s="45">
        <f t="shared" si="4"/>
        <v>0</v>
      </c>
      <c r="AD11" s="45">
        <f t="shared" si="4"/>
        <v>0</v>
      </c>
      <c r="AE11" s="45">
        <f t="shared" si="4"/>
        <v>0</v>
      </c>
      <c r="AF11" s="45">
        <f t="shared" si="4"/>
        <v>0</v>
      </c>
      <c r="AG11" s="45">
        <f t="shared" si="4"/>
        <v>0</v>
      </c>
      <c r="AH11" s="45">
        <f t="shared" si="4"/>
        <v>0</v>
      </c>
      <c r="AI11" s="45">
        <f t="shared" si="4"/>
        <v>0</v>
      </c>
      <c r="AJ11" s="45">
        <f t="shared" si="4"/>
        <v>0</v>
      </c>
      <c r="AK11" s="45">
        <f t="shared" si="4"/>
        <v>0</v>
      </c>
      <c r="AL11" s="45">
        <f t="shared" si="4"/>
        <v>0</v>
      </c>
      <c r="AM11" s="45">
        <f t="shared" ref="AM11:BA27" si="5">IF($W11="Dépense",F11,0)</f>
        <v>0</v>
      </c>
      <c r="AN11" s="45">
        <f t="shared" si="5"/>
        <v>0</v>
      </c>
      <c r="AO11" s="45">
        <f t="shared" si="5"/>
        <v>0</v>
      </c>
      <c r="AP11" s="45">
        <f t="shared" si="5"/>
        <v>0</v>
      </c>
      <c r="AQ11" s="45">
        <f t="shared" si="5"/>
        <v>0</v>
      </c>
      <c r="AR11" s="45">
        <f t="shared" si="5"/>
        <v>0</v>
      </c>
      <c r="AS11" s="45">
        <f t="shared" si="5"/>
        <v>0</v>
      </c>
      <c r="AT11" s="45">
        <f t="shared" si="5"/>
        <v>0</v>
      </c>
      <c r="AU11" s="45">
        <f t="shared" si="5"/>
        <v>0</v>
      </c>
      <c r="AV11" s="45">
        <f t="shared" si="5"/>
        <v>0</v>
      </c>
      <c r="AW11" s="45">
        <f t="shared" si="5"/>
        <v>0</v>
      </c>
      <c r="AX11" s="45">
        <f t="shared" si="5"/>
        <v>0</v>
      </c>
      <c r="AY11" s="45">
        <f t="shared" si="5"/>
        <v>0</v>
      </c>
      <c r="AZ11" s="45">
        <f t="shared" si="5"/>
        <v>0</v>
      </c>
      <c r="BA11" s="45">
        <f t="shared" si="5"/>
        <v>0</v>
      </c>
    </row>
    <row r="12" spans="1:53" ht="15.75" thickBot="1" x14ac:dyDescent="0.3">
      <c r="A12" s="48" t="s">
        <v>1570</v>
      </c>
      <c r="B12" s="57"/>
      <c r="C12" s="59"/>
      <c r="D12" s="180"/>
      <c r="E12" s="181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45" t="str">
        <f t="shared" si="0"/>
        <v/>
      </c>
      <c r="V12" s="54">
        <f t="shared" si="3"/>
        <v>0</v>
      </c>
      <c r="W12" s="45" t="str">
        <f>IF($D12&lt;&gt;"",VLOOKUP($D12,ComptesParNuméro!$N$2:$O$1266,2,FALSE),"")</f>
        <v/>
      </c>
      <c r="X12" s="45">
        <f t="shared" si="4"/>
        <v>0</v>
      </c>
      <c r="Y12" s="45">
        <f t="shared" si="4"/>
        <v>0</v>
      </c>
      <c r="Z12" s="45">
        <f t="shared" si="4"/>
        <v>0</v>
      </c>
      <c r="AA12" s="45">
        <f t="shared" si="4"/>
        <v>0</v>
      </c>
      <c r="AB12" s="45">
        <f t="shared" si="4"/>
        <v>0</v>
      </c>
      <c r="AC12" s="45">
        <f t="shared" si="4"/>
        <v>0</v>
      </c>
      <c r="AD12" s="45">
        <f t="shared" si="4"/>
        <v>0</v>
      </c>
      <c r="AE12" s="45">
        <f t="shared" si="4"/>
        <v>0</v>
      </c>
      <c r="AF12" s="45">
        <f t="shared" si="4"/>
        <v>0</v>
      </c>
      <c r="AG12" s="45">
        <f t="shared" si="4"/>
        <v>0</v>
      </c>
      <c r="AH12" s="45">
        <f t="shared" si="4"/>
        <v>0</v>
      </c>
      <c r="AI12" s="45">
        <f t="shared" si="4"/>
        <v>0</v>
      </c>
      <c r="AJ12" s="45">
        <f t="shared" si="4"/>
        <v>0</v>
      </c>
      <c r="AK12" s="45">
        <f t="shared" si="4"/>
        <v>0</v>
      </c>
      <c r="AL12" s="45">
        <f t="shared" si="4"/>
        <v>0</v>
      </c>
      <c r="AM12" s="45">
        <f t="shared" si="5"/>
        <v>0</v>
      </c>
      <c r="AN12" s="45">
        <f t="shared" si="5"/>
        <v>0</v>
      </c>
      <c r="AO12" s="45">
        <f t="shared" si="5"/>
        <v>0</v>
      </c>
      <c r="AP12" s="45">
        <f t="shared" si="5"/>
        <v>0</v>
      </c>
      <c r="AQ12" s="45">
        <f t="shared" si="5"/>
        <v>0</v>
      </c>
      <c r="AR12" s="45">
        <f t="shared" si="5"/>
        <v>0</v>
      </c>
      <c r="AS12" s="45">
        <f t="shared" si="5"/>
        <v>0</v>
      </c>
      <c r="AT12" s="45">
        <f t="shared" si="5"/>
        <v>0</v>
      </c>
      <c r="AU12" s="45">
        <f t="shared" si="5"/>
        <v>0</v>
      </c>
      <c r="AV12" s="45">
        <f t="shared" si="5"/>
        <v>0</v>
      </c>
      <c r="AW12" s="45">
        <f t="shared" si="5"/>
        <v>0</v>
      </c>
      <c r="AX12" s="45">
        <f t="shared" si="5"/>
        <v>0</v>
      </c>
      <c r="AY12" s="45">
        <f t="shared" si="5"/>
        <v>0</v>
      </c>
      <c r="AZ12" s="45">
        <f t="shared" si="5"/>
        <v>0</v>
      </c>
      <c r="BA12" s="45">
        <f t="shared" si="5"/>
        <v>0</v>
      </c>
    </row>
    <row r="13" spans="1:53" ht="15.75" thickBot="1" x14ac:dyDescent="0.3">
      <c r="A13" s="48" t="s">
        <v>1570</v>
      </c>
      <c r="B13" s="57"/>
      <c r="C13" s="59"/>
      <c r="D13" s="180"/>
      <c r="E13" s="181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45" t="str">
        <f t="shared" si="0"/>
        <v/>
      </c>
      <c r="V13" s="54">
        <f t="shared" si="3"/>
        <v>0</v>
      </c>
      <c r="W13" s="45" t="str">
        <f>IF($D13&lt;&gt;"",VLOOKUP($D13,ComptesParNuméro!$N$2:$O$1266,2,FALSE),"")</f>
        <v/>
      </c>
      <c r="X13" s="45">
        <f t="shared" si="4"/>
        <v>0</v>
      </c>
      <c r="Y13" s="45">
        <f t="shared" si="4"/>
        <v>0</v>
      </c>
      <c r="Z13" s="45">
        <f t="shared" si="4"/>
        <v>0</v>
      </c>
      <c r="AA13" s="45">
        <f t="shared" si="4"/>
        <v>0</v>
      </c>
      <c r="AB13" s="45">
        <f t="shared" si="4"/>
        <v>0</v>
      </c>
      <c r="AC13" s="45">
        <f t="shared" si="4"/>
        <v>0</v>
      </c>
      <c r="AD13" s="45">
        <f t="shared" si="4"/>
        <v>0</v>
      </c>
      <c r="AE13" s="45">
        <f t="shared" si="4"/>
        <v>0</v>
      </c>
      <c r="AF13" s="45">
        <f t="shared" si="4"/>
        <v>0</v>
      </c>
      <c r="AG13" s="45">
        <f t="shared" si="4"/>
        <v>0</v>
      </c>
      <c r="AH13" s="45">
        <f t="shared" si="4"/>
        <v>0</v>
      </c>
      <c r="AI13" s="45">
        <f t="shared" si="4"/>
        <v>0</v>
      </c>
      <c r="AJ13" s="45">
        <f t="shared" si="4"/>
        <v>0</v>
      </c>
      <c r="AK13" s="45">
        <f t="shared" si="4"/>
        <v>0</v>
      </c>
      <c r="AL13" s="45">
        <f t="shared" si="4"/>
        <v>0</v>
      </c>
      <c r="AM13" s="45">
        <f t="shared" si="5"/>
        <v>0</v>
      </c>
      <c r="AN13" s="45">
        <f t="shared" si="5"/>
        <v>0</v>
      </c>
      <c r="AO13" s="45">
        <f t="shared" si="5"/>
        <v>0</v>
      </c>
      <c r="AP13" s="45">
        <f t="shared" si="5"/>
        <v>0</v>
      </c>
      <c r="AQ13" s="45">
        <f t="shared" si="5"/>
        <v>0</v>
      </c>
      <c r="AR13" s="45">
        <f t="shared" si="5"/>
        <v>0</v>
      </c>
      <c r="AS13" s="45">
        <f t="shared" si="5"/>
        <v>0</v>
      </c>
      <c r="AT13" s="45">
        <f t="shared" si="5"/>
        <v>0</v>
      </c>
      <c r="AU13" s="45">
        <f t="shared" si="5"/>
        <v>0</v>
      </c>
      <c r="AV13" s="45">
        <f t="shared" si="5"/>
        <v>0</v>
      </c>
      <c r="AW13" s="45">
        <f t="shared" si="5"/>
        <v>0</v>
      </c>
      <c r="AX13" s="45">
        <f t="shared" si="5"/>
        <v>0</v>
      </c>
      <c r="AY13" s="45">
        <f t="shared" si="5"/>
        <v>0</v>
      </c>
      <c r="AZ13" s="45">
        <f t="shared" si="5"/>
        <v>0</v>
      </c>
      <c r="BA13" s="45">
        <f t="shared" si="5"/>
        <v>0</v>
      </c>
    </row>
    <row r="14" spans="1:53" ht="15.75" thickBot="1" x14ac:dyDescent="0.3">
      <c r="A14" s="48" t="s">
        <v>1570</v>
      </c>
      <c r="B14" s="57"/>
      <c r="C14" s="59"/>
      <c r="D14" s="180"/>
      <c r="E14" s="18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45" t="str">
        <f t="shared" si="0"/>
        <v/>
      </c>
      <c r="V14" s="54">
        <f t="shared" si="3"/>
        <v>0</v>
      </c>
      <c r="W14" s="45" t="str">
        <f>IF($D14&lt;&gt;"",VLOOKUP($D14,ComptesParNuméro!$N$2:$O$1266,2,FALSE),"")</f>
        <v/>
      </c>
      <c r="X14" s="45">
        <f t="shared" si="4"/>
        <v>0</v>
      </c>
      <c r="Y14" s="45">
        <f t="shared" si="4"/>
        <v>0</v>
      </c>
      <c r="Z14" s="45">
        <f t="shared" si="4"/>
        <v>0</v>
      </c>
      <c r="AA14" s="45">
        <f t="shared" si="4"/>
        <v>0</v>
      </c>
      <c r="AB14" s="45">
        <f t="shared" si="4"/>
        <v>0</v>
      </c>
      <c r="AC14" s="45">
        <f t="shared" si="4"/>
        <v>0</v>
      </c>
      <c r="AD14" s="45">
        <f t="shared" si="4"/>
        <v>0</v>
      </c>
      <c r="AE14" s="45">
        <f t="shared" si="4"/>
        <v>0</v>
      </c>
      <c r="AF14" s="45">
        <f t="shared" si="4"/>
        <v>0</v>
      </c>
      <c r="AG14" s="45">
        <f t="shared" si="4"/>
        <v>0</v>
      </c>
      <c r="AH14" s="45">
        <f t="shared" si="4"/>
        <v>0</v>
      </c>
      <c r="AI14" s="45">
        <f t="shared" si="4"/>
        <v>0</v>
      </c>
      <c r="AJ14" s="45">
        <f t="shared" si="4"/>
        <v>0</v>
      </c>
      <c r="AK14" s="45">
        <f t="shared" si="4"/>
        <v>0</v>
      </c>
      <c r="AL14" s="45">
        <f t="shared" si="4"/>
        <v>0</v>
      </c>
      <c r="AM14" s="45">
        <f t="shared" si="5"/>
        <v>0</v>
      </c>
      <c r="AN14" s="45">
        <f t="shared" si="5"/>
        <v>0</v>
      </c>
      <c r="AO14" s="45">
        <f t="shared" si="5"/>
        <v>0</v>
      </c>
      <c r="AP14" s="45">
        <f t="shared" si="5"/>
        <v>0</v>
      </c>
      <c r="AQ14" s="45">
        <f t="shared" si="5"/>
        <v>0</v>
      </c>
      <c r="AR14" s="45">
        <f t="shared" si="5"/>
        <v>0</v>
      </c>
      <c r="AS14" s="45">
        <f t="shared" si="5"/>
        <v>0</v>
      </c>
      <c r="AT14" s="45">
        <f t="shared" si="5"/>
        <v>0</v>
      </c>
      <c r="AU14" s="45">
        <f t="shared" si="5"/>
        <v>0</v>
      </c>
      <c r="AV14" s="45">
        <f t="shared" si="5"/>
        <v>0</v>
      </c>
      <c r="AW14" s="45">
        <f t="shared" si="5"/>
        <v>0</v>
      </c>
      <c r="AX14" s="45">
        <f t="shared" si="5"/>
        <v>0</v>
      </c>
      <c r="AY14" s="45">
        <f t="shared" si="5"/>
        <v>0</v>
      </c>
      <c r="AZ14" s="45">
        <f t="shared" si="5"/>
        <v>0</v>
      </c>
      <c r="BA14" s="45">
        <f t="shared" si="5"/>
        <v>0</v>
      </c>
    </row>
    <row r="15" spans="1:53" ht="15.75" thickBot="1" x14ac:dyDescent="0.3">
      <c r="A15" s="48" t="s">
        <v>1570</v>
      </c>
      <c r="B15" s="57"/>
      <c r="C15" s="59"/>
      <c r="D15" s="180"/>
      <c r="E15" s="181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45" t="str">
        <f t="shared" si="0"/>
        <v/>
      </c>
      <c r="V15" s="54">
        <f t="shared" si="3"/>
        <v>0</v>
      </c>
      <c r="W15" s="45" t="str">
        <f>IF($D15&lt;&gt;"",VLOOKUP($D15,ComptesParNuméro!$N$2:$O$1266,2,FALSE),"")</f>
        <v/>
      </c>
      <c r="X15" s="45">
        <f t="shared" si="4"/>
        <v>0</v>
      </c>
      <c r="Y15" s="45">
        <f t="shared" si="4"/>
        <v>0</v>
      </c>
      <c r="Z15" s="45">
        <f t="shared" si="4"/>
        <v>0</v>
      </c>
      <c r="AA15" s="45">
        <f t="shared" si="4"/>
        <v>0</v>
      </c>
      <c r="AB15" s="45">
        <f t="shared" si="4"/>
        <v>0</v>
      </c>
      <c r="AC15" s="45">
        <f t="shared" si="4"/>
        <v>0</v>
      </c>
      <c r="AD15" s="45">
        <f t="shared" si="4"/>
        <v>0</v>
      </c>
      <c r="AE15" s="45">
        <f t="shared" si="4"/>
        <v>0</v>
      </c>
      <c r="AF15" s="45">
        <f t="shared" si="4"/>
        <v>0</v>
      </c>
      <c r="AG15" s="45">
        <f t="shared" si="4"/>
        <v>0</v>
      </c>
      <c r="AH15" s="45">
        <f t="shared" si="4"/>
        <v>0</v>
      </c>
      <c r="AI15" s="45">
        <f t="shared" si="4"/>
        <v>0</v>
      </c>
      <c r="AJ15" s="45">
        <f t="shared" si="4"/>
        <v>0</v>
      </c>
      <c r="AK15" s="45">
        <f t="shared" si="4"/>
        <v>0</v>
      </c>
      <c r="AL15" s="45">
        <f t="shared" si="4"/>
        <v>0</v>
      </c>
      <c r="AM15" s="45">
        <f t="shared" si="5"/>
        <v>0</v>
      </c>
      <c r="AN15" s="45">
        <f t="shared" si="5"/>
        <v>0</v>
      </c>
      <c r="AO15" s="45">
        <f t="shared" si="5"/>
        <v>0</v>
      </c>
      <c r="AP15" s="45">
        <f t="shared" si="5"/>
        <v>0</v>
      </c>
      <c r="AQ15" s="45">
        <f t="shared" si="5"/>
        <v>0</v>
      </c>
      <c r="AR15" s="45">
        <f t="shared" si="5"/>
        <v>0</v>
      </c>
      <c r="AS15" s="45">
        <f t="shared" si="5"/>
        <v>0</v>
      </c>
      <c r="AT15" s="45">
        <f t="shared" si="5"/>
        <v>0</v>
      </c>
      <c r="AU15" s="45">
        <f t="shared" si="5"/>
        <v>0</v>
      </c>
      <c r="AV15" s="45">
        <f t="shared" si="5"/>
        <v>0</v>
      </c>
      <c r="AW15" s="45">
        <f t="shared" si="5"/>
        <v>0</v>
      </c>
      <c r="AX15" s="45">
        <f t="shared" si="5"/>
        <v>0</v>
      </c>
      <c r="AY15" s="45">
        <f t="shared" si="5"/>
        <v>0</v>
      </c>
      <c r="AZ15" s="45">
        <f t="shared" si="5"/>
        <v>0</v>
      </c>
      <c r="BA15" s="45">
        <f t="shared" si="5"/>
        <v>0</v>
      </c>
    </row>
    <row r="16" spans="1:53" ht="15.75" thickBot="1" x14ac:dyDescent="0.3">
      <c r="A16" s="48" t="s">
        <v>1570</v>
      </c>
      <c r="B16" s="57"/>
      <c r="C16" s="59"/>
      <c r="D16" s="180"/>
      <c r="E16" s="181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45" t="str">
        <f t="shared" si="0"/>
        <v/>
      </c>
      <c r="V16" s="54">
        <f t="shared" si="3"/>
        <v>0</v>
      </c>
      <c r="W16" s="45" t="str">
        <f>IF($D16&lt;&gt;"",VLOOKUP($D16,ComptesParNuméro!$N$2:$O$1266,2,FALSE),"")</f>
        <v/>
      </c>
      <c r="X16" s="45">
        <f t="shared" si="4"/>
        <v>0</v>
      </c>
      <c r="Y16" s="45">
        <f t="shared" si="4"/>
        <v>0</v>
      </c>
      <c r="Z16" s="45">
        <f t="shared" si="4"/>
        <v>0</v>
      </c>
      <c r="AA16" s="45">
        <f t="shared" si="4"/>
        <v>0</v>
      </c>
      <c r="AB16" s="45">
        <f t="shared" si="4"/>
        <v>0</v>
      </c>
      <c r="AC16" s="45">
        <f t="shared" si="4"/>
        <v>0</v>
      </c>
      <c r="AD16" s="45">
        <f t="shared" si="4"/>
        <v>0</v>
      </c>
      <c r="AE16" s="45">
        <f t="shared" si="4"/>
        <v>0</v>
      </c>
      <c r="AF16" s="45">
        <f t="shared" si="4"/>
        <v>0</v>
      </c>
      <c r="AG16" s="45">
        <f t="shared" si="4"/>
        <v>0</v>
      </c>
      <c r="AH16" s="45">
        <f t="shared" si="4"/>
        <v>0</v>
      </c>
      <c r="AI16" s="45">
        <f t="shared" si="4"/>
        <v>0</v>
      </c>
      <c r="AJ16" s="45">
        <f t="shared" si="4"/>
        <v>0</v>
      </c>
      <c r="AK16" s="45">
        <f t="shared" si="4"/>
        <v>0</v>
      </c>
      <c r="AL16" s="45">
        <f t="shared" si="4"/>
        <v>0</v>
      </c>
      <c r="AM16" s="45">
        <f t="shared" si="5"/>
        <v>0</v>
      </c>
      <c r="AN16" s="45">
        <f t="shared" si="5"/>
        <v>0</v>
      </c>
      <c r="AO16" s="45">
        <f t="shared" si="5"/>
        <v>0</v>
      </c>
      <c r="AP16" s="45">
        <f t="shared" si="5"/>
        <v>0</v>
      </c>
      <c r="AQ16" s="45">
        <f t="shared" si="5"/>
        <v>0</v>
      </c>
      <c r="AR16" s="45">
        <f t="shared" si="5"/>
        <v>0</v>
      </c>
      <c r="AS16" s="45">
        <f t="shared" si="5"/>
        <v>0</v>
      </c>
      <c r="AT16" s="45">
        <f t="shared" si="5"/>
        <v>0</v>
      </c>
      <c r="AU16" s="45">
        <f t="shared" si="5"/>
        <v>0</v>
      </c>
      <c r="AV16" s="45">
        <f t="shared" si="5"/>
        <v>0</v>
      </c>
      <c r="AW16" s="45">
        <f t="shared" si="5"/>
        <v>0</v>
      </c>
      <c r="AX16" s="45">
        <f t="shared" si="5"/>
        <v>0</v>
      </c>
      <c r="AY16" s="45">
        <f t="shared" si="5"/>
        <v>0</v>
      </c>
      <c r="AZ16" s="45">
        <f t="shared" si="5"/>
        <v>0</v>
      </c>
      <c r="BA16" s="45">
        <f t="shared" si="5"/>
        <v>0</v>
      </c>
    </row>
    <row r="17" spans="1:53" ht="15.75" thickBot="1" x14ac:dyDescent="0.3">
      <c r="A17" s="48" t="s">
        <v>1570</v>
      </c>
      <c r="B17" s="57"/>
      <c r="C17" s="59"/>
      <c r="D17" s="180"/>
      <c r="E17" s="181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45" t="str">
        <f t="shared" si="0"/>
        <v/>
      </c>
      <c r="V17" s="54">
        <f t="shared" si="3"/>
        <v>0</v>
      </c>
      <c r="W17" s="45" t="str">
        <f>IF($D17&lt;&gt;"",VLOOKUP($D17,ComptesParNuméro!$N$2:$O$1266,2,FALSE),"")</f>
        <v/>
      </c>
      <c r="X17" s="45">
        <f t="shared" si="4"/>
        <v>0</v>
      </c>
      <c r="Y17" s="45">
        <f t="shared" si="4"/>
        <v>0</v>
      </c>
      <c r="Z17" s="45">
        <f t="shared" si="4"/>
        <v>0</v>
      </c>
      <c r="AA17" s="45">
        <f t="shared" si="4"/>
        <v>0</v>
      </c>
      <c r="AB17" s="45">
        <f t="shared" si="4"/>
        <v>0</v>
      </c>
      <c r="AC17" s="45">
        <f t="shared" si="4"/>
        <v>0</v>
      </c>
      <c r="AD17" s="45">
        <f t="shared" si="4"/>
        <v>0</v>
      </c>
      <c r="AE17" s="45">
        <f t="shared" si="4"/>
        <v>0</v>
      </c>
      <c r="AF17" s="45">
        <f t="shared" si="4"/>
        <v>0</v>
      </c>
      <c r="AG17" s="45">
        <f t="shared" si="4"/>
        <v>0</v>
      </c>
      <c r="AH17" s="45">
        <f t="shared" si="4"/>
        <v>0</v>
      </c>
      <c r="AI17" s="45">
        <f t="shared" si="4"/>
        <v>0</v>
      </c>
      <c r="AJ17" s="45">
        <f t="shared" si="4"/>
        <v>0</v>
      </c>
      <c r="AK17" s="45">
        <f t="shared" si="4"/>
        <v>0</v>
      </c>
      <c r="AL17" s="45">
        <f t="shared" si="4"/>
        <v>0</v>
      </c>
      <c r="AM17" s="45">
        <f t="shared" si="5"/>
        <v>0</v>
      </c>
      <c r="AN17" s="45">
        <f t="shared" si="5"/>
        <v>0</v>
      </c>
      <c r="AO17" s="45">
        <f t="shared" si="5"/>
        <v>0</v>
      </c>
      <c r="AP17" s="45">
        <f t="shared" si="5"/>
        <v>0</v>
      </c>
      <c r="AQ17" s="45">
        <f t="shared" si="5"/>
        <v>0</v>
      </c>
      <c r="AR17" s="45">
        <f t="shared" si="5"/>
        <v>0</v>
      </c>
      <c r="AS17" s="45">
        <f t="shared" si="5"/>
        <v>0</v>
      </c>
      <c r="AT17" s="45">
        <f t="shared" si="5"/>
        <v>0</v>
      </c>
      <c r="AU17" s="45">
        <f t="shared" si="5"/>
        <v>0</v>
      </c>
      <c r="AV17" s="45">
        <f t="shared" si="5"/>
        <v>0</v>
      </c>
      <c r="AW17" s="45">
        <f t="shared" si="5"/>
        <v>0</v>
      </c>
      <c r="AX17" s="45">
        <f t="shared" si="5"/>
        <v>0</v>
      </c>
      <c r="AY17" s="45">
        <f t="shared" si="5"/>
        <v>0</v>
      </c>
      <c r="AZ17" s="45">
        <f t="shared" si="5"/>
        <v>0</v>
      </c>
      <c r="BA17" s="45">
        <f t="shared" si="5"/>
        <v>0</v>
      </c>
    </row>
    <row r="18" spans="1:53" ht="15.75" thickBot="1" x14ac:dyDescent="0.3">
      <c r="A18" s="48" t="s">
        <v>1570</v>
      </c>
      <c r="B18" s="57"/>
      <c r="C18" s="59"/>
      <c r="D18" s="180"/>
      <c r="E18" s="181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45" t="str">
        <f t="shared" si="0"/>
        <v/>
      </c>
      <c r="V18" s="54">
        <f t="shared" si="3"/>
        <v>0</v>
      </c>
      <c r="W18" s="45" t="str">
        <f>IF($D18&lt;&gt;"",VLOOKUP($D18,ComptesParNuméro!$N$2:$O$1266,2,FALSE),"")</f>
        <v/>
      </c>
      <c r="X18" s="45">
        <f t="shared" si="4"/>
        <v>0</v>
      </c>
      <c r="Y18" s="45">
        <f t="shared" si="4"/>
        <v>0</v>
      </c>
      <c r="Z18" s="45">
        <f t="shared" si="4"/>
        <v>0</v>
      </c>
      <c r="AA18" s="45">
        <f t="shared" si="4"/>
        <v>0</v>
      </c>
      <c r="AB18" s="45">
        <f t="shared" si="4"/>
        <v>0</v>
      </c>
      <c r="AC18" s="45">
        <f t="shared" si="4"/>
        <v>0</v>
      </c>
      <c r="AD18" s="45">
        <f t="shared" si="4"/>
        <v>0</v>
      </c>
      <c r="AE18" s="45">
        <f t="shared" si="4"/>
        <v>0</v>
      </c>
      <c r="AF18" s="45">
        <f t="shared" si="4"/>
        <v>0</v>
      </c>
      <c r="AG18" s="45">
        <f t="shared" si="4"/>
        <v>0</v>
      </c>
      <c r="AH18" s="45">
        <f t="shared" si="4"/>
        <v>0</v>
      </c>
      <c r="AI18" s="45">
        <f t="shared" si="4"/>
        <v>0</v>
      </c>
      <c r="AJ18" s="45">
        <f t="shared" si="4"/>
        <v>0</v>
      </c>
      <c r="AK18" s="45">
        <f t="shared" si="4"/>
        <v>0</v>
      </c>
      <c r="AL18" s="45">
        <f t="shared" si="4"/>
        <v>0</v>
      </c>
      <c r="AM18" s="45">
        <f t="shared" si="5"/>
        <v>0</v>
      </c>
      <c r="AN18" s="45">
        <f t="shared" si="5"/>
        <v>0</v>
      </c>
      <c r="AO18" s="45">
        <f t="shared" si="5"/>
        <v>0</v>
      </c>
      <c r="AP18" s="45">
        <f t="shared" si="5"/>
        <v>0</v>
      </c>
      <c r="AQ18" s="45">
        <f t="shared" si="5"/>
        <v>0</v>
      </c>
      <c r="AR18" s="45">
        <f t="shared" si="5"/>
        <v>0</v>
      </c>
      <c r="AS18" s="45">
        <f t="shared" si="5"/>
        <v>0</v>
      </c>
      <c r="AT18" s="45">
        <f t="shared" si="5"/>
        <v>0</v>
      </c>
      <c r="AU18" s="45">
        <f t="shared" si="5"/>
        <v>0</v>
      </c>
      <c r="AV18" s="45">
        <f t="shared" si="5"/>
        <v>0</v>
      </c>
      <c r="AW18" s="45">
        <f t="shared" si="5"/>
        <v>0</v>
      </c>
      <c r="AX18" s="45">
        <f t="shared" si="5"/>
        <v>0</v>
      </c>
      <c r="AY18" s="45">
        <f t="shared" si="5"/>
        <v>0</v>
      </c>
      <c r="AZ18" s="45">
        <f t="shared" si="5"/>
        <v>0</v>
      </c>
      <c r="BA18" s="45">
        <f t="shared" si="5"/>
        <v>0</v>
      </c>
    </row>
    <row r="19" spans="1:53" ht="15.75" thickBot="1" x14ac:dyDescent="0.3">
      <c r="A19" s="48" t="s">
        <v>1570</v>
      </c>
      <c r="B19" s="57"/>
      <c r="C19" s="59"/>
      <c r="D19" s="180"/>
      <c r="E19" s="181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45" t="str">
        <f t="shared" si="0"/>
        <v/>
      </c>
      <c r="V19" s="54">
        <f t="shared" si="3"/>
        <v>0</v>
      </c>
      <c r="W19" s="45" t="str">
        <f>IF($D19&lt;&gt;"",VLOOKUP($D19,ComptesParNuméro!$N$2:$O$1266,2,FALSE),"")</f>
        <v/>
      </c>
      <c r="X19" s="45">
        <f t="shared" si="4"/>
        <v>0</v>
      </c>
      <c r="Y19" s="45">
        <f t="shared" si="4"/>
        <v>0</v>
      </c>
      <c r="Z19" s="45">
        <f t="shared" si="4"/>
        <v>0</v>
      </c>
      <c r="AA19" s="45">
        <f t="shared" si="4"/>
        <v>0</v>
      </c>
      <c r="AB19" s="45">
        <f t="shared" si="4"/>
        <v>0</v>
      </c>
      <c r="AC19" s="45">
        <f t="shared" si="4"/>
        <v>0</v>
      </c>
      <c r="AD19" s="45">
        <f t="shared" si="4"/>
        <v>0</v>
      </c>
      <c r="AE19" s="45">
        <f t="shared" si="4"/>
        <v>0</v>
      </c>
      <c r="AF19" s="45">
        <f t="shared" si="4"/>
        <v>0</v>
      </c>
      <c r="AG19" s="45">
        <f t="shared" si="4"/>
        <v>0</v>
      </c>
      <c r="AH19" s="45">
        <f t="shared" si="4"/>
        <v>0</v>
      </c>
      <c r="AI19" s="45">
        <f t="shared" si="4"/>
        <v>0</v>
      </c>
      <c r="AJ19" s="45">
        <f t="shared" si="4"/>
        <v>0</v>
      </c>
      <c r="AK19" s="45">
        <f t="shared" si="4"/>
        <v>0</v>
      </c>
      <c r="AL19" s="45">
        <f t="shared" si="4"/>
        <v>0</v>
      </c>
      <c r="AM19" s="45">
        <f t="shared" si="5"/>
        <v>0</v>
      </c>
      <c r="AN19" s="45">
        <f t="shared" si="5"/>
        <v>0</v>
      </c>
      <c r="AO19" s="45">
        <f t="shared" si="5"/>
        <v>0</v>
      </c>
      <c r="AP19" s="45">
        <f t="shared" si="5"/>
        <v>0</v>
      </c>
      <c r="AQ19" s="45">
        <f t="shared" si="5"/>
        <v>0</v>
      </c>
      <c r="AR19" s="45">
        <f t="shared" si="5"/>
        <v>0</v>
      </c>
      <c r="AS19" s="45">
        <f t="shared" si="5"/>
        <v>0</v>
      </c>
      <c r="AT19" s="45">
        <f t="shared" si="5"/>
        <v>0</v>
      </c>
      <c r="AU19" s="45">
        <f t="shared" si="5"/>
        <v>0</v>
      </c>
      <c r="AV19" s="45">
        <f t="shared" si="5"/>
        <v>0</v>
      </c>
      <c r="AW19" s="45">
        <f t="shared" si="5"/>
        <v>0</v>
      </c>
      <c r="AX19" s="45">
        <f t="shared" si="5"/>
        <v>0</v>
      </c>
      <c r="AY19" s="45">
        <f t="shared" si="5"/>
        <v>0</v>
      </c>
      <c r="AZ19" s="45">
        <f t="shared" si="5"/>
        <v>0</v>
      </c>
      <c r="BA19" s="45">
        <f t="shared" si="5"/>
        <v>0</v>
      </c>
    </row>
    <row r="20" spans="1:53" ht="15.75" thickBot="1" x14ac:dyDescent="0.3">
      <c r="A20" s="48" t="s">
        <v>1570</v>
      </c>
      <c r="B20" s="57"/>
      <c r="C20" s="59"/>
      <c r="D20" s="180"/>
      <c r="E20" s="181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45" t="str">
        <f t="shared" si="0"/>
        <v/>
      </c>
      <c r="V20" s="54">
        <f t="shared" si="3"/>
        <v>0</v>
      </c>
      <c r="W20" s="45" t="str">
        <f>IF($D20&lt;&gt;"",VLOOKUP($D20,ComptesParNuméro!$N$2:$O$1266,2,FALSE),"")</f>
        <v/>
      </c>
      <c r="X20" s="45">
        <f t="shared" si="4"/>
        <v>0</v>
      </c>
      <c r="Y20" s="45">
        <f t="shared" si="4"/>
        <v>0</v>
      </c>
      <c r="Z20" s="45">
        <f t="shared" si="4"/>
        <v>0</v>
      </c>
      <c r="AA20" s="45">
        <f t="shared" si="4"/>
        <v>0</v>
      </c>
      <c r="AB20" s="45">
        <f t="shared" si="4"/>
        <v>0</v>
      </c>
      <c r="AC20" s="45">
        <f t="shared" si="4"/>
        <v>0</v>
      </c>
      <c r="AD20" s="45">
        <f t="shared" si="4"/>
        <v>0</v>
      </c>
      <c r="AE20" s="45">
        <f t="shared" si="4"/>
        <v>0</v>
      </c>
      <c r="AF20" s="45">
        <f t="shared" si="4"/>
        <v>0</v>
      </c>
      <c r="AG20" s="45">
        <f t="shared" si="4"/>
        <v>0</v>
      </c>
      <c r="AH20" s="45">
        <f t="shared" si="4"/>
        <v>0</v>
      </c>
      <c r="AI20" s="45">
        <f t="shared" si="4"/>
        <v>0</v>
      </c>
      <c r="AJ20" s="45">
        <f t="shared" si="4"/>
        <v>0</v>
      </c>
      <c r="AK20" s="45">
        <f t="shared" si="4"/>
        <v>0</v>
      </c>
      <c r="AL20" s="45">
        <f t="shared" si="4"/>
        <v>0</v>
      </c>
      <c r="AM20" s="45">
        <f t="shared" si="5"/>
        <v>0</v>
      </c>
      <c r="AN20" s="45">
        <f t="shared" si="5"/>
        <v>0</v>
      </c>
      <c r="AO20" s="45">
        <f t="shared" si="5"/>
        <v>0</v>
      </c>
      <c r="AP20" s="45">
        <f t="shared" si="5"/>
        <v>0</v>
      </c>
      <c r="AQ20" s="45">
        <f t="shared" si="5"/>
        <v>0</v>
      </c>
      <c r="AR20" s="45">
        <f t="shared" si="5"/>
        <v>0</v>
      </c>
      <c r="AS20" s="45">
        <f t="shared" si="5"/>
        <v>0</v>
      </c>
      <c r="AT20" s="45">
        <f t="shared" si="5"/>
        <v>0</v>
      </c>
      <c r="AU20" s="45">
        <f t="shared" si="5"/>
        <v>0</v>
      </c>
      <c r="AV20" s="45">
        <f t="shared" si="5"/>
        <v>0</v>
      </c>
      <c r="AW20" s="45">
        <f t="shared" si="5"/>
        <v>0</v>
      </c>
      <c r="AX20" s="45">
        <f t="shared" si="5"/>
        <v>0</v>
      </c>
      <c r="AY20" s="45">
        <f t="shared" si="5"/>
        <v>0</v>
      </c>
      <c r="AZ20" s="45">
        <f t="shared" si="5"/>
        <v>0</v>
      </c>
      <c r="BA20" s="45">
        <f t="shared" si="5"/>
        <v>0</v>
      </c>
    </row>
    <row r="21" spans="1:53" ht="15.75" thickBot="1" x14ac:dyDescent="0.3">
      <c r="A21" s="48" t="s">
        <v>1570</v>
      </c>
      <c r="B21" s="57"/>
      <c r="C21" s="59"/>
      <c r="D21" s="180"/>
      <c r="E21" s="181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45" t="str">
        <f t="shared" si="0"/>
        <v/>
      </c>
      <c r="V21" s="54">
        <f t="shared" si="3"/>
        <v>0</v>
      </c>
      <c r="W21" s="45" t="str">
        <f>IF($D21&lt;&gt;"",VLOOKUP($D21,ComptesParNuméro!$N$2:$O$1266,2,FALSE),"")</f>
        <v/>
      </c>
      <c r="X21" s="45">
        <f t="shared" si="4"/>
        <v>0</v>
      </c>
      <c r="Y21" s="45">
        <f t="shared" si="4"/>
        <v>0</v>
      </c>
      <c r="Z21" s="45">
        <f t="shared" si="4"/>
        <v>0</v>
      </c>
      <c r="AA21" s="45">
        <f t="shared" si="4"/>
        <v>0</v>
      </c>
      <c r="AB21" s="45">
        <f t="shared" si="4"/>
        <v>0</v>
      </c>
      <c r="AC21" s="45">
        <f t="shared" si="4"/>
        <v>0</v>
      </c>
      <c r="AD21" s="45">
        <f t="shared" si="4"/>
        <v>0</v>
      </c>
      <c r="AE21" s="45">
        <f t="shared" si="4"/>
        <v>0</v>
      </c>
      <c r="AF21" s="45">
        <f t="shared" si="4"/>
        <v>0</v>
      </c>
      <c r="AG21" s="45">
        <f t="shared" si="4"/>
        <v>0</v>
      </c>
      <c r="AH21" s="45">
        <f t="shared" si="4"/>
        <v>0</v>
      </c>
      <c r="AI21" s="45">
        <f t="shared" si="4"/>
        <v>0</v>
      </c>
      <c r="AJ21" s="45">
        <f t="shared" si="4"/>
        <v>0</v>
      </c>
      <c r="AK21" s="45">
        <f t="shared" si="4"/>
        <v>0</v>
      </c>
      <c r="AL21" s="45">
        <f t="shared" si="4"/>
        <v>0</v>
      </c>
      <c r="AM21" s="45">
        <f t="shared" si="5"/>
        <v>0</v>
      </c>
      <c r="AN21" s="45">
        <f t="shared" si="5"/>
        <v>0</v>
      </c>
      <c r="AO21" s="45">
        <f t="shared" si="5"/>
        <v>0</v>
      </c>
      <c r="AP21" s="45">
        <f t="shared" si="5"/>
        <v>0</v>
      </c>
      <c r="AQ21" s="45">
        <f t="shared" si="5"/>
        <v>0</v>
      </c>
      <c r="AR21" s="45">
        <f t="shared" si="5"/>
        <v>0</v>
      </c>
      <c r="AS21" s="45">
        <f t="shared" si="5"/>
        <v>0</v>
      </c>
      <c r="AT21" s="45">
        <f t="shared" si="5"/>
        <v>0</v>
      </c>
      <c r="AU21" s="45">
        <f t="shared" si="5"/>
        <v>0</v>
      </c>
      <c r="AV21" s="45">
        <f t="shared" si="5"/>
        <v>0</v>
      </c>
      <c r="AW21" s="45">
        <f t="shared" si="5"/>
        <v>0</v>
      </c>
      <c r="AX21" s="45">
        <f t="shared" si="5"/>
        <v>0</v>
      </c>
      <c r="AY21" s="45">
        <f t="shared" si="5"/>
        <v>0</v>
      </c>
      <c r="AZ21" s="45">
        <f t="shared" si="5"/>
        <v>0</v>
      </c>
      <c r="BA21" s="45">
        <f t="shared" si="5"/>
        <v>0</v>
      </c>
    </row>
    <row r="22" spans="1:53" ht="15.75" thickBot="1" x14ac:dyDescent="0.3">
      <c r="A22" s="48" t="s">
        <v>1570</v>
      </c>
      <c r="B22" s="57"/>
      <c r="C22" s="59"/>
      <c r="D22" s="180"/>
      <c r="E22" s="181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45" t="str">
        <f t="shared" si="0"/>
        <v/>
      </c>
      <c r="V22" s="54">
        <f t="shared" si="3"/>
        <v>0</v>
      </c>
      <c r="W22" s="45" t="str">
        <f>IF($D22&lt;&gt;"",VLOOKUP($D22,ComptesParNuméro!$N$2:$O$1266,2,FALSE),"")</f>
        <v/>
      </c>
      <c r="X22" s="45">
        <f t="shared" si="4"/>
        <v>0</v>
      </c>
      <c r="Y22" s="45">
        <f t="shared" si="4"/>
        <v>0</v>
      </c>
      <c r="Z22" s="45">
        <f t="shared" si="4"/>
        <v>0</v>
      </c>
      <c r="AA22" s="45">
        <f t="shared" si="4"/>
        <v>0</v>
      </c>
      <c r="AB22" s="45">
        <f t="shared" si="4"/>
        <v>0</v>
      </c>
      <c r="AC22" s="45">
        <f t="shared" si="4"/>
        <v>0</v>
      </c>
      <c r="AD22" s="45">
        <f t="shared" si="4"/>
        <v>0</v>
      </c>
      <c r="AE22" s="45">
        <f t="shared" si="4"/>
        <v>0</v>
      </c>
      <c r="AF22" s="45">
        <f t="shared" si="4"/>
        <v>0</v>
      </c>
      <c r="AG22" s="45">
        <f t="shared" si="4"/>
        <v>0</v>
      </c>
      <c r="AH22" s="45">
        <f t="shared" si="4"/>
        <v>0</v>
      </c>
      <c r="AI22" s="45">
        <f t="shared" si="4"/>
        <v>0</v>
      </c>
      <c r="AJ22" s="45">
        <f t="shared" si="4"/>
        <v>0</v>
      </c>
      <c r="AK22" s="45">
        <f t="shared" si="4"/>
        <v>0</v>
      </c>
      <c r="AL22" s="45">
        <f t="shared" si="4"/>
        <v>0</v>
      </c>
      <c r="AM22" s="45">
        <f t="shared" si="5"/>
        <v>0</v>
      </c>
      <c r="AN22" s="45">
        <f t="shared" si="5"/>
        <v>0</v>
      </c>
      <c r="AO22" s="45">
        <f t="shared" si="5"/>
        <v>0</v>
      </c>
      <c r="AP22" s="45">
        <f t="shared" si="5"/>
        <v>0</v>
      </c>
      <c r="AQ22" s="45">
        <f t="shared" si="5"/>
        <v>0</v>
      </c>
      <c r="AR22" s="45">
        <f t="shared" si="5"/>
        <v>0</v>
      </c>
      <c r="AS22" s="45">
        <f t="shared" si="5"/>
        <v>0</v>
      </c>
      <c r="AT22" s="45">
        <f t="shared" si="5"/>
        <v>0</v>
      </c>
      <c r="AU22" s="45">
        <f t="shared" si="5"/>
        <v>0</v>
      </c>
      <c r="AV22" s="45">
        <f t="shared" si="5"/>
        <v>0</v>
      </c>
      <c r="AW22" s="45">
        <f t="shared" si="5"/>
        <v>0</v>
      </c>
      <c r="AX22" s="45">
        <f t="shared" si="5"/>
        <v>0</v>
      </c>
      <c r="AY22" s="45">
        <f t="shared" si="5"/>
        <v>0</v>
      </c>
      <c r="AZ22" s="45">
        <f t="shared" si="5"/>
        <v>0</v>
      </c>
      <c r="BA22" s="45">
        <f t="shared" si="5"/>
        <v>0</v>
      </c>
    </row>
    <row r="23" spans="1:53" ht="15.75" thickBot="1" x14ac:dyDescent="0.3">
      <c r="A23" s="48" t="s">
        <v>1570</v>
      </c>
      <c r="B23" s="57"/>
      <c r="C23" s="59"/>
      <c r="D23" s="180"/>
      <c r="E23" s="181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45" t="str">
        <f t="shared" si="0"/>
        <v/>
      </c>
      <c r="V23" s="54">
        <f t="shared" si="3"/>
        <v>0</v>
      </c>
      <c r="W23" s="45" t="str">
        <f>IF($D23&lt;&gt;"",VLOOKUP($D23,ComptesParNuméro!$N$2:$O$1266,2,FALSE),"")</f>
        <v/>
      </c>
      <c r="X23" s="45">
        <f t="shared" si="4"/>
        <v>0</v>
      </c>
      <c r="Y23" s="45">
        <f t="shared" si="4"/>
        <v>0</v>
      </c>
      <c r="Z23" s="45">
        <f t="shared" si="4"/>
        <v>0</v>
      </c>
      <c r="AA23" s="45">
        <f t="shared" si="4"/>
        <v>0</v>
      </c>
      <c r="AB23" s="45">
        <f t="shared" si="4"/>
        <v>0</v>
      </c>
      <c r="AC23" s="45">
        <f t="shared" si="4"/>
        <v>0</v>
      </c>
      <c r="AD23" s="45">
        <f t="shared" si="4"/>
        <v>0</v>
      </c>
      <c r="AE23" s="45">
        <f t="shared" si="4"/>
        <v>0</v>
      </c>
      <c r="AF23" s="45">
        <f t="shared" si="4"/>
        <v>0</v>
      </c>
      <c r="AG23" s="45">
        <f t="shared" si="4"/>
        <v>0</v>
      </c>
      <c r="AH23" s="45">
        <f t="shared" si="4"/>
        <v>0</v>
      </c>
      <c r="AI23" s="45">
        <f t="shared" si="4"/>
        <v>0</v>
      </c>
      <c r="AJ23" s="45">
        <f t="shared" si="4"/>
        <v>0</v>
      </c>
      <c r="AK23" s="45">
        <f t="shared" si="4"/>
        <v>0</v>
      </c>
      <c r="AL23" s="45">
        <f t="shared" si="4"/>
        <v>0</v>
      </c>
      <c r="AM23" s="45">
        <f t="shared" si="5"/>
        <v>0</v>
      </c>
      <c r="AN23" s="45">
        <f t="shared" si="5"/>
        <v>0</v>
      </c>
      <c r="AO23" s="45">
        <f t="shared" si="5"/>
        <v>0</v>
      </c>
      <c r="AP23" s="45">
        <f t="shared" si="5"/>
        <v>0</v>
      </c>
      <c r="AQ23" s="45">
        <f t="shared" si="5"/>
        <v>0</v>
      </c>
      <c r="AR23" s="45">
        <f t="shared" si="5"/>
        <v>0</v>
      </c>
      <c r="AS23" s="45">
        <f t="shared" si="5"/>
        <v>0</v>
      </c>
      <c r="AT23" s="45">
        <f t="shared" si="5"/>
        <v>0</v>
      </c>
      <c r="AU23" s="45">
        <f t="shared" si="5"/>
        <v>0</v>
      </c>
      <c r="AV23" s="45">
        <f t="shared" si="5"/>
        <v>0</v>
      </c>
      <c r="AW23" s="45">
        <f t="shared" si="5"/>
        <v>0</v>
      </c>
      <c r="AX23" s="45">
        <f t="shared" si="5"/>
        <v>0</v>
      </c>
      <c r="AY23" s="45">
        <f t="shared" si="5"/>
        <v>0</v>
      </c>
      <c r="AZ23" s="45">
        <f t="shared" si="5"/>
        <v>0</v>
      </c>
      <c r="BA23" s="45">
        <f t="shared" si="5"/>
        <v>0</v>
      </c>
    </row>
    <row r="24" spans="1:53" ht="15.75" thickBot="1" x14ac:dyDescent="0.3">
      <c r="A24" s="48" t="s">
        <v>1570</v>
      </c>
      <c r="B24" s="57"/>
      <c r="C24" s="59"/>
      <c r="D24" s="180"/>
      <c r="E24" s="181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45" t="str">
        <f t="shared" si="0"/>
        <v/>
      </c>
      <c r="V24" s="54">
        <f t="shared" si="3"/>
        <v>0</v>
      </c>
      <c r="W24" s="45" t="str">
        <f>IF($D24&lt;&gt;"",VLOOKUP($D24,ComptesParNuméro!$N$2:$O$1266,2,FALSE),"")</f>
        <v/>
      </c>
      <c r="X24" s="45">
        <f t="shared" si="4"/>
        <v>0</v>
      </c>
      <c r="Y24" s="45">
        <f t="shared" si="4"/>
        <v>0</v>
      </c>
      <c r="Z24" s="45">
        <f t="shared" si="4"/>
        <v>0</v>
      </c>
      <c r="AA24" s="45">
        <f t="shared" si="4"/>
        <v>0</v>
      </c>
      <c r="AB24" s="45">
        <f t="shared" si="4"/>
        <v>0</v>
      </c>
      <c r="AC24" s="45">
        <f t="shared" si="4"/>
        <v>0</v>
      </c>
      <c r="AD24" s="45">
        <f t="shared" si="4"/>
        <v>0</v>
      </c>
      <c r="AE24" s="45">
        <f t="shared" si="4"/>
        <v>0</v>
      </c>
      <c r="AF24" s="45">
        <f t="shared" si="4"/>
        <v>0</v>
      </c>
      <c r="AG24" s="45">
        <f t="shared" si="4"/>
        <v>0</v>
      </c>
      <c r="AH24" s="45">
        <f t="shared" si="4"/>
        <v>0</v>
      </c>
      <c r="AI24" s="45">
        <f t="shared" si="4"/>
        <v>0</v>
      </c>
      <c r="AJ24" s="45">
        <f t="shared" si="4"/>
        <v>0</v>
      </c>
      <c r="AK24" s="45">
        <f t="shared" si="4"/>
        <v>0</v>
      </c>
      <c r="AL24" s="45">
        <f t="shared" si="4"/>
        <v>0</v>
      </c>
      <c r="AM24" s="45">
        <f t="shared" si="5"/>
        <v>0</v>
      </c>
      <c r="AN24" s="45">
        <f t="shared" si="5"/>
        <v>0</v>
      </c>
      <c r="AO24" s="45">
        <f t="shared" si="5"/>
        <v>0</v>
      </c>
      <c r="AP24" s="45">
        <f t="shared" si="5"/>
        <v>0</v>
      </c>
      <c r="AQ24" s="45">
        <f t="shared" si="5"/>
        <v>0</v>
      </c>
      <c r="AR24" s="45">
        <f t="shared" si="5"/>
        <v>0</v>
      </c>
      <c r="AS24" s="45">
        <f t="shared" si="5"/>
        <v>0</v>
      </c>
      <c r="AT24" s="45">
        <f t="shared" si="5"/>
        <v>0</v>
      </c>
      <c r="AU24" s="45">
        <f t="shared" si="5"/>
        <v>0</v>
      </c>
      <c r="AV24" s="45">
        <f t="shared" si="5"/>
        <v>0</v>
      </c>
      <c r="AW24" s="45">
        <f t="shared" si="5"/>
        <v>0</v>
      </c>
      <c r="AX24" s="45">
        <f t="shared" si="5"/>
        <v>0</v>
      </c>
      <c r="AY24" s="45">
        <f t="shared" si="5"/>
        <v>0</v>
      </c>
      <c r="AZ24" s="45">
        <f t="shared" si="5"/>
        <v>0</v>
      </c>
      <c r="BA24" s="45">
        <f t="shared" si="5"/>
        <v>0</v>
      </c>
    </row>
    <row r="25" spans="1:53" ht="15.75" thickBot="1" x14ac:dyDescent="0.3">
      <c r="A25" s="48" t="s">
        <v>1570</v>
      </c>
      <c r="B25" s="57"/>
      <c r="C25" s="59"/>
      <c r="D25" s="180"/>
      <c r="E25" s="181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45" t="str">
        <f t="shared" si="0"/>
        <v/>
      </c>
      <c r="V25" s="54">
        <f t="shared" si="3"/>
        <v>0</v>
      </c>
      <c r="W25" s="45" t="str">
        <f>IF($D25&lt;&gt;"",VLOOKUP($D25,ComptesParNuméro!$N$2:$O$1266,2,FALSE),"")</f>
        <v/>
      </c>
      <c r="X25" s="45">
        <f t="shared" si="4"/>
        <v>0</v>
      </c>
      <c r="Y25" s="45">
        <f t="shared" si="4"/>
        <v>0</v>
      </c>
      <c r="Z25" s="45">
        <f t="shared" si="4"/>
        <v>0</v>
      </c>
      <c r="AA25" s="45">
        <f t="shared" si="4"/>
        <v>0</v>
      </c>
      <c r="AB25" s="45">
        <f t="shared" si="4"/>
        <v>0</v>
      </c>
      <c r="AC25" s="45">
        <f t="shared" si="4"/>
        <v>0</v>
      </c>
      <c r="AD25" s="45">
        <f t="shared" si="4"/>
        <v>0</v>
      </c>
      <c r="AE25" s="45">
        <f t="shared" si="4"/>
        <v>0</v>
      </c>
      <c r="AF25" s="45">
        <f t="shared" si="4"/>
        <v>0</v>
      </c>
      <c r="AG25" s="45">
        <f t="shared" si="4"/>
        <v>0</v>
      </c>
      <c r="AH25" s="45">
        <f t="shared" si="4"/>
        <v>0</v>
      </c>
      <c r="AI25" s="45">
        <f t="shared" si="4"/>
        <v>0</v>
      </c>
      <c r="AJ25" s="45">
        <f t="shared" si="4"/>
        <v>0</v>
      </c>
      <c r="AK25" s="45">
        <f t="shared" si="4"/>
        <v>0</v>
      </c>
      <c r="AL25" s="45">
        <f t="shared" si="4"/>
        <v>0</v>
      </c>
      <c r="AM25" s="45">
        <f t="shared" si="5"/>
        <v>0</v>
      </c>
      <c r="AN25" s="45">
        <f t="shared" si="5"/>
        <v>0</v>
      </c>
      <c r="AO25" s="45">
        <f t="shared" si="5"/>
        <v>0</v>
      </c>
      <c r="AP25" s="45">
        <f t="shared" si="5"/>
        <v>0</v>
      </c>
      <c r="AQ25" s="45">
        <f t="shared" si="5"/>
        <v>0</v>
      </c>
      <c r="AR25" s="45">
        <f t="shared" si="5"/>
        <v>0</v>
      </c>
      <c r="AS25" s="45">
        <f t="shared" si="5"/>
        <v>0</v>
      </c>
      <c r="AT25" s="45">
        <f t="shared" si="5"/>
        <v>0</v>
      </c>
      <c r="AU25" s="45">
        <f t="shared" si="5"/>
        <v>0</v>
      </c>
      <c r="AV25" s="45">
        <f t="shared" si="5"/>
        <v>0</v>
      </c>
      <c r="AW25" s="45">
        <f t="shared" si="5"/>
        <v>0</v>
      </c>
      <c r="AX25" s="45">
        <f t="shared" si="5"/>
        <v>0</v>
      </c>
      <c r="AY25" s="45">
        <f t="shared" si="5"/>
        <v>0</v>
      </c>
      <c r="AZ25" s="45">
        <f t="shared" si="5"/>
        <v>0</v>
      </c>
      <c r="BA25" s="45">
        <f t="shared" si="5"/>
        <v>0</v>
      </c>
    </row>
    <row r="26" spans="1:53" ht="15.75" thickBot="1" x14ac:dyDescent="0.3">
      <c r="A26" s="48" t="s">
        <v>1570</v>
      </c>
      <c r="B26" s="57"/>
      <c r="C26" s="59"/>
      <c r="D26" s="180"/>
      <c r="E26" s="181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45" t="str">
        <f t="shared" si="0"/>
        <v/>
      </c>
      <c r="V26" s="54">
        <f t="shared" si="3"/>
        <v>0</v>
      </c>
      <c r="W26" s="45" t="str">
        <f>IF($D26&lt;&gt;"",VLOOKUP($D26,ComptesParNuméro!$N$2:$O$1266,2,FALSE),"")</f>
        <v/>
      </c>
      <c r="X26" s="45">
        <f t="shared" si="4"/>
        <v>0</v>
      </c>
      <c r="Y26" s="45">
        <f t="shared" si="4"/>
        <v>0</v>
      </c>
      <c r="Z26" s="45">
        <f t="shared" si="4"/>
        <v>0</v>
      </c>
      <c r="AA26" s="45">
        <f t="shared" si="4"/>
        <v>0</v>
      </c>
      <c r="AB26" s="45">
        <f t="shared" si="4"/>
        <v>0</v>
      </c>
      <c r="AC26" s="45">
        <f t="shared" si="4"/>
        <v>0</v>
      </c>
      <c r="AD26" s="45">
        <f t="shared" si="4"/>
        <v>0</v>
      </c>
      <c r="AE26" s="45">
        <f t="shared" si="4"/>
        <v>0</v>
      </c>
      <c r="AF26" s="45">
        <f t="shared" si="4"/>
        <v>0</v>
      </c>
      <c r="AG26" s="45">
        <f t="shared" si="4"/>
        <v>0</v>
      </c>
      <c r="AH26" s="45">
        <f t="shared" si="4"/>
        <v>0</v>
      </c>
      <c r="AI26" s="45">
        <f t="shared" si="4"/>
        <v>0</v>
      </c>
      <c r="AJ26" s="45">
        <f t="shared" si="4"/>
        <v>0</v>
      </c>
      <c r="AK26" s="45">
        <f t="shared" si="4"/>
        <v>0</v>
      </c>
      <c r="AL26" s="45">
        <f t="shared" si="4"/>
        <v>0</v>
      </c>
      <c r="AM26" s="45">
        <f t="shared" si="5"/>
        <v>0</v>
      </c>
      <c r="AN26" s="45">
        <f t="shared" si="5"/>
        <v>0</v>
      </c>
      <c r="AO26" s="45">
        <f t="shared" si="5"/>
        <v>0</v>
      </c>
      <c r="AP26" s="45">
        <f t="shared" si="5"/>
        <v>0</v>
      </c>
      <c r="AQ26" s="45">
        <f t="shared" si="5"/>
        <v>0</v>
      </c>
      <c r="AR26" s="45">
        <f t="shared" si="5"/>
        <v>0</v>
      </c>
      <c r="AS26" s="45">
        <f t="shared" si="5"/>
        <v>0</v>
      </c>
      <c r="AT26" s="45">
        <f t="shared" si="5"/>
        <v>0</v>
      </c>
      <c r="AU26" s="45">
        <f t="shared" si="5"/>
        <v>0</v>
      </c>
      <c r="AV26" s="45">
        <f t="shared" si="5"/>
        <v>0</v>
      </c>
      <c r="AW26" s="45">
        <f t="shared" si="5"/>
        <v>0</v>
      </c>
      <c r="AX26" s="45">
        <f t="shared" si="5"/>
        <v>0</v>
      </c>
      <c r="AY26" s="45">
        <f t="shared" si="5"/>
        <v>0</v>
      </c>
      <c r="AZ26" s="45">
        <f t="shared" si="5"/>
        <v>0</v>
      </c>
      <c r="BA26" s="45">
        <f t="shared" si="5"/>
        <v>0</v>
      </c>
    </row>
    <row r="27" spans="1:53" ht="15.75" thickBot="1" x14ac:dyDescent="0.3">
      <c r="A27" s="48" t="s">
        <v>1570</v>
      </c>
      <c r="B27" s="57"/>
      <c r="C27" s="59"/>
      <c r="D27" s="180"/>
      <c r="E27" s="181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45" t="str">
        <f t="shared" si="0"/>
        <v/>
      </c>
      <c r="V27" s="54">
        <f t="shared" si="3"/>
        <v>0</v>
      </c>
      <c r="W27" s="45" t="str">
        <f>IF($D27&lt;&gt;"",VLOOKUP($D27,ComptesParNuméro!$N$2:$O$1266,2,FALSE),"")</f>
        <v/>
      </c>
      <c r="X27" s="45">
        <f t="shared" si="4"/>
        <v>0</v>
      </c>
      <c r="Y27" s="45">
        <f t="shared" si="4"/>
        <v>0</v>
      </c>
      <c r="Z27" s="45">
        <f t="shared" si="4"/>
        <v>0</v>
      </c>
      <c r="AA27" s="45">
        <f t="shared" si="4"/>
        <v>0</v>
      </c>
      <c r="AB27" s="45">
        <f t="shared" si="4"/>
        <v>0</v>
      </c>
      <c r="AC27" s="45">
        <f t="shared" si="4"/>
        <v>0</v>
      </c>
      <c r="AD27" s="45">
        <f t="shared" si="4"/>
        <v>0</v>
      </c>
      <c r="AE27" s="45">
        <f t="shared" si="4"/>
        <v>0</v>
      </c>
      <c r="AF27" s="45">
        <f t="shared" si="4"/>
        <v>0</v>
      </c>
      <c r="AG27" s="45">
        <f t="shared" si="4"/>
        <v>0</v>
      </c>
      <c r="AH27" s="45">
        <f t="shared" si="4"/>
        <v>0</v>
      </c>
      <c r="AI27" s="45">
        <f t="shared" si="4"/>
        <v>0</v>
      </c>
      <c r="AJ27" s="45">
        <f t="shared" si="4"/>
        <v>0</v>
      </c>
      <c r="AK27" s="45">
        <f t="shared" si="4"/>
        <v>0</v>
      </c>
      <c r="AL27" s="45">
        <f t="shared" si="4"/>
        <v>0</v>
      </c>
      <c r="AM27" s="45">
        <f t="shared" si="5"/>
        <v>0</v>
      </c>
      <c r="AN27" s="45">
        <f t="shared" si="5"/>
        <v>0</v>
      </c>
      <c r="AO27" s="45">
        <f t="shared" si="5"/>
        <v>0</v>
      </c>
      <c r="AP27" s="45">
        <f t="shared" si="5"/>
        <v>0</v>
      </c>
      <c r="AQ27" s="45">
        <f t="shared" si="5"/>
        <v>0</v>
      </c>
      <c r="AR27" s="45">
        <f t="shared" si="5"/>
        <v>0</v>
      </c>
      <c r="AS27" s="45">
        <f t="shared" si="5"/>
        <v>0</v>
      </c>
      <c r="AT27" s="45">
        <f t="shared" si="5"/>
        <v>0</v>
      </c>
      <c r="AU27" s="45">
        <f t="shared" si="5"/>
        <v>0</v>
      </c>
      <c r="AV27" s="45">
        <f t="shared" si="5"/>
        <v>0</v>
      </c>
      <c r="AW27" s="45">
        <f t="shared" si="5"/>
        <v>0</v>
      </c>
      <c r="AX27" s="45">
        <f t="shared" si="5"/>
        <v>0</v>
      </c>
      <c r="AY27" s="45">
        <f t="shared" si="5"/>
        <v>0</v>
      </c>
      <c r="AZ27" s="45">
        <f t="shared" si="5"/>
        <v>0</v>
      </c>
      <c r="BA27" s="45">
        <f t="shared" si="5"/>
        <v>0</v>
      </c>
    </row>
    <row r="28" spans="1:53" ht="15.75" thickBot="1" x14ac:dyDescent="0.3">
      <c r="A28" s="48" t="s">
        <v>1570</v>
      </c>
      <c r="B28" s="57"/>
      <c r="C28" s="59"/>
      <c r="D28" s="180"/>
      <c r="E28" s="181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45" t="str">
        <f t="shared" si="0"/>
        <v/>
      </c>
      <c r="V28" s="54">
        <f t="shared" si="3"/>
        <v>0</v>
      </c>
      <c r="W28" s="45" t="str">
        <f>IF($D28&lt;&gt;"",VLOOKUP($D28,ComptesParNuméro!$N$2:$O$1266,2,FALSE),"")</f>
        <v/>
      </c>
      <c r="X28" s="45">
        <f t="shared" ref="X28:AL43" si="6">IF($W28="Investissement",F28,0)</f>
        <v>0</v>
      </c>
      <c r="Y28" s="45">
        <f t="shared" si="6"/>
        <v>0</v>
      </c>
      <c r="Z28" s="45">
        <f t="shared" si="6"/>
        <v>0</v>
      </c>
      <c r="AA28" s="45">
        <f t="shared" si="6"/>
        <v>0</v>
      </c>
      <c r="AB28" s="45">
        <f t="shared" si="6"/>
        <v>0</v>
      </c>
      <c r="AC28" s="45">
        <f t="shared" si="6"/>
        <v>0</v>
      </c>
      <c r="AD28" s="45">
        <f t="shared" si="6"/>
        <v>0</v>
      </c>
      <c r="AE28" s="45">
        <f t="shared" si="6"/>
        <v>0</v>
      </c>
      <c r="AF28" s="45">
        <f t="shared" si="6"/>
        <v>0</v>
      </c>
      <c r="AG28" s="45">
        <f t="shared" si="6"/>
        <v>0</v>
      </c>
      <c r="AH28" s="45">
        <f t="shared" si="6"/>
        <v>0</v>
      </c>
      <c r="AI28" s="45">
        <f t="shared" si="6"/>
        <v>0</v>
      </c>
      <c r="AJ28" s="45">
        <f t="shared" si="6"/>
        <v>0</v>
      </c>
      <c r="AK28" s="45">
        <f t="shared" si="6"/>
        <v>0</v>
      </c>
      <c r="AL28" s="45">
        <f t="shared" si="6"/>
        <v>0</v>
      </c>
      <c r="AM28" s="45">
        <f t="shared" ref="AM28:BA43" si="7">IF($W28="Dépense",F28,0)</f>
        <v>0</v>
      </c>
      <c r="AN28" s="45">
        <f t="shared" si="7"/>
        <v>0</v>
      </c>
      <c r="AO28" s="45">
        <f t="shared" si="7"/>
        <v>0</v>
      </c>
      <c r="AP28" s="45">
        <f t="shared" si="7"/>
        <v>0</v>
      </c>
      <c r="AQ28" s="45">
        <f t="shared" si="7"/>
        <v>0</v>
      </c>
      <c r="AR28" s="45">
        <f t="shared" si="7"/>
        <v>0</v>
      </c>
      <c r="AS28" s="45">
        <f t="shared" si="7"/>
        <v>0</v>
      </c>
      <c r="AT28" s="45">
        <f t="shared" si="7"/>
        <v>0</v>
      </c>
      <c r="AU28" s="45">
        <f t="shared" si="7"/>
        <v>0</v>
      </c>
      <c r="AV28" s="45">
        <f t="shared" si="7"/>
        <v>0</v>
      </c>
      <c r="AW28" s="45">
        <f t="shared" si="7"/>
        <v>0</v>
      </c>
      <c r="AX28" s="45">
        <f t="shared" si="7"/>
        <v>0</v>
      </c>
      <c r="AY28" s="45">
        <f t="shared" si="7"/>
        <v>0</v>
      </c>
      <c r="AZ28" s="45">
        <f t="shared" si="7"/>
        <v>0</v>
      </c>
      <c r="BA28" s="45">
        <f t="shared" si="7"/>
        <v>0</v>
      </c>
    </row>
    <row r="29" spans="1:53" ht="15.75" thickBot="1" x14ac:dyDescent="0.3">
      <c r="A29" s="48" t="s">
        <v>1570</v>
      </c>
      <c r="B29" s="57"/>
      <c r="C29" s="59"/>
      <c r="D29" s="180"/>
      <c r="E29" s="181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45" t="str">
        <f t="shared" si="0"/>
        <v/>
      </c>
      <c r="V29" s="54">
        <f t="shared" si="3"/>
        <v>0</v>
      </c>
      <c r="W29" s="45" t="str">
        <f>IF($D29&lt;&gt;"",VLOOKUP($D29,ComptesParNuméro!$N$2:$O$1266,2,FALSE),"")</f>
        <v/>
      </c>
      <c r="X29" s="45">
        <f t="shared" si="6"/>
        <v>0</v>
      </c>
      <c r="Y29" s="45">
        <f t="shared" si="6"/>
        <v>0</v>
      </c>
      <c r="Z29" s="45">
        <f t="shared" si="6"/>
        <v>0</v>
      </c>
      <c r="AA29" s="45">
        <f t="shared" si="6"/>
        <v>0</v>
      </c>
      <c r="AB29" s="45">
        <f t="shared" si="6"/>
        <v>0</v>
      </c>
      <c r="AC29" s="45">
        <f t="shared" si="6"/>
        <v>0</v>
      </c>
      <c r="AD29" s="45">
        <f t="shared" si="6"/>
        <v>0</v>
      </c>
      <c r="AE29" s="45">
        <f t="shared" si="6"/>
        <v>0</v>
      </c>
      <c r="AF29" s="45">
        <f t="shared" si="6"/>
        <v>0</v>
      </c>
      <c r="AG29" s="45">
        <f t="shared" si="6"/>
        <v>0</v>
      </c>
      <c r="AH29" s="45">
        <f t="shared" si="6"/>
        <v>0</v>
      </c>
      <c r="AI29" s="45">
        <f t="shared" si="6"/>
        <v>0</v>
      </c>
      <c r="AJ29" s="45">
        <f t="shared" si="6"/>
        <v>0</v>
      </c>
      <c r="AK29" s="45">
        <f t="shared" si="6"/>
        <v>0</v>
      </c>
      <c r="AL29" s="45">
        <f t="shared" si="6"/>
        <v>0</v>
      </c>
      <c r="AM29" s="45">
        <f t="shared" si="7"/>
        <v>0</v>
      </c>
      <c r="AN29" s="45">
        <f t="shared" si="7"/>
        <v>0</v>
      </c>
      <c r="AO29" s="45">
        <f t="shared" si="7"/>
        <v>0</v>
      </c>
      <c r="AP29" s="45">
        <f t="shared" si="7"/>
        <v>0</v>
      </c>
      <c r="AQ29" s="45">
        <f t="shared" si="7"/>
        <v>0</v>
      </c>
      <c r="AR29" s="45">
        <f t="shared" si="7"/>
        <v>0</v>
      </c>
      <c r="AS29" s="45">
        <f t="shared" si="7"/>
        <v>0</v>
      </c>
      <c r="AT29" s="45">
        <f t="shared" si="7"/>
        <v>0</v>
      </c>
      <c r="AU29" s="45">
        <f t="shared" si="7"/>
        <v>0</v>
      </c>
      <c r="AV29" s="45">
        <f t="shared" si="7"/>
        <v>0</v>
      </c>
      <c r="AW29" s="45">
        <f t="shared" si="7"/>
        <v>0</v>
      </c>
      <c r="AX29" s="45">
        <f t="shared" si="7"/>
        <v>0</v>
      </c>
      <c r="AY29" s="45">
        <f t="shared" si="7"/>
        <v>0</v>
      </c>
      <c r="AZ29" s="45">
        <f t="shared" si="7"/>
        <v>0</v>
      </c>
      <c r="BA29" s="45">
        <f t="shared" si="7"/>
        <v>0</v>
      </c>
    </row>
    <row r="30" spans="1:53" ht="15.75" thickBot="1" x14ac:dyDescent="0.3">
      <c r="A30" s="48" t="s">
        <v>1570</v>
      </c>
      <c r="B30" s="57"/>
      <c r="C30" s="59"/>
      <c r="D30" s="180"/>
      <c r="E30" s="181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45" t="str">
        <f t="shared" si="0"/>
        <v/>
      </c>
      <c r="V30" s="54">
        <f t="shared" si="3"/>
        <v>0</v>
      </c>
      <c r="W30" s="45" t="str">
        <f>IF($D30&lt;&gt;"",VLOOKUP($D30,ComptesParNuméro!$N$2:$O$1266,2,FALSE),"")</f>
        <v/>
      </c>
      <c r="X30" s="45">
        <f t="shared" si="6"/>
        <v>0</v>
      </c>
      <c r="Y30" s="45">
        <f t="shared" si="6"/>
        <v>0</v>
      </c>
      <c r="Z30" s="45">
        <f t="shared" si="6"/>
        <v>0</v>
      </c>
      <c r="AA30" s="45">
        <f t="shared" si="6"/>
        <v>0</v>
      </c>
      <c r="AB30" s="45">
        <f t="shared" si="6"/>
        <v>0</v>
      </c>
      <c r="AC30" s="45">
        <f t="shared" si="6"/>
        <v>0</v>
      </c>
      <c r="AD30" s="45">
        <f t="shared" si="6"/>
        <v>0</v>
      </c>
      <c r="AE30" s="45">
        <f t="shared" si="6"/>
        <v>0</v>
      </c>
      <c r="AF30" s="45">
        <f t="shared" si="6"/>
        <v>0</v>
      </c>
      <c r="AG30" s="45">
        <f t="shared" si="6"/>
        <v>0</v>
      </c>
      <c r="AH30" s="45">
        <f t="shared" si="6"/>
        <v>0</v>
      </c>
      <c r="AI30" s="45">
        <f t="shared" si="6"/>
        <v>0</v>
      </c>
      <c r="AJ30" s="45">
        <f t="shared" si="6"/>
        <v>0</v>
      </c>
      <c r="AK30" s="45">
        <f t="shared" si="6"/>
        <v>0</v>
      </c>
      <c r="AL30" s="45">
        <f t="shared" si="6"/>
        <v>0</v>
      </c>
      <c r="AM30" s="45">
        <f t="shared" si="7"/>
        <v>0</v>
      </c>
      <c r="AN30" s="45">
        <f t="shared" si="7"/>
        <v>0</v>
      </c>
      <c r="AO30" s="45">
        <f t="shared" si="7"/>
        <v>0</v>
      </c>
      <c r="AP30" s="45">
        <f t="shared" si="7"/>
        <v>0</v>
      </c>
      <c r="AQ30" s="45">
        <f t="shared" si="7"/>
        <v>0</v>
      </c>
      <c r="AR30" s="45">
        <f t="shared" si="7"/>
        <v>0</v>
      </c>
      <c r="AS30" s="45">
        <f t="shared" si="7"/>
        <v>0</v>
      </c>
      <c r="AT30" s="45">
        <f t="shared" si="7"/>
        <v>0</v>
      </c>
      <c r="AU30" s="45">
        <f t="shared" si="7"/>
        <v>0</v>
      </c>
      <c r="AV30" s="45">
        <f t="shared" si="7"/>
        <v>0</v>
      </c>
      <c r="AW30" s="45">
        <f t="shared" si="7"/>
        <v>0</v>
      </c>
      <c r="AX30" s="45">
        <f t="shared" si="7"/>
        <v>0</v>
      </c>
      <c r="AY30" s="45">
        <f t="shared" si="7"/>
        <v>0</v>
      </c>
      <c r="AZ30" s="45">
        <f t="shared" si="7"/>
        <v>0</v>
      </c>
      <c r="BA30" s="45">
        <f t="shared" si="7"/>
        <v>0</v>
      </c>
    </row>
    <row r="31" spans="1:53" ht="15.75" thickBot="1" x14ac:dyDescent="0.3">
      <c r="A31" s="48" t="s">
        <v>1570</v>
      </c>
      <c r="B31" s="57"/>
      <c r="C31" s="59"/>
      <c r="D31" s="180"/>
      <c r="E31" s="181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45" t="str">
        <f t="shared" si="0"/>
        <v/>
      </c>
      <c r="V31" s="54">
        <f t="shared" si="3"/>
        <v>0</v>
      </c>
      <c r="W31" s="45" t="str">
        <f>IF($D31&lt;&gt;"",VLOOKUP($D31,ComptesParNuméro!$N$2:$O$1266,2,FALSE),"")</f>
        <v/>
      </c>
      <c r="X31" s="45">
        <f t="shared" si="6"/>
        <v>0</v>
      </c>
      <c r="Y31" s="45">
        <f t="shared" si="6"/>
        <v>0</v>
      </c>
      <c r="Z31" s="45">
        <f t="shared" si="6"/>
        <v>0</v>
      </c>
      <c r="AA31" s="45">
        <f t="shared" si="6"/>
        <v>0</v>
      </c>
      <c r="AB31" s="45">
        <f t="shared" si="6"/>
        <v>0</v>
      </c>
      <c r="AC31" s="45">
        <f t="shared" si="6"/>
        <v>0</v>
      </c>
      <c r="AD31" s="45">
        <f t="shared" si="6"/>
        <v>0</v>
      </c>
      <c r="AE31" s="45">
        <f t="shared" si="6"/>
        <v>0</v>
      </c>
      <c r="AF31" s="45">
        <f t="shared" si="6"/>
        <v>0</v>
      </c>
      <c r="AG31" s="45">
        <f t="shared" si="6"/>
        <v>0</v>
      </c>
      <c r="AH31" s="45">
        <f t="shared" si="6"/>
        <v>0</v>
      </c>
      <c r="AI31" s="45">
        <f t="shared" si="6"/>
        <v>0</v>
      </c>
      <c r="AJ31" s="45">
        <f t="shared" si="6"/>
        <v>0</v>
      </c>
      <c r="AK31" s="45">
        <f t="shared" si="6"/>
        <v>0</v>
      </c>
      <c r="AL31" s="45">
        <f t="shared" si="6"/>
        <v>0</v>
      </c>
      <c r="AM31" s="45">
        <f t="shared" si="7"/>
        <v>0</v>
      </c>
      <c r="AN31" s="45">
        <f t="shared" si="7"/>
        <v>0</v>
      </c>
      <c r="AO31" s="45">
        <f t="shared" si="7"/>
        <v>0</v>
      </c>
      <c r="AP31" s="45">
        <f t="shared" si="7"/>
        <v>0</v>
      </c>
      <c r="AQ31" s="45">
        <f t="shared" si="7"/>
        <v>0</v>
      </c>
      <c r="AR31" s="45">
        <f t="shared" si="7"/>
        <v>0</v>
      </c>
      <c r="AS31" s="45">
        <f t="shared" si="7"/>
        <v>0</v>
      </c>
      <c r="AT31" s="45">
        <f t="shared" si="7"/>
        <v>0</v>
      </c>
      <c r="AU31" s="45">
        <f t="shared" si="7"/>
        <v>0</v>
      </c>
      <c r="AV31" s="45">
        <f t="shared" si="7"/>
        <v>0</v>
      </c>
      <c r="AW31" s="45">
        <f t="shared" si="7"/>
        <v>0</v>
      </c>
      <c r="AX31" s="45">
        <f t="shared" si="7"/>
        <v>0</v>
      </c>
      <c r="AY31" s="45">
        <f t="shared" si="7"/>
        <v>0</v>
      </c>
      <c r="AZ31" s="45">
        <f t="shared" si="7"/>
        <v>0</v>
      </c>
      <c r="BA31" s="45">
        <f t="shared" si="7"/>
        <v>0</v>
      </c>
    </row>
    <row r="32" spans="1:53" ht="15.75" thickBot="1" x14ac:dyDescent="0.3">
      <c r="A32" s="48" t="s">
        <v>1570</v>
      </c>
      <c r="B32" s="57"/>
      <c r="C32" s="59"/>
      <c r="D32" s="180"/>
      <c r="E32" s="181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45" t="str">
        <f t="shared" si="0"/>
        <v/>
      </c>
      <c r="V32" s="54">
        <f t="shared" si="3"/>
        <v>0</v>
      </c>
      <c r="W32" s="45" t="str">
        <f>IF($D32&lt;&gt;"",VLOOKUP($D32,ComptesParNuméro!$N$2:$O$1266,2,FALSE),"")</f>
        <v/>
      </c>
      <c r="X32" s="45">
        <f t="shared" si="6"/>
        <v>0</v>
      </c>
      <c r="Y32" s="45">
        <f t="shared" si="6"/>
        <v>0</v>
      </c>
      <c r="Z32" s="45">
        <f t="shared" si="6"/>
        <v>0</v>
      </c>
      <c r="AA32" s="45">
        <f t="shared" si="6"/>
        <v>0</v>
      </c>
      <c r="AB32" s="45">
        <f t="shared" si="6"/>
        <v>0</v>
      </c>
      <c r="AC32" s="45">
        <f t="shared" si="6"/>
        <v>0</v>
      </c>
      <c r="AD32" s="45">
        <f t="shared" si="6"/>
        <v>0</v>
      </c>
      <c r="AE32" s="45">
        <f t="shared" si="6"/>
        <v>0</v>
      </c>
      <c r="AF32" s="45">
        <f t="shared" si="6"/>
        <v>0</v>
      </c>
      <c r="AG32" s="45">
        <f t="shared" si="6"/>
        <v>0</v>
      </c>
      <c r="AH32" s="45">
        <f t="shared" si="6"/>
        <v>0</v>
      </c>
      <c r="AI32" s="45">
        <f t="shared" si="6"/>
        <v>0</v>
      </c>
      <c r="AJ32" s="45">
        <f t="shared" si="6"/>
        <v>0</v>
      </c>
      <c r="AK32" s="45">
        <f t="shared" si="6"/>
        <v>0</v>
      </c>
      <c r="AL32" s="45">
        <f t="shared" si="6"/>
        <v>0</v>
      </c>
      <c r="AM32" s="45">
        <f t="shared" si="7"/>
        <v>0</v>
      </c>
      <c r="AN32" s="45">
        <f t="shared" si="7"/>
        <v>0</v>
      </c>
      <c r="AO32" s="45">
        <f t="shared" si="7"/>
        <v>0</v>
      </c>
      <c r="AP32" s="45">
        <f t="shared" si="7"/>
        <v>0</v>
      </c>
      <c r="AQ32" s="45">
        <f t="shared" si="7"/>
        <v>0</v>
      </c>
      <c r="AR32" s="45">
        <f t="shared" si="7"/>
        <v>0</v>
      </c>
      <c r="AS32" s="45">
        <f t="shared" si="7"/>
        <v>0</v>
      </c>
      <c r="AT32" s="45">
        <f t="shared" si="7"/>
        <v>0</v>
      </c>
      <c r="AU32" s="45">
        <f t="shared" si="7"/>
        <v>0</v>
      </c>
      <c r="AV32" s="45">
        <f t="shared" si="7"/>
        <v>0</v>
      </c>
      <c r="AW32" s="45">
        <f t="shared" si="7"/>
        <v>0</v>
      </c>
      <c r="AX32" s="45">
        <f t="shared" si="7"/>
        <v>0</v>
      </c>
      <c r="AY32" s="45">
        <f t="shared" si="7"/>
        <v>0</v>
      </c>
      <c r="AZ32" s="45">
        <f t="shared" si="7"/>
        <v>0</v>
      </c>
      <c r="BA32" s="45">
        <f t="shared" si="7"/>
        <v>0</v>
      </c>
    </row>
    <row r="33" spans="1:53" ht="15.75" thickBot="1" x14ac:dyDescent="0.3">
      <c r="A33" s="48" t="s">
        <v>1570</v>
      </c>
      <c r="B33" s="57"/>
      <c r="C33" s="59"/>
      <c r="D33" s="180"/>
      <c r="E33" s="181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45" t="str">
        <f t="shared" si="0"/>
        <v/>
      </c>
      <c r="V33" s="54">
        <f t="shared" si="3"/>
        <v>0</v>
      </c>
      <c r="W33" s="45" t="str">
        <f>IF($D33&lt;&gt;"",VLOOKUP($D33,ComptesParNuméro!$N$2:$O$1266,2,FALSE),"")</f>
        <v/>
      </c>
      <c r="X33" s="45">
        <f t="shared" si="6"/>
        <v>0</v>
      </c>
      <c r="Y33" s="45">
        <f t="shared" si="6"/>
        <v>0</v>
      </c>
      <c r="Z33" s="45">
        <f t="shared" si="6"/>
        <v>0</v>
      </c>
      <c r="AA33" s="45">
        <f t="shared" si="6"/>
        <v>0</v>
      </c>
      <c r="AB33" s="45">
        <f t="shared" si="6"/>
        <v>0</v>
      </c>
      <c r="AC33" s="45">
        <f t="shared" si="6"/>
        <v>0</v>
      </c>
      <c r="AD33" s="45">
        <f t="shared" si="6"/>
        <v>0</v>
      </c>
      <c r="AE33" s="45">
        <f t="shared" si="6"/>
        <v>0</v>
      </c>
      <c r="AF33" s="45">
        <f t="shared" si="6"/>
        <v>0</v>
      </c>
      <c r="AG33" s="45">
        <f t="shared" si="6"/>
        <v>0</v>
      </c>
      <c r="AH33" s="45">
        <f t="shared" si="6"/>
        <v>0</v>
      </c>
      <c r="AI33" s="45">
        <f t="shared" si="6"/>
        <v>0</v>
      </c>
      <c r="AJ33" s="45">
        <f t="shared" si="6"/>
        <v>0</v>
      </c>
      <c r="AK33" s="45">
        <f t="shared" si="6"/>
        <v>0</v>
      </c>
      <c r="AL33" s="45">
        <f t="shared" si="6"/>
        <v>0</v>
      </c>
      <c r="AM33" s="45">
        <f t="shared" si="7"/>
        <v>0</v>
      </c>
      <c r="AN33" s="45">
        <f t="shared" si="7"/>
        <v>0</v>
      </c>
      <c r="AO33" s="45">
        <f t="shared" si="7"/>
        <v>0</v>
      </c>
      <c r="AP33" s="45">
        <f t="shared" si="7"/>
        <v>0</v>
      </c>
      <c r="AQ33" s="45">
        <f t="shared" si="7"/>
        <v>0</v>
      </c>
      <c r="AR33" s="45">
        <f t="shared" si="7"/>
        <v>0</v>
      </c>
      <c r="AS33" s="45">
        <f t="shared" si="7"/>
        <v>0</v>
      </c>
      <c r="AT33" s="45">
        <f t="shared" si="7"/>
        <v>0</v>
      </c>
      <c r="AU33" s="45">
        <f t="shared" si="7"/>
        <v>0</v>
      </c>
      <c r="AV33" s="45">
        <f t="shared" si="7"/>
        <v>0</v>
      </c>
      <c r="AW33" s="45">
        <f t="shared" si="7"/>
        <v>0</v>
      </c>
      <c r="AX33" s="45">
        <f t="shared" si="7"/>
        <v>0</v>
      </c>
      <c r="AY33" s="45">
        <f t="shared" si="7"/>
        <v>0</v>
      </c>
      <c r="AZ33" s="45">
        <f t="shared" si="7"/>
        <v>0</v>
      </c>
      <c r="BA33" s="45">
        <f t="shared" si="7"/>
        <v>0</v>
      </c>
    </row>
    <row r="34" spans="1:53" ht="15.75" thickBot="1" x14ac:dyDescent="0.3">
      <c r="A34" s="48" t="s">
        <v>1570</v>
      </c>
      <c r="B34" s="57"/>
      <c r="C34" s="59"/>
      <c r="D34" s="180"/>
      <c r="E34" s="181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45" t="str">
        <f t="shared" si="0"/>
        <v/>
      </c>
      <c r="V34" s="54">
        <f t="shared" si="3"/>
        <v>0</v>
      </c>
      <c r="W34" s="45" t="str">
        <f>IF($D34&lt;&gt;"",VLOOKUP($D34,ComptesParNuméro!$N$2:$O$1266,2,FALSE),"")</f>
        <v/>
      </c>
      <c r="X34" s="45">
        <f t="shared" si="6"/>
        <v>0</v>
      </c>
      <c r="Y34" s="45">
        <f t="shared" si="6"/>
        <v>0</v>
      </c>
      <c r="Z34" s="45">
        <f t="shared" si="6"/>
        <v>0</v>
      </c>
      <c r="AA34" s="45">
        <f t="shared" si="6"/>
        <v>0</v>
      </c>
      <c r="AB34" s="45">
        <f t="shared" si="6"/>
        <v>0</v>
      </c>
      <c r="AC34" s="45">
        <f t="shared" si="6"/>
        <v>0</v>
      </c>
      <c r="AD34" s="45">
        <f t="shared" si="6"/>
        <v>0</v>
      </c>
      <c r="AE34" s="45">
        <f t="shared" si="6"/>
        <v>0</v>
      </c>
      <c r="AF34" s="45">
        <f t="shared" si="6"/>
        <v>0</v>
      </c>
      <c r="AG34" s="45">
        <f t="shared" si="6"/>
        <v>0</v>
      </c>
      <c r="AH34" s="45">
        <f t="shared" si="6"/>
        <v>0</v>
      </c>
      <c r="AI34" s="45">
        <f t="shared" si="6"/>
        <v>0</v>
      </c>
      <c r="AJ34" s="45">
        <f t="shared" si="6"/>
        <v>0</v>
      </c>
      <c r="AK34" s="45">
        <f t="shared" si="6"/>
        <v>0</v>
      </c>
      <c r="AL34" s="45">
        <f t="shared" si="6"/>
        <v>0</v>
      </c>
      <c r="AM34" s="45">
        <f t="shared" si="7"/>
        <v>0</v>
      </c>
      <c r="AN34" s="45">
        <f t="shared" si="7"/>
        <v>0</v>
      </c>
      <c r="AO34" s="45">
        <f t="shared" si="7"/>
        <v>0</v>
      </c>
      <c r="AP34" s="45">
        <f t="shared" si="7"/>
        <v>0</v>
      </c>
      <c r="AQ34" s="45">
        <f t="shared" si="7"/>
        <v>0</v>
      </c>
      <c r="AR34" s="45">
        <f t="shared" si="7"/>
        <v>0</v>
      </c>
      <c r="AS34" s="45">
        <f t="shared" si="7"/>
        <v>0</v>
      </c>
      <c r="AT34" s="45">
        <f t="shared" si="7"/>
        <v>0</v>
      </c>
      <c r="AU34" s="45">
        <f t="shared" si="7"/>
        <v>0</v>
      </c>
      <c r="AV34" s="45">
        <f t="shared" si="7"/>
        <v>0</v>
      </c>
      <c r="AW34" s="45">
        <f t="shared" si="7"/>
        <v>0</v>
      </c>
      <c r="AX34" s="45">
        <f t="shared" si="7"/>
        <v>0</v>
      </c>
      <c r="AY34" s="45">
        <f t="shared" si="7"/>
        <v>0</v>
      </c>
      <c r="AZ34" s="45">
        <f t="shared" si="7"/>
        <v>0</v>
      </c>
      <c r="BA34" s="45">
        <f t="shared" si="7"/>
        <v>0</v>
      </c>
    </row>
    <row r="35" spans="1:53" ht="15.75" thickBot="1" x14ac:dyDescent="0.3">
      <c r="A35" s="48" t="s">
        <v>1570</v>
      </c>
      <c r="B35" s="57"/>
      <c r="C35" s="59"/>
      <c r="D35" s="180"/>
      <c r="E35" s="181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45" t="str">
        <f t="shared" si="0"/>
        <v/>
      </c>
      <c r="V35" s="54">
        <f t="shared" si="3"/>
        <v>0</v>
      </c>
      <c r="W35" s="45" t="str">
        <f>IF($D35&lt;&gt;"",VLOOKUP($D35,ComptesParNuméro!$N$2:$O$1266,2,FALSE),"")</f>
        <v/>
      </c>
      <c r="X35" s="45">
        <f t="shared" si="6"/>
        <v>0</v>
      </c>
      <c r="Y35" s="45">
        <f t="shared" si="6"/>
        <v>0</v>
      </c>
      <c r="Z35" s="45">
        <f t="shared" si="6"/>
        <v>0</v>
      </c>
      <c r="AA35" s="45">
        <f t="shared" si="6"/>
        <v>0</v>
      </c>
      <c r="AB35" s="45">
        <f t="shared" si="6"/>
        <v>0</v>
      </c>
      <c r="AC35" s="45">
        <f t="shared" si="6"/>
        <v>0</v>
      </c>
      <c r="AD35" s="45">
        <f t="shared" si="6"/>
        <v>0</v>
      </c>
      <c r="AE35" s="45">
        <f t="shared" si="6"/>
        <v>0</v>
      </c>
      <c r="AF35" s="45">
        <f t="shared" si="6"/>
        <v>0</v>
      </c>
      <c r="AG35" s="45">
        <f t="shared" si="6"/>
        <v>0</v>
      </c>
      <c r="AH35" s="45">
        <f t="shared" si="6"/>
        <v>0</v>
      </c>
      <c r="AI35" s="45">
        <f t="shared" si="6"/>
        <v>0</v>
      </c>
      <c r="AJ35" s="45">
        <f t="shared" si="6"/>
        <v>0</v>
      </c>
      <c r="AK35" s="45">
        <f t="shared" si="6"/>
        <v>0</v>
      </c>
      <c r="AL35" s="45">
        <f t="shared" si="6"/>
        <v>0</v>
      </c>
      <c r="AM35" s="45">
        <f t="shared" si="7"/>
        <v>0</v>
      </c>
      <c r="AN35" s="45">
        <f t="shared" si="7"/>
        <v>0</v>
      </c>
      <c r="AO35" s="45">
        <f t="shared" si="7"/>
        <v>0</v>
      </c>
      <c r="AP35" s="45">
        <f t="shared" si="7"/>
        <v>0</v>
      </c>
      <c r="AQ35" s="45">
        <f t="shared" si="7"/>
        <v>0</v>
      </c>
      <c r="AR35" s="45">
        <f t="shared" si="7"/>
        <v>0</v>
      </c>
      <c r="AS35" s="45">
        <f t="shared" si="7"/>
        <v>0</v>
      </c>
      <c r="AT35" s="45">
        <f t="shared" si="7"/>
        <v>0</v>
      </c>
      <c r="AU35" s="45">
        <f t="shared" si="7"/>
        <v>0</v>
      </c>
      <c r="AV35" s="45">
        <f t="shared" si="7"/>
        <v>0</v>
      </c>
      <c r="AW35" s="45">
        <f t="shared" si="7"/>
        <v>0</v>
      </c>
      <c r="AX35" s="45">
        <f t="shared" si="7"/>
        <v>0</v>
      </c>
      <c r="AY35" s="45">
        <f t="shared" si="7"/>
        <v>0</v>
      </c>
      <c r="AZ35" s="45">
        <f t="shared" si="7"/>
        <v>0</v>
      </c>
      <c r="BA35" s="45">
        <f t="shared" si="7"/>
        <v>0</v>
      </c>
    </row>
    <row r="36" spans="1:53" ht="15.75" thickBot="1" x14ac:dyDescent="0.3">
      <c r="A36" s="48" t="s">
        <v>1570</v>
      </c>
      <c r="B36" s="57"/>
      <c r="C36" s="59"/>
      <c r="D36" s="180"/>
      <c r="E36" s="181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45" t="str">
        <f t="shared" si="0"/>
        <v/>
      </c>
      <c r="V36" s="54">
        <f t="shared" si="3"/>
        <v>0</v>
      </c>
      <c r="W36" s="45" t="str">
        <f>IF($D36&lt;&gt;"",VLOOKUP($D36,ComptesParNuméro!$N$2:$O$1266,2,FALSE),"")</f>
        <v/>
      </c>
      <c r="X36" s="45">
        <f t="shared" si="6"/>
        <v>0</v>
      </c>
      <c r="Y36" s="45">
        <f t="shared" si="6"/>
        <v>0</v>
      </c>
      <c r="Z36" s="45">
        <f t="shared" si="6"/>
        <v>0</v>
      </c>
      <c r="AA36" s="45">
        <f t="shared" si="6"/>
        <v>0</v>
      </c>
      <c r="AB36" s="45">
        <f t="shared" si="6"/>
        <v>0</v>
      </c>
      <c r="AC36" s="45">
        <f t="shared" si="6"/>
        <v>0</v>
      </c>
      <c r="AD36" s="45">
        <f t="shared" si="6"/>
        <v>0</v>
      </c>
      <c r="AE36" s="45">
        <f t="shared" si="6"/>
        <v>0</v>
      </c>
      <c r="AF36" s="45">
        <f t="shared" si="6"/>
        <v>0</v>
      </c>
      <c r="AG36" s="45">
        <f t="shared" si="6"/>
        <v>0</v>
      </c>
      <c r="AH36" s="45">
        <f t="shared" si="6"/>
        <v>0</v>
      </c>
      <c r="AI36" s="45">
        <f t="shared" si="6"/>
        <v>0</v>
      </c>
      <c r="AJ36" s="45">
        <f t="shared" si="6"/>
        <v>0</v>
      </c>
      <c r="AK36" s="45">
        <f t="shared" si="6"/>
        <v>0</v>
      </c>
      <c r="AL36" s="45">
        <f t="shared" si="6"/>
        <v>0</v>
      </c>
      <c r="AM36" s="45">
        <f t="shared" si="7"/>
        <v>0</v>
      </c>
      <c r="AN36" s="45">
        <f t="shared" si="7"/>
        <v>0</v>
      </c>
      <c r="AO36" s="45">
        <f t="shared" si="7"/>
        <v>0</v>
      </c>
      <c r="AP36" s="45">
        <f t="shared" si="7"/>
        <v>0</v>
      </c>
      <c r="AQ36" s="45">
        <f t="shared" si="7"/>
        <v>0</v>
      </c>
      <c r="AR36" s="45">
        <f t="shared" si="7"/>
        <v>0</v>
      </c>
      <c r="AS36" s="45">
        <f t="shared" si="7"/>
        <v>0</v>
      </c>
      <c r="AT36" s="45">
        <f t="shared" si="7"/>
        <v>0</v>
      </c>
      <c r="AU36" s="45">
        <f t="shared" si="7"/>
        <v>0</v>
      </c>
      <c r="AV36" s="45">
        <f t="shared" si="7"/>
        <v>0</v>
      </c>
      <c r="AW36" s="45">
        <f t="shared" si="7"/>
        <v>0</v>
      </c>
      <c r="AX36" s="45">
        <f t="shared" si="7"/>
        <v>0</v>
      </c>
      <c r="AY36" s="45">
        <f t="shared" si="7"/>
        <v>0</v>
      </c>
      <c r="AZ36" s="45">
        <f t="shared" si="7"/>
        <v>0</v>
      </c>
      <c r="BA36" s="45">
        <f t="shared" si="7"/>
        <v>0</v>
      </c>
    </row>
    <row r="37" spans="1:53" ht="15.75" thickBot="1" x14ac:dyDescent="0.3">
      <c r="A37" s="48" t="s">
        <v>1570</v>
      </c>
      <c r="B37" s="57"/>
      <c r="C37" s="59"/>
      <c r="D37" s="180"/>
      <c r="E37" s="18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45" t="str">
        <f t="shared" si="0"/>
        <v/>
      </c>
      <c r="V37" s="54">
        <f t="shared" si="3"/>
        <v>0</v>
      </c>
      <c r="W37" s="45" t="str">
        <f>IF($D37&lt;&gt;"",VLOOKUP($D37,ComptesParNuméro!$N$2:$O$1266,2,FALSE),"")</f>
        <v/>
      </c>
      <c r="X37" s="45">
        <f t="shared" si="6"/>
        <v>0</v>
      </c>
      <c r="Y37" s="45">
        <f t="shared" si="6"/>
        <v>0</v>
      </c>
      <c r="Z37" s="45">
        <f t="shared" si="6"/>
        <v>0</v>
      </c>
      <c r="AA37" s="45">
        <f t="shared" si="6"/>
        <v>0</v>
      </c>
      <c r="AB37" s="45">
        <f t="shared" si="6"/>
        <v>0</v>
      </c>
      <c r="AC37" s="45">
        <f t="shared" si="6"/>
        <v>0</v>
      </c>
      <c r="AD37" s="45">
        <f t="shared" si="6"/>
        <v>0</v>
      </c>
      <c r="AE37" s="45">
        <f t="shared" si="6"/>
        <v>0</v>
      </c>
      <c r="AF37" s="45">
        <f t="shared" si="6"/>
        <v>0</v>
      </c>
      <c r="AG37" s="45">
        <f t="shared" si="6"/>
        <v>0</v>
      </c>
      <c r="AH37" s="45">
        <f t="shared" si="6"/>
        <v>0</v>
      </c>
      <c r="AI37" s="45">
        <f t="shared" si="6"/>
        <v>0</v>
      </c>
      <c r="AJ37" s="45">
        <f t="shared" si="6"/>
        <v>0</v>
      </c>
      <c r="AK37" s="45">
        <f t="shared" si="6"/>
        <v>0</v>
      </c>
      <c r="AL37" s="45">
        <f t="shared" si="6"/>
        <v>0</v>
      </c>
      <c r="AM37" s="45">
        <f t="shared" si="7"/>
        <v>0</v>
      </c>
      <c r="AN37" s="45">
        <f t="shared" si="7"/>
        <v>0</v>
      </c>
      <c r="AO37" s="45">
        <f t="shared" si="7"/>
        <v>0</v>
      </c>
      <c r="AP37" s="45">
        <f t="shared" si="7"/>
        <v>0</v>
      </c>
      <c r="AQ37" s="45">
        <f t="shared" si="7"/>
        <v>0</v>
      </c>
      <c r="AR37" s="45">
        <f t="shared" si="7"/>
        <v>0</v>
      </c>
      <c r="AS37" s="45">
        <f t="shared" si="7"/>
        <v>0</v>
      </c>
      <c r="AT37" s="45">
        <f t="shared" si="7"/>
        <v>0</v>
      </c>
      <c r="AU37" s="45">
        <f t="shared" si="7"/>
        <v>0</v>
      </c>
      <c r="AV37" s="45">
        <f t="shared" si="7"/>
        <v>0</v>
      </c>
      <c r="AW37" s="45">
        <f t="shared" si="7"/>
        <v>0</v>
      </c>
      <c r="AX37" s="45">
        <f t="shared" si="7"/>
        <v>0</v>
      </c>
      <c r="AY37" s="45">
        <f t="shared" si="7"/>
        <v>0</v>
      </c>
      <c r="AZ37" s="45">
        <f t="shared" si="7"/>
        <v>0</v>
      </c>
      <c r="BA37" s="45">
        <f t="shared" si="7"/>
        <v>0</v>
      </c>
    </row>
    <row r="38" spans="1:53" ht="15.75" thickBot="1" x14ac:dyDescent="0.3">
      <c r="A38" s="48" t="s">
        <v>1570</v>
      </c>
      <c r="B38" s="57"/>
      <c r="C38" s="59"/>
      <c r="D38" s="180"/>
      <c r="E38" s="181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45" t="str">
        <f t="shared" si="0"/>
        <v/>
      </c>
      <c r="V38" s="54">
        <f t="shared" si="3"/>
        <v>0</v>
      </c>
      <c r="W38" s="45" t="str">
        <f>IF($D38&lt;&gt;"",VLOOKUP($D38,ComptesParNuméro!$N$2:$O$1266,2,FALSE),"")</f>
        <v/>
      </c>
      <c r="X38" s="45">
        <f t="shared" si="6"/>
        <v>0</v>
      </c>
      <c r="Y38" s="45">
        <f t="shared" si="6"/>
        <v>0</v>
      </c>
      <c r="Z38" s="45">
        <f t="shared" si="6"/>
        <v>0</v>
      </c>
      <c r="AA38" s="45">
        <f t="shared" si="6"/>
        <v>0</v>
      </c>
      <c r="AB38" s="45">
        <f t="shared" si="6"/>
        <v>0</v>
      </c>
      <c r="AC38" s="45">
        <f t="shared" si="6"/>
        <v>0</v>
      </c>
      <c r="AD38" s="45">
        <f t="shared" si="6"/>
        <v>0</v>
      </c>
      <c r="AE38" s="45">
        <f t="shared" si="6"/>
        <v>0</v>
      </c>
      <c r="AF38" s="45">
        <f t="shared" si="6"/>
        <v>0</v>
      </c>
      <c r="AG38" s="45">
        <f t="shared" si="6"/>
        <v>0</v>
      </c>
      <c r="AH38" s="45">
        <f t="shared" si="6"/>
        <v>0</v>
      </c>
      <c r="AI38" s="45">
        <f t="shared" si="6"/>
        <v>0</v>
      </c>
      <c r="AJ38" s="45">
        <f t="shared" si="6"/>
        <v>0</v>
      </c>
      <c r="AK38" s="45">
        <f t="shared" si="6"/>
        <v>0</v>
      </c>
      <c r="AL38" s="45">
        <f t="shared" si="6"/>
        <v>0</v>
      </c>
      <c r="AM38" s="45">
        <f t="shared" si="7"/>
        <v>0</v>
      </c>
      <c r="AN38" s="45">
        <f t="shared" si="7"/>
        <v>0</v>
      </c>
      <c r="AO38" s="45">
        <f t="shared" si="7"/>
        <v>0</v>
      </c>
      <c r="AP38" s="45">
        <f t="shared" si="7"/>
        <v>0</v>
      </c>
      <c r="AQ38" s="45">
        <f t="shared" si="7"/>
        <v>0</v>
      </c>
      <c r="AR38" s="45">
        <f t="shared" si="7"/>
        <v>0</v>
      </c>
      <c r="AS38" s="45">
        <f t="shared" si="7"/>
        <v>0</v>
      </c>
      <c r="AT38" s="45">
        <f t="shared" si="7"/>
        <v>0</v>
      </c>
      <c r="AU38" s="45">
        <f t="shared" si="7"/>
        <v>0</v>
      </c>
      <c r="AV38" s="45">
        <f t="shared" si="7"/>
        <v>0</v>
      </c>
      <c r="AW38" s="45">
        <f t="shared" si="7"/>
        <v>0</v>
      </c>
      <c r="AX38" s="45">
        <f t="shared" si="7"/>
        <v>0</v>
      </c>
      <c r="AY38" s="45">
        <f t="shared" si="7"/>
        <v>0</v>
      </c>
      <c r="AZ38" s="45">
        <f t="shared" si="7"/>
        <v>0</v>
      </c>
      <c r="BA38" s="45">
        <f t="shared" si="7"/>
        <v>0</v>
      </c>
    </row>
    <row r="39" spans="1:53" ht="15.75" thickBot="1" x14ac:dyDescent="0.3">
      <c r="A39" s="48" t="s">
        <v>1570</v>
      </c>
      <c r="B39" s="57"/>
      <c r="C39" s="59"/>
      <c r="D39" s="180"/>
      <c r="E39" s="181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45" t="str">
        <f t="shared" si="0"/>
        <v/>
      </c>
      <c r="V39" s="54">
        <f t="shared" si="3"/>
        <v>0</v>
      </c>
      <c r="W39" s="45" t="str">
        <f>IF($D39&lt;&gt;"",VLOOKUP($D39,ComptesParNuméro!$N$2:$O$1266,2,FALSE),"")</f>
        <v/>
      </c>
      <c r="X39" s="45">
        <f t="shared" si="6"/>
        <v>0</v>
      </c>
      <c r="Y39" s="45">
        <f t="shared" si="6"/>
        <v>0</v>
      </c>
      <c r="Z39" s="45">
        <f t="shared" si="6"/>
        <v>0</v>
      </c>
      <c r="AA39" s="45">
        <f t="shared" si="6"/>
        <v>0</v>
      </c>
      <c r="AB39" s="45">
        <f t="shared" si="6"/>
        <v>0</v>
      </c>
      <c r="AC39" s="45">
        <f t="shared" si="6"/>
        <v>0</v>
      </c>
      <c r="AD39" s="45">
        <f t="shared" si="6"/>
        <v>0</v>
      </c>
      <c r="AE39" s="45">
        <f t="shared" si="6"/>
        <v>0</v>
      </c>
      <c r="AF39" s="45">
        <f t="shared" si="6"/>
        <v>0</v>
      </c>
      <c r="AG39" s="45">
        <f t="shared" si="6"/>
        <v>0</v>
      </c>
      <c r="AH39" s="45">
        <f t="shared" si="6"/>
        <v>0</v>
      </c>
      <c r="AI39" s="45">
        <f t="shared" si="6"/>
        <v>0</v>
      </c>
      <c r="AJ39" s="45">
        <f t="shared" si="6"/>
        <v>0</v>
      </c>
      <c r="AK39" s="45">
        <f t="shared" si="6"/>
        <v>0</v>
      </c>
      <c r="AL39" s="45">
        <f t="shared" si="6"/>
        <v>0</v>
      </c>
      <c r="AM39" s="45">
        <f t="shared" si="7"/>
        <v>0</v>
      </c>
      <c r="AN39" s="45">
        <f t="shared" si="7"/>
        <v>0</v>
      </c>
      <c r="AO39" s="45">
        <f t="shared" si="7"/>
        <v>0</v>
      </c>
      <c r="AP39" s="45">
        <f t="shared" si="7"/>
        <v>0</v>
      </c>
      <c r="AQ39" s="45">
        <f t="shared" si="7"/>
        <v>0</v>
      </c>
      <c r="AR39" s="45">
        <f t="shared" si="7"/>
        <v>0</v>
      </c>
      <c r="AS39" s="45">
        <f t="shared" si="7"/>
        <v>0</v>
      </c>
      <c r="AT39" s="45">
        <f t="shared" si="7"/>
        <v>0</v>
      </c>
      <c r="AU39" s="45">
        <f t="shared" si="7"/>
        <v>0</v>
      </c>
      <c r="AV39" s="45">
        <f t="shared" si="7"/>
        <v>0</v>
      </c>
      <c r="AW39" s="45">
        <f t="shared" si="7"/>
        <v>0</v>
      </c>
      <c r="AX39" s="45">
        <f t="shared" si="7"/>
        <v>0</v>
      </c>
      <c r="AY39" s="45">
        <f t="shared" si="7"/>
        <v>0</v>
      </c>
      <c r="AZ39" s="45">
        <f t="shared" si="7"/>
        <v>0</v>
      </c>
      <c r="BA39" s="45">
        <f t="shared" si="7"/>
        <v>0</v>
      </c>
    </row>
    <row r="40" spans="1:53" ht="15.75" thickBot="1" x14ac:dyDescent="0.3">
      <c r="A40" s="48" t="s">
        <v>1570</v>
      </c>
      <c r="B40" s="57"/>
      <c r="C40" s="59"/>
      <c r="D40" s="180"/>
      <c r="E40" s="181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45" t="str">
        <f t="shared" si="0"/>
        <v/>
      </c>
      <c r="V40" s="54">
        <f t="shared" si="3"/>
        <v>0</v>
      </c>
      <c r="W40" s="45" t="str">
        <f>IF($D40&lt;&gt;"",VLOOKUP($D40,ComptesParNuméro!$N$2:$O$1266,2,FALSE),"")</f>
        <v/>
      </c>
      <c r="X40" s="45">
        <f t="shared" si="6"/>
        <v>0</v>
      </c>
      <c r="Y40" s="45">
        <f t="shared" si="6"/>
        <v>0</v>
      </c>
      <c r="Z40" s="45">
        <f t="shared" si="6"/>
        <v>0</v>
      </c>
      <c r="AA40" s="45">
        <f t="shared" si="6"/>
        <v>0</v>
      </c>
      <c r="AB40" s="45">
        <f t="shared" si="6"/>
        <v>0</v>
      </c>
      <c r="AC40" s="45">
        <f t="shared" si="6"/>
        <v>0</v>
      </c>
      <c r="AD40" s="45">
        <f t="shared" si="6"/>
        <v>0</v>
      </c>
      <c r="AE40" s="45">
        <f t="shared" si="6"/>
        <v>0</v>
      </c>
      <c r="AF40" s="45">
        <f t="shared" si="6"/>
        <v>0</v>
      </c>
      <c r="AG40" s="45">
        <f t="shared" si="6"/>
        <v>0</v>
      </c>
      <c r="AH40" s="45">
        <f t="shared" si="6"/>
        <v>0</v>
      </c>
      <c r="AI40" s="45">
        <f t="shared" si="6"/>
        <v>0</v>
      </c>
      <c r="AJ40" s="45">
        <f t="shared" si="6"/>
        <v>0</v>
      </c>
      <c r="AK40" s="45">
        <f t="shared" si="6"/>
        <v>0</v>
      </c>
      <c r="AL40" s="45">
        <f t="shared" si="6"/>
        <v>0</v>
      </c>
      <c r="AM40" s="45">
        <f t="shared" si="7"/>
        <v>0</v>
      </c>
      <c r="AN40" s="45">
        <f t="shared" si="7"/>
        <v>0</v>
      </c>
      <c r="AO40" s="45">
        <f t="shared" si="7"/>
        <v>0</v>
      </c>
      <c r="AP40" s="45">
        <f t="shared" si="7"/>
        <v>0</v>
      </c>
      <c r="AQ40" s="45">
        <f t="shared" si="7"/>
        <v>0</v>
      </c>
      <c r="AR40" s="45">
        <f t="shared" si="7"/>
        <v>0</v>
      </c>
      <c r="AS40" s="45">
        <f t="shared" si="7"/>
        <v>0</v>
      </c>
      <c r="AT40" s="45">
        <f t="shared" si="7"/>
        <v>0</v>
      </c>
      <c r="AU40" s="45">
        <f t="shared" si="7"/>
        <v>0</v>
      </c>
      <c r="AV40" s="45">
        <f t="shared" si="7"/>
        <v>0</v>
      </c>
      <c r="AW40" s="45">
        <f t="shared" si="7"/>
        <v>0</v>
      </c>
      <c r="AX40" s="45">
        <f t="shared" si="7"/>
        <v>0</v>
      </c>
      <c r="AY40" s="45">
        <f t="shared" si="7"/>
        <v>0</v>
      </c>
      <c r="AZ40" s="45">
        <f t="shared" si="7"/>
        <v>0</v>
      </c>
      <c r="BA40" s="45">
        <f t="shared" si="7"/>
        <v>0</v>
      </c>
    </row>
    <row r="41" spans="1:53" ht="15.75" thickBot="1" x14ac:dyDescent="0.3">
      <c r="A41" s="48" t="s">
        <v>1570</v>
      </c>
      <c r="B41" s="57"/>
      <c r="C41" s="59"/>
      <c r="D41" s="180"/>
      <c r="E41" s="181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45" t="str">
        <f t="shared" si="0"/>
        <v/>
      </c>
      <c r="V41" s="54">
        <f t="shared" si="3"/>
        <v>0</v>
      </c>
      <c r="W41" s="45" t="str">
        <f>IF($D41&lt;&gt;"",VLOOKUP($D41,ComptesParNuméro!$N$2:$O$1266,2,FALSE),"")</f>
        <v/>
      </c>
      <c r="X41" s="45">
        <f t="shared" si="6"/>
        <v>0</v>
      </c>
      <c r="Y41" s="45">
        <f t="shared" si="6"/>
        <v>0</v>
      </c>
      <c r="Z41" s="45">
        <f t="shared" si="6"/>
        <v>0</v>
      </c>
      <c r="AA41" s="45">
        <f t="shared" si="6"/>
        <v>0</v>
      </c>
      <c r="AB41" s="45">
        <f t="shared" si="6"/>
        <v>0</v>
      </c>
      <c r="AC41" s="45">
        <f t="shared" si="6"/>
        <v>0</v>
      </c>
      <c r="AD41" s="45">
        <f t="shared" si="6"/>
        <v>0</v>
      </c>
      <c r="AE41" s="45">
        <f t="shared" si="6"/>
        <v>0</v>
      </c>
      <c r="AF41" s="45">
        <f t="shared" si="6"/>
        <v>0</v>
      </c>
      <c r="AG41" s="45">
        <f t="shared" si="6"/>
        <v>0</v>
      </c>
      <c r="AH41" s="45">
        <f t="shared" si="6"/>
        <v>0</v>
      </c>
      <c r="AI41" s="45">
        <f t="shared" si="6"/>
        <v>0</v>
      </c>
      <c r="AJ41" s="45">
        <f t="shared" si="6"/>
        <v>0</v>
      </c>
      <c r="AK41" s="45">
        <f t="shared" si="6"/>
        <v>0</v>
      </c>
      <c r="AL41" s="45">
        <f t="shared" si="6"/>
        <v>0</v>
      </c>
      <c r="AM41" s="45">
        <f t="shared" si="7"/>
        <v>0</v>
      </c>
      <c r="AN41" s="45">
        <f t="shared" si="7"/>
        <v>0</v>
      </c>
      <c r="AO41" s="45">
        <f t="shared" si="7"/>
        <v>0</v>
      </c>
      <c r="AP41" s="45">
        <f t="shared" si="7"/>
        <v>0</v>
      </c>
      <c r="AQ41" s="45">
        <f t="shared" si="7"/>
        <v>0</v>
      </c>
      <c r="AR41" s="45">
        <f t="shared" si="7"/>
        <v>0</v>
      </c>
      <c r="AS41" s="45">
        <f t="shared" si="7"/>
        <v>0</v>
      </c>
      <c r="AT41" s="45">
        <f t="shared" si="7"/>
        <v>0</v>
      </c>
      <c r="AU41" s="45">
        <f t="shared" si="7"/>
        <v>0</v>
      </c>
      <c r="AV41" s="45">
        <f t="shared" si="7"/>
        <v>0</v>
      </c>
      <c r="AW41" s="45">
        <f t="shared" si="7"/>
        <v>0</v>
      </c>
      <c r="AX41" s="45">
        <f t="shared" si="7"/>
        <v>0</v>
      </c>
      <c r="AY41" s="45">
        <f t="shared" si="7"/>
        <v>0</v>
      </c>
      <c r="AZ41" s="45">
        <f t="shared" si="7"/>
        <v>0</v>
      </c>
      <c r="BA41" s="45">
        <f t="shared" si="7"/>
        <v>0</v>
      </c>
    </row>
    <row r="42" spans="1:53" ht="15.75" thickBot="1" x14ac:dyDescent="0.3">
      <c r="A42" s="48" t="s">
        <v>1570</v>
      </c>
      <c r="B42" s="57"/>
      <c r="C42" s="59"/>
      <c r="D42" s="180"/>
      <c r="E42" s="181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45" t="str">
        <f t="shared" si="0"/>
        <v/>
      </c>
      <c r="V42" s="54">
        <f t="shared" si="3"/>
        <v>0</v>
      </c>
      <c r="W42" s="45" t="str">
        <f>IF($D42&lt;&gt;"",VLOOKUP($D42,ComptesParNuméro!$N$2:$O$1266,2,FALSE),"")</f>
        <v/>
      </c>
      <c r="X42" s="45">
        <f t="shared" si="6"/>
        <v>0</v>
      </c>
      <c r="Y42" s="45">
        <f t="shared" si="6"/>
        <v>0</v>
      </c>
      <c r="Z42" s="45">
        <f t="shared" si="6"/>
        <v>0</v>
      </c>
      <c r="AA42" s="45">
        <f t="shared" si="6"/>
        <v>0</v>
      </c>
      <c r="AB42" s="45">
        <f t="shared" si="6"/>
        <v>0</v>
      </c>
      <c r="AC42" s="45">
        <f t="shared" si="6"/>
        <v>0</v>
      </c>
      <c r="AD42" s="45">
        <f t="shared" si="6"/>
        <v>0</v>
      </c>
      <c r="AE42" s="45">
        <f t="shared" si="6"/>
        <v>0</v>
      </c>
      <c r="AF42" s="45">
        <f t="shared" si="6"/>
        <v>0</v>
      </c>
      <c r="AG42" s="45">
        <f t="shared" si="6"/>
        <v>0</v>
      </c>
      <c r="AH42" s="45">
        <f t="shared" si="6"/>
        <v>0</v>
      </c>
      <c r="AI42" s="45">
        <f t="shared" si="6"/>
        <v>0</v>
      </c>
      <c r="AJ42" s="45">
        <f t="shared" si="6"/>
        <v>0</v>
      </c>
      <c r="AK42" s="45">
        <f t="shared" si="6"/>
        <v>0</v>
      </c>
      <c r="AL42" s="45">
        <f t="shared" si="6"/>
        <v>0</v>
      </c>
      <c r="AM42" s="45">
        <f t="shared" si="7"/>
        <v>0</v>
      </c>
      <c r="AN42" s="45">
        <f t="shared" si="7"/>
        <v>0</v>
      </c>
      <c r="AO42" s="45">
        <f t="shared" si="7"/>
        <v>0</v>
      </c>
      <c r="AP42" s="45">
        <f t="shared" si="7"/>
        <v>0</v>
      </c>
      <c r="AQ42" s="45">
        <f t="shared" si="7"/>
        <v>0</v>
      </c>
      <c r="AR42" s="45">
        <f t="shared" si="7"/>
        <v>0</v>
      </c>
      <c r="AS42" s="45">
        <f t="shared" si="7"/>
        <v>0</v>
      </c>
      <c r="AT42" s="45">
        <f t="shared" si="7"/>
        <v>0</v>
      </c>
      <c r="AU42" s="45">
        <f t="shared" si="7"/>
        <v>0</v>
      </c>
      <c r="AV42" s="45">
        <f t="shared" si="7"/>
        <v>0</v>
      </c>
      <c r="AW42" s="45">
        <f t="shared" si="7"/>
        <v>0</v>
      </c>
      <c r="AX42" s="45">
        <f t="shared" si="7"/>
        <v>0</v>
      </c>
      <c r="AY42" s="45">
        <f t="shared" si="7"/>
        <v>0</v>
      </c>
      <c r="AZ42" s="45">
        <f t="shared" si="7"/>
        <v>0</v>
      </c>
      <c r="BA42" s="45">
        <f t="shared" si="7"/>
        <v>0</v>
      </c>
    </row>
    <row r="43" spans="1:53" ht="15.75" thickBot="1" x14ac:dyDescent="0.3">
      <c r="A43" s="48" t="s">
        <v>1570</v>
      </c>
      <c r="B43" s="57"/>
      <c r="C43" s="59"/>
      <c r="D43" s="180"/>
      <c r="E43" s="181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45" t="str">
        <f t="shared" si="0"/>
        <v/>
      </c>
      <c r="V43" s="54">
        <f t="shared" si="3"/>
        <v>0</v>
      </c>
      <c r="W43" s="45" t="str">
        <f>IF($D43&lt;&gt;"",VLOOKUP($D43,ComptesParNuméro!$N$2:$O$1266,2,FALSE),"")</f>
        <v/>
      </c>
      <c r="X43" s="45">
        <f t="shared" si="6"/>
        <v>0</v>
      </c>
      <c r="Y43" s="45">
        <f t="shared" si="6"/>
        <v>0</v>
      </c>
      <c r="Z43" s="45">
        <f t="shared" si="6"/>
        <v>0</v>
      </c>
      <c r="AA43" s="45">
        <f t="shared" si="6"/>
        <v>0</v>
      </c>
      <c r="AB43" s="45">
        <f t="shared" si="6"/>
        <v>0</v>
      </c>
      <c r="AC43" s="45">
        <f t="shared" si="6"/>
        <v>0</v>
      </c>
      <c r="AD43" s="45">
        <f t="shared" si="6"/>
        <v>0</v>
      </c>
      <c r="AE43" s="45">
        <f t="shared" si="6"/>
        <v>0</v>
      </c>
      <c r="AF43" s="45">
        <f t="shared" si="6"/>
        <v>0</v>
      </c>
      <c r="AG43" s="45">
        <f t="shared" si="6"/>
        <v>0</v>
      </c>
      <c r="AH43" s="45">
        <f t="shared" si="6"/>
        <v>0</v>
      </c>
      <c r="AI43" s="45">
        <f t="shared" si="6"/>
        <v>0</v>
      </c>
      <c r="AJ43" s="45">
        <f t="shared" si="6"/>
        <v>0</v>
      </c>
      <c r="AK43" s="45">
        <f t="shared" si="6"/>
        <v>0</v>
      </c>
      <c r="AL43" s="45">
        <f t="shared" si="6"/>
        <v>0</v>
      </c>
      <c r="AM43" s="45">
        <f t="shared" si="7"/>
        <v>0</v>
      </c>
      <c r="AN43" s="45">
        <f t="shared" si="7"/>
        <v>0</v>
      </c>
      <c r="AO43" s="45">
        <f t="shared" si="7"/>
        <v>0</v>
      </c>
      <c r="AP43" s="45">
        <f t="shared" si="7"/>
        <v>0</v>
      </c>
      <c r="AQ43" s="45">
        <f t="shared" si="7"/>
        <v>0</v>
      </c>
      <c r="AR43" s="45">
        <f t="shared" si="7"/>
        <v>0</v>
      </c>
      <c r="AS43" s="45">
        <f t="shared" si="7"/>
        <v>0</v>
      </c>
      <c r="AT43" s="45">
        <f t="shared" si="7"/>
        <v>0</v>
      </c>
      <c r="AU43" s="45">
        <f t="shared" si="7"/>
        <v>0</v>
      </c>
      <c r="AV43" s="45">
        <f t="shared" si="7"/>
        <v>0</v>
      </c>
      <c r="AW43" s="45">
        <f t="shared" si="7"/>
        <v>0</v>
      </c>
      <c r="AX43" s="45">
        <f t="shared" si="7"/>
        <v>0</v>
      </c>
      <c r="AY43" s="45">
        <f t="shared" si="7"/>
        <v>0</v>
      </c>
      <c r="AZ43" s="45">
        <f t="shared" si="7"/>
        <v>0</v>
      </c>
      <c r="BA43" s="45">
        <f t="shared" si="7"/>
        <v>0</v>
      </c>
    </row>
    <row r="44" spans="1:53" ht="15.75" thickBot="1" x14ac:dyDescent="0.3">
      <c r="A44" s="48" t="s">
        <v>1570</v>
      </c>
      <c r="B44" s="57"/>
      <c r="C44" s="59"/>
      <c r="D44" s="180"/>
      <c r="E44" s="181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45" t="str">
        <f t="shared" si="0"/>
        <v/>
      </c>
      <c r="V44" s="54">
        <f t="shared" si="3"/>
        <v>0</v>
      </c>
      <c r="W44" s="45" t="str">
        <f>IF($D44&lt;&gt;"",VLOOKUP($D44,ComptesParNuméro!$N$2:$O$1266,2,FALSE),"")</f>
        <v/>
      </c>
      <c r="X44" s="45">
        <f>IF($W44="Investissement",F44,0)</f>
        <v>0</v>
      </c>
      <c r="Y44" s="45">
        <f t="shared" ref="Y44:AL44" si="8">IF($W44="Investissement",G44,0)</f>
        <v>0</v>
      </c>
      <c r="Z44" s="45">
        <f t="shared" si="8"/>
        <v>0</v>
      </c>
      <c r="AA44" s="45">
        <f t="shared" si="8"/>
        <v>0</v>
      </c>
      <c r="AB44" s="45">
        <f t="shared" si="8"/>
        <v>0</v>
      </c>
      <c r="AC44" s="45">
        <f t="shared" si="8"/>
        <v>0</v>
      </c>
      <c r="AD44" s="45">
        <f t="shared" si="8"/>
        <v>0</v>
      </c>
      <c r="AE44" s="45">
        <f t="shared" si="8"/>
        <v>0</v>
      </c>
      <c r="AF44" s="45">
        <f t="shared" si="8"/>
        <v>0</v>
      </c>
      <c r="AG44" s="45">
        <f t="shared" si="8"/>
        <v>0</v>
      </c>
      <c r="AH44" s="45">
        <f t="shared" si="8"/>
        <v>0</v>
      </c>
      <c r="AI44" s="45">
        <f t="shared" si="8"/>
        <v>0</v>
      </c>
      <c r="AJ44" s="45">
        <f t="shared" si="8"/>
        <v>0</v>
      </c>
      <c r="AK44" s="45">
        <f t="shared" si="8"/>
        <v>0</v>
      </c>
      <c r="AL44" s="45">
        <f t="shared" si="8"/>
        <v>0</v>
      </c>
      <c r="AM44" s="45">
        <f>IF($W44="Dépense",F44,0)</f>
        <v>0</v>
      </c>
      <c r="AN44" s="45">
        <f t="shared" ref="AN44:BA44" si="9">IF($W44="Dépense",G44,0)</f>
        <v>0</v>
      </c>
      <c r="AO44" s="45">
        <f t="shared" si="9"/>
        <v>0</v>
      </c>
      <c r="AP44" s="45">
        <f t="shared" si="9"/>
        <v>0</v>
      </c>
      <c r="AQ44" s="45">
        <f t="shared" si="9"/>
        <v>0</v>
      </c>
      <c r="AR44" s="45">
        <f t="shared" si="9"/>
        <v>0</v>
      </c>
      <c r="AS44" s="45">
        <f t="shared" si="9"/>
        <v>0</v>
      </c>
      <c r="AT44" s="45">
        <f t="shared" si="9"/>
        <v>0</v>
      </c>
      <c r="AU44" s="45">
        <f t="shared" si="9"/>
        <v>0</v>
      </c>
      <c r="AV44" s="45">
        <f t="shared" si="9"/>
        <v>0</v>
      </c>
      <c r="AW44" s="45">
        <f t="shared" si="9"/>
        <v>0</v>
      </c>
      <c r="AX44" s="45">
        <f t="shared" si="9"/>
        <v>0</v>
      </c>
      <c r="AY44" s="45">
        <f t="shared" si="9"/>
        <v>0</v>
      </c>
      <c r="AZ44" s="45">
        <f t="shared" si="9"/>
        <v>0</v>
      </c>
      <c r="BA44" s="45">
        <f t="shared" si="9"/>
        <v>0</v>
      </c>
    </row>
    <row r="45" spans="1:53" x14ac:dyDescent="0.25">
      <c r="A45" s="44"/>
      <c r="B45" s="44"/>
      <c r="C45" s="44"/>
      <c r="D45" s="4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45"/>
      <c r="V45" s="45"/>
      <c r="W45" s="45"/>
      <c r="X45" s="45">
        <f t="shared" ref="X45:BA45" si="10">SUM(X10:X44)</f>
        <v>0</v>
      </c>
      <c r="Y45" s="45">
        <f t="shared" si="10"/>
        <v>0</v>
      </c>
      <c r="Z45" s="45">
        <f t="shared" si="10"/>
        <v>0</v>
      </c>
      <c r="AA45" s="45">
        <f t="shared" si="10"/>
        <v>0</v>
      </c>
      <c r="AB45" s="45">
        <f t="shared" si="10"/>
        <v>0</v>
      </c>
      <c r="AC45" s="45">
        <f t="shared" si="10"/>
        <v>0</v>
      </c>
      <c r="AD45" s="45">
        <f t="shared" si="10"/>
        <v>0</v>
      </c>
      <c r="AE45" s="45">
        <f t="shared" si="10"/>
        <v>0</v>
      </c>
      <c r="AF45" s="45">
        <f t="shared" si="10"/>
        <v>0</v>
      </c>
      <c r="AG45" s="45">
        <f t="shared" si="10"/>
        <v>0</v>
      </c>
      <c r="AH45" s="45">
        <f t="shared" si="10"/>
        <v>0</v>
      </c>
      <c r="AI45" s="45">
        <f t="shared" si="10"/>
        <v>0</v>
      </c>
      <c r="AJ45" s="45">
        <f t="shared" si="10"/>
        <v>0</v>
      </c>
      <c r="AK45" s="45">
        <f t="shared" si="10"/>
        <v>0</v>
      </c>
      <c r="AL45" s="45">
        <f t="shared" si="10"/>
        <v>0</v>
      </c>
      <c r="AM45" s="45">
        <f t="shared" si="10"/>
        <v>0</v>
      </c>
      <c r="AN45" s="45">
        <f t="shared" si="10"/>
        <v>0</v>
      </c>
      <c r="AO45" s="45">
        <f t="shared" si="10"/>
        <v>0</v>
      </c>
      <c r="AP45" s="45">
        <f t="shared" si="10"/>
        <v>0</v>
      </c>
      <c r="AQ45" s="45">
        <f t="shared" si="10"/>
        <v>0</v>
      </c>
      <c r="AR45" s="45">
        <f t="shared" si="10"/>
        <v>0</v>
      </c>
      <c r="AS45" s="45">
        <f t="shared" si="10"/>
        <v>0</v>
      </c>
      <c r="AT45" s="45">
        <f t="shared" si="10"/>
        <v>0</v>
      </c>
      <c r="AU45" s="45">
        <f t="shared" si="10"/>
        <v>0</v>
      </c>
      <c r="AV45" s="45">
        <f t="shared" si="10"/>
        <v>0</v>
      </c>
      <c r="AW45" s="45">
        <f t="shared" si="10"/>
        <v>0</v>
      </c>
      <c r="AX45" s="45">
        <f t="shared" si="10"/>
        <v>0</v>
      </c>
      <c r="AY45" s="45">
        <f t="shared" si="10"/>
        <v>0</v>
      </c>
      <c r="AZ45" s="45">
        <f t="shared" si="10"/>
        <v>0</v>
      </c>
      <c r="BA45" s="45">
        <f t="shared" si="10"/>
        <v>0</v>
      </c>
    </row>
    <row r="46" spans="1:53" x14ac:dyDescent="0.25">
      <c r="A46" s="44"/>
      <c r="B46" s="44"/>
      <c r="C46" s="44"/>
      <c r="D46" s="44"/>
      <c r="E46" s="4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53" x14ac:dyDescent="0.25">
      <c r="A47" s="44"/>
      <c r="B47" s="44"/>
      <c r="C47" s="44"/>
      <c r="D47" s="44"/>
      <c r="E47" s="44"/>
      <c r="F47" s="5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53" x14ac:dyDescent="0.25">
      <c r="A48" s="44"/>
      <c r="B48" s="44"/>
      <c r="C48" s="44"/>
      <c r="D48" s="44"/>
      <c r="E48" s="4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5">
      <c r="A49" s="44"/>
      <c r="B49" s="44"/>
      <c r="C49" s="44"/>
      <c r="D49" s="44"/>
      <c r="E49" s="4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5">
      <c r="A50" s="44"/>
      <c r="B50" s="44"/>
      <c r="C50" s="44"/>
      <c r="D50" s="44"/>
      <c r="E50" s="4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44"/>
      <c r="B51" s="44"/>
      <c r="C51" s="44"/>
      <c r="D51" s="44"/>
      <c r="E51" s="4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71" spans="2:6" x14ac:dyDescent="0.25">
      <c r="B71" s="56"/>
      <c r="C71" s="56"/>
      <c r="D71" s="56"/>
      <c r="E71" s="56"/>
      <c r="F71" s="16"/>
    </row>
    <row r="72" spans="2:6" x14ac:dyDescent="0.25">
      <c r="B72" s="56"/>
      <c r="C72" s="56"/>
      <c r="D72" s="56"/>
      <c r="E72" s="56"/>
      <c r="F72" s="16"/>
    </row>
    <row r="73" spans="2:6" x14ac:dyDescent="0.25">
      <c r="B73" s="56"/>
      <c r="C73" s="56"/>
      <c r="D73" s="56"/>
      <c r="E73" s="56"/>
      <c r="F73" s="16"/>
    </row>
    <row r="74" spans="2:6" x14ac:dyDescent="0.25">
      <c r="B74" s="56"/>
      <c r="C74" s="56"/>
      <c r="D74" s="56"/>
      <c r="E74" s="56"/>
      <c r="F74" s="16"/>
    </row>
    <row r="75" spans="2:6" x14ac:dyDescent="0.25">
      <c r="B75" s="56"/>
      <c r="C75" s="56"/>
      <c r="D75" s="56"/>
      <c r="E75" s="56"/>
      <c r="F75" s="16"/>
    </row>
    <row r="76" spans="2:6" x14ac:dyDescent="0.25">
      <c r="B76" s="56"/>
      <c r="C76" s="56"/>
      <c r="D76" s="56"/>
      <c r="E76" s="56"/>
      <c r="F76" s="16"/>
    </row>
    <row r="77" spans="2:6" x14ac:dyDescent="0.25">
      <c r="B77" s="56"/>
      <c r="C77" s="56"/>
      <c r="D77" s="56"/>
      <c r="E77" s="56"/>
      <c r="F77" s="16"/>
    </row>
    <row r="78" spans="2:6" x14ac:dyDescent="0.25">
      <c r="B78" s="56"/>
      <c r="C78" s="56"/>
      <c r="D78" s="56"/>
      <c r="E78" s="56"/>
      <c r="F78" s="16"/>
    </row>
    <row r="79" spans="2:6" x14ac:dyDescent="0.25">
      <c r="B79" s="56"/>
      <c r="C79" s="56"/>
      <c r="D79" s="56"/>
      <c r="E79" s="56"/>
      <c r="F79" s="16"/>
    </row>
    <row r="80" spans="2:6" x14ac:dyDescent="0.25">
      <c r="B80" s="56"/>
      <c r="C80" s="56"/>
      <c r="D80" s="56"/>
      <c r="E80" s="56"/>
      <c r="F80" s="16"/>
    </row>
    <row r="81" spans="2:6" x14ac:dyDescent="0.25">
      <c r="B81" s="56"/>
      <c r="C81" s="56"/>
      <c r="D81" s="56"/>
      <c r="E81" s="56"/>
      <c r="F81" s="16"/>
    </row>
    <row r="82" spans="2:6" x14ac:dyDescent="0.25">
      <c r="B82" s="56"/>
      <c r="C82" s="56"/>
      <c r="D82" s="56"/>
      <c r="E82" s="56"/>
      <c r="F82" s="16"/>
    </row>
    <row r="83" spans="2:6" x14ac:dyDescent="0.25">
      <c r="B83" s="56"/>
      <c r="C83" s="56"/>
      <c r="D83" s="56"/>
      <c r="E83" s="56"/>
      <c r="F83" s="16"/>
    </row>
    <row r="84" spans="2:6" x14ac:dyDescent="0.25">
      <c r="B84" s="56"/>
      <c r="C84" s="56"/>
      <c r="D84" s="56"/>
      <c r="E84" s="56"/>
      <c r="F84" s="16"/>
    </row>
    <row r="85" spans="2:6" x14ac:dyDescent="0.25">
      <c r="B85" s="56"/>
      <c r="C85" s="56"/>
      <c r="D85" s="56"/>
      <c r="E85" s="56"/>
      <c r="F85" s="16"/>
    </row>
    <row r="86" spans="2:6" x14ac:dyDescent="0.25">
      <c r="B86" s="56"/>
      <c r="C86" s="56"/>
      <c r="D86" s="56"/>
      <c r="E86" s="56"/>
      <c r="F86" s="16"/>
    </row>
    <row r="87" spans="2:6" x14ac:dyDescent="0.25">
      <c r="B87" s="56"/>
      <c r="C87" s="56"/>
      <c r="D87" s="56"/>
      <c r="E87" s="56"/>
      <c r="F87" s="16"/>
    </row>
    <row r="88" spans="2:6" x14ac:dyDescent="0.25">
      <c r="B88" s="56"/>
      <c r="C88" s="56"/>
      <c r="D88" s="56"/>
      <c r="E88" s="56"/>
      <c r="F88" s="16"/>
    </row>
    <row r="89" spans="2:6" x14ac:dyDescent="0.25">
      <c r="B89" s="56"/>
      <c r="C89" s="56"/>
      <c r="D89" s="56"/>
      <c r="E89" s="56"/>
      <c r="F89" s="16"/>
    </row>
    <row r="90" spans="2:6" x14ac:dyDescent="0.25">
      <c r="B90" s="56"/>
      <c r="C90" s="56"/>
      <c r="D90" s="56"/>
      <c r="E90" s="56"/>
      <c r="F90" s="16"/>
    </row>
    <row r="91" spans="2:6" x14ac:dyDescent="0.25">
      <c r="B91" s="56"/>
      <c r="C91" s="56"/>
      <c r="D91" s="56"/>
      <c r="E91" s="56"/>
      <c r="F91" s="16"/>
    </row>
    <row r="92" spans="2:6" x14ac:dyDescent="0.25">
      <c r="B92" s="56"/>
      <c r="C92" s="56"/>
      <c r="D92" s="56"/>
      <c r="E92" s="56"/>
      <c r="F92" s="16"/>
    </row>
    <row r="93" spans="2:6" x14ac:dyDescent="0.25">
      <c r="B93" s="56"/>
      <c r="C93" s="56"/>
      <c r="D93" s="56"/>
      <c r="E93" s="56"/>
      <c r="F93" s="16"/>
    </row>
    <row r="94" spans="2:6" x14ac:dyDescent="0.25">
      <c r="B94" s="56"/>
      <c r="C94" s="56"/>
      <c r="D94" s="56"/>
      <c r="E94" s="56"/>
      <c r="F94" s="16"/>
    </row>
  </sheetData>
  <dataConsolidate/>
  <mergeCells count="36">
    <mergeCell ref="D20:E20"/>
    <mergeCell ref="B7:D7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44:E4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pageMargins left="0.7" right="0.7" top="0.75" bottom="0.75" header="0.3" footer="0.3"/>
  <pageSetup orientation="portrait" horizontalDpi="4294967292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A8F0DAA-287E-4F4F-931E-28A5C717E4D8}">
          <x14:formula1>
            <xm:f>IF(B4="Établissement",'Domaines de valeur'!$E$3:$E$37,IF(B4="Ministère",'Domaines de valeur'!$B$4,'Domaines de valeur'!$H$3:$H$19))</xm:f>
          </x14:formula1>
          <xm:sqref>B7</xm:sqref>
        </x14:dataValidation>
        <x14:dataValidation type="list" allowBlank="1" showInputMessage="1" showErrorMessage="1" xr:uid="{B7E9CE62-4041-46AD-9F49-F25B2E0F94B8}">
          <x14:formula1>
            <xm:f>'Domaines de valeur'!$B$3:$B$5</xm:f>
          </x14:formula1>
          <xm:sqref>B4</xm:sqref>
        </x14:dataValidation>
        <x14:dataValidation type="list" showInputMessage="1" showErrorMessage="1" xr:uid="{AFB27ECE-8272-4CBF-B687-2D126BBE8C6C}">
          <x14:formula1>
            <xm:f>'Domaines de valeur'!$L$3:$L$5</xm:f>
          </x14:formula1>
          <xm:sqref>C10:C44</xm:sqref>
        </x14:dataValidation>
        <x14:dataValidation type="list" allowBlank="1" showInputMessage="1" showErrorMessage="1" xr:uid="{CF2504CA-CE08-432B-83F0-513670497D5B}">
          <x14:formula1>
            <xm:f>Comptes!$N$1194:$N$1209</xm:f>
          </x14:formula1>
          <xm:sqref>E10</xm:sqref>
        </x14:dataValidation>
        <x14:dataValidation type="list" showInputMessage="1" showErrorMessage="1" xr:uid="{8FAAAF3C-217A-4F1D-90E7-E1545A0DEBEF}">
          <x14:formula1>
            <xm:f>'Domaines de valeur'!$K$3:$K$12</xm:f>
          </x14:formula1>
          <xm:sqref>B10:B44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1E74C-8F2E-4584-98B9-28AEA9199E0F}">
  <sheetPr codeName="Feuil21">
    <tabColor rgb="FF00B0F0"/>
  </sheetPr>
  <dimension ref="A1:BA94"/>
  <sheetViews>
    <sheetView workbookViewId="0"/>
  </sheetViews>
  <sheetFormatPr baseColWidth="10" defaultRowHeight="15" x14ac:dyDescent="0.25"/>
  <cols>
    <col min="1" max="1" width="3.140625" style="46" customWidth="1"/>
    <col min="2" max="2" width="53.140625" style="46" bestFit="1" customWidth="1"/>
    <col min="3" max="3" width="25.7109375" style="46" customWidth="1"/>
    <col min="4" max="4" width="28.5703125" style="46" customWidth="1"/>
    <col min="5" max="5" width="34.140625" style="46" customWidth="1"/>
    <col min="6" max="20" width="14.140625" style="17" customWidth="1"/>
    <col min="21" max="21" width="53.140625" style="46" bestFit="1" customWidth="1"/>
    <col min="22" max="22" width="16.7109375" style="46" bestFit="1" customWidth="1"/>
    <col min="23" max="23" width="16.7109375" style="46" customWidth="1"/>
    <col min="24" max="16384" width="11.42578125" style="46"/>
  </cols>
  <sheetData>
    <row r="1" spans="1:53" x14ac:dyDescent="0.25">
      <c r="A1" s="44"/>
      <c r="B1" s="44"/>
      <c r="C1" s="44"/>
      <c r="D1" s="44"/>
      <c r="E1" s="4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</row>
    <row r="2" spans="1:53" ht="23.25" x14ac:dyDescent="0.35">
      <c r="A2" s="44"/>
      <c r="B2" s="99" t="s">
        <v>1768</v>
      </c>
      <c r="C2" s="44"/>
      <c r="D2" s="44"/>
      <c r="E2" s="4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</row>
    <row r="3" spans="1:53" ht="15.75" thickBot="1" x14ac:dyDescent="0.3">
      <c r="A3" s="44"/>
      <c r="B3" s="47" t="s">
        <v>1571</v>
      </c>
      <c r="C3" s="44"/>
      <c r="D3" s="44"/>
      <c r="E3" s="4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</row>
    <row r="4" spans="1:53" ht="15.75" thickBot="1" x14ac:dyDescent="0.3">
      <c r="A4" s="48" t="s">
        <v>1570</v>
      </c>
      <c r="B4" s="57" t="s">
        <v>62</v>
      </c>
      <c r="C4" s="44"/>
      <c r="D4" s="44"/>
      <c r="E4" s="4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</row>
    <row r="5" spans="1:53" x14ac:dyDescent="0.25">
      <c r="A5" s="44"/>
      <c r="B5" s="44"/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</row>
    <row r="6" spans="1:53" ht="15.75" thickBot="1" x14ac:dyDescent="0.3">
      <c r="A6" s="44"/>
      <c r="B6" s="47" t="s">
        <v>1572</v>
      </c>
      <c r="C6" s="44"/>
      <c r="D6" s="44"/>
      <c r="E6" s="4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</row>
    <row r="7" spans="1:53" ht="15.75" thickBot="1" x14ac:dyDescent="0.3">
      <c r="A7" s="48" t="s">
        <v>1570</v>
      </c>
      <c r="B7" s="180" t="s">
        <v>1718</v>
      </c>
      <c r="C7" s="181"/>
      <c r="D7" s="182"/>
      <c r="E7" s="5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</row>
    <row r="8" spans="1:53" x14ac:dyDescent="0.25">
      <c r="A8" s="44"/>
      <c r="B8" s="44"/>
      <c r="C8" s="44"/>
      <c r="D8" s="44"/>
      <c r="E8" s="44"/>
      <c r="F8" s="51" t="s">
        <v>19</v>
      </c>
      <c r="G8" s="51" t="s">
        <v>20</v>
      </c>
      <c r="H8" s="51" t="s">
        <v>21</v>
      </c>
      <c r="I8" s="51" t="s">
        <v>32</v>
      </c>
      <c r="J8" s="51" t="s">
        <v>33</v>
      </c>
      <c r="K8" s="51" t="s">
        <v>34</v>
      </c>
      <c r="L8" s="51" t="s">
        <v>1578</v>
      </c>
      <c r="M8" s="51" t="s">
        <v>1579</v>
      </c>
      <c r="N8" s="51" t="s">
        <v>1580</v>
      </c>
      <c r="O8" s="51" t="s">
        <v>1581</v>
      </c>
      <c r="P8" s="51" t="s">
        <v>1582</v>
      </c>
      <c r="Q8" s="51" t="s">
        <v>1583</v>
      </c>
      <c r="R8" s="51" t="s">
        <v>1586</v>
      </c>
      <c r="S8" s="51" t="s">
        <v>1587</v>
      </c>
      <c r="T8" s="51" t="s">
        <v>1588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</row>
    <row r="9" spans="1:53" ht="15.75" thickBot="1" x14ac:dyDescent="0.3">
      <c r="A9" s="44"/>
      <c r="B9" s="47" t="s">
        <v>1591</v>
      </c>
      <c r="C9" s="47" t="s">
        <v>1592</v>
      </c>
      <c r="D9" s="47" t="s">
        <v>1593</v>
      </c>
      <c r="E9" s="47"/>
      <c r="F9" s="52" t="s">
        <v>44</v>
      </c>
      <c r="G9" s="52" t="s">
        <v>45</v>
      </c>
      <c r="H9" s="52" t="s">
        <v>77</v>
      </c>
      <c r="I9" s="52" t="s">
        <v>78</v>
      </c>
      <c r="J9" s="52" t="s">
        <v>79</v>
      </c>
      <c r="K9" s="52" t="s">
        <v>80</v>
      </c>
      <c r="L9" s="52" t="s">
        <v>81</v>
      </c>
      <c r="M9" s="52" t="s">
        <v>82</v>
      </c>
      <c r="N9" s="52" t="s">
        <v>83</v>
      </c>
      <c r="O9" s="52" t="s">
        <v>84</v>
      </c>
      <c r="P9" s="52" t="s">
        <v>85</v>
      </c>
      <c r="Q9" s="52" t="s">
        <v>1584</v>
      </c>
      <c r="R9" s="52" t="s">
        <v>1585</v>
      </c>
      <c r="S9" s="53" t="s">
        <v>1589</v>
      </c>
      <c r="T9" s="52" t="s">
        <v>1590</v>
      </c>
      <c r="U9" s="45" t="s">
        <v>1706</v>
      </c>
      <c r="V9" s="45" t="s">
        <v>1706</v>
      </c>
      <c r="W9" s="45" t="s">
        <v>1706</v>
      </c>
      <c r="X9" s="45" t="s">
        <v>1706</v>
      </c>
      <c r="Y9" s="45" t="s">
        <v>1706</v>
      </c>
      <c r="Z9" s="45" t="s">
        <v>1706</v>
      </c>
      <c r="AA9" s="45" t="s">
        <v>1706</v>
      </c>
      <c r="AB9" s="45" t="s">
        <v>1706</v>
      </c>
      <c r="AC9" s="45" t="s">
        <v>1706</v>
      </c>
      <c r="AD9" s="45" t="s">
        <v>1706</v>
      </c>
      <c r="AE9" s="45" t="s">
        <v>1706</v>
      </c>
      <c r="AF9" s="45" t="s">
        <v>1706</v>
      </c>
      <c r="AG9" s="45" t="s">
        <v>1706</v>
      </c>
      <c r="AH9" s="45" t="s">
        <v>1706</v>
      </c>
      <c r="AI9" s="45" t="s">
        <v>1706</v>
      </c>
      <c r="AJ9" s="45" t="s">
        <v>1706</v>
      </c>
      <c r="AK9" s="45" t="s">
        <v>1706</v>
      </c>
      <c r="AL9" s="45" t="s">
        <v>1706</v>
      </c>
      <c r="AM9" s="45" t="s">
        <v>1706</v>
      </c>
      <c r="AN9" s="45" t="s">
        <v>1706</v>
      </c>
      <c r="AO9" s="45" t="s">
        <v>1706</v>
      </c>
      <c r="AP9" s="45" t="s">
        <v>1706</v>
      </c>
      <c r="AQ9" s="45" t="s">
        <v>1706</v>
      </c>
      <c r="AR9" s="45" t="s">
        <v>1706</v>
      </c>
      <c r="AS9" s="45" t="s">
        <v>1706</v>
      </c>
      <c r="AT9" s="45" t="s">
        <v>1706</v>
      </c>
      <c r="AU9" s="45" t="s">
        <v>1706</v>
      </c>
      <c r="AV9" s="45" t="s">
        <v>1706</v>
      </c>
      <c r="AW9" s="45" t="s">
        <v>1706</v>
      </c>
      <c r="AX9" s="45" t="s">
        <v>1706</v>
      </c>
      <c r="AY9" s="45" t="s">
        <v>1706</v>
      </c>
      <c r="AZ9" s="45" t="s">
        <v>1706</v>
      </c>
      <c r="BA9" s="45" t="s">
        <v>1706</v>
      </c>
    </row>
    <row r="10" spans="1:53" ht="15.75" thickBot="1" x14ac:dyDescent="0.3">
      <c r="A10" s="48" t="s">
        <v>1570</v>
      </c>
      <c r="B10" s="57"/>
      <c r="C10" s="59"/>
      <c r="D10" s="180"/>
      <c r="E10" s="181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45" t="str">
        <f t="shared" ref="U10:U44" si="0">CONCATENATE(B10,C10)</f>
        <v/>
      </c>
      <c r="V10" s="54">
        <f>SUM(F10:T10)</f>
        <v>0</v>
      </c>
      <c r="W10" s="45" t="str">
        <f>IF($D10&lt;&gt;"",VLOOKUP($D10,ComptesParNuméro!$N$2:$O$1266,2,FALSE),"")</f>
        <v/>
      </c>
      <c r="X10" s="45">
        <f>IF($W10="Investissement",F10,0)</f>
        <v>0</v>
      </c>
      <c r="Y10" s="45">
        <f t="shared" ref="Y10:AL10" si="1">IF($W10="Investissement",G10,0)</f>
        <v>0</v>
      </c>
      <c r="Z10" s="45">
        <f t="shared" si="1"/>
        <v>0</v>
      </c>
      <c r="AA10" s="45">
        <f t="shared" si="1"/>
        <v>0</v>
      </c>
      <c r="AB10" s="45">
        <f t="shared" si="1"/>
        <v>0</v>
      </c>
      <c r="AC10" s="45">
        <f t="shared" si="1"/>
        <v>0</v>
      </c>
      <c r="AD10" s="45">
        <f t="shared" si="1"/>
        <v>0</v>
      </c>
      <c r="AE10" s="45">
        <f t="shared" si="1"/>
        <v>0</v>
      </c>
      <c r="AF10" s="45">
        <f t="shared" si="1"/>
        <v>0</v>
      </c>
      <c r="AG10" s="45">
        <f t="shared" si="1"/>
        <v>0</v>
      </c>
      <c r="AH10" s="45">
        <f t="shared" si="1"/>
        <v>0</v>
      </c>
      <c r="AI10" s="45">
        <f t="shared" si="1"/>
        <v>0</v>
      </c>
      <c r="AJ10" s="45">
        <f t="shared" si="1"/>
        <v>0</v>
      </c>
      <c r="AK10" s="45">
        <f t="shared" si="1"/>
        <v>0</v>
      </c>
      <c r="AL10" s="45">
        <f t="shared" si="1"/>
        <v>0</v>
      </c>
      <c r="AM10" s="45">
        <f>IF($W10="Dépense",F10,0)</f>
        <v>0</v>
      </c>
      <c r="AN10" s="45">
        <f t="shared" ref="AN10:BA10" si="2">IF($W10="Dépense",G10,0)</f>
        <v>0</v>
      </c>
      <c r="AO10" s="45">
        <f t="shared" si="2"/>
        <v>0</v>
      </c>
      <c r="AP10" s="45">
        <f t="shared" si="2"/>
        <v>0</v>
      </c>
      <c r="AQ10" s="45">
        <f t="shared" si="2"/>
        <v>0</v>
      </c>
      <c r="AR10" s="45">
        <f t="shared" si="2"/>
        <v>0</v>
      </c>
      <c r="AS10" s="45">
        <f t="shared" si="2"/>
        <v>0</v>
      </c>
      <c r="AT10" s="45">
        <f t="shared" si="2"/>
        <v>0</v>
      </c>
      <c r="AU10" s="45">
        <f t="shared" si="2"/>
        <v>0</v>
      </c>
      <c r="AV10" s="45">
        <f t="shared" si="2"/>
        <v>0</v>
      </c>
      <c r="AW10" s="45">
        <f t="shared" si="2"/>
        <v>0</v>
      </c>
      <c r="AX10" s="45">
        <f t="shared" si="2"/>
        <v>0</v>
      </c>
      <c r="AY10" s="45">
        <f t="shared" si="2"/>
        <v>0</v>
      </c>
      <c r="AZ10" s="45">
        <f t="shared" si="2"/>
        <v>0</v>
      </c>
      <c r="BA10" s="45">
        <f t="shared" si="2"/>
        <v>0</v>
      </c>
    </row>
    <row r="11" spans="1:53" ht="15.75" thickBot="1" x14ac:dyDescent="0.3">
      <c r="A11" s="48" t="s">
        <v>1570</v>
      </c>
      <c r="B11" s="57"/>
      <c r="C11" s="59"/>
      <c r="D11" s="180"/>
      <c r="E11" s="181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45" t="str">
        <f t="shared" si="0"/>
        <v/>
      </c>
      <c r="V11" s="54">
        <f t="shared" ref="V11:V44" si="3">SUM(F11:T11)</f>
        <v>0</v>
      </c>
      <c r="W11" s="45" t="str">
        <f>IF($D11&lt;&gt;"",VLOOKUP($D11,ComptesParNuméro!$N$2:$O$1266,2,FALSE),"")</f>
        <v/>
      </c>
      <c r="X11" s="45">
        <f t="shared" ref="X11:X44" si="4">IF($W11="Investissement",F11,0)</f>
        <v>0</v>
      </c>
      <c r="Y11" s="45">
        <f t="shared" ref="Y11:Y44" si="5">IF($W11="Investissement",G11,0)</f>
        <v>0</v>
      </c>
      <c r="Z11" s="45">
        <f t="shared" ref="Z11:Z44" si="6">IF($W11="Investissement",H11,0)</f>
        <v>0</v>
      </c>
      <c r="AA11" s="45">
        <f t="shared" ref="AA11:AA44" si="7">IF($W11="Investissement",I11,0)</f>
        <v>0</v>
      </c>
      <c r="AB11" s="45">
        <f t="shared" ref="AB11:AB44" si="8">IF($W11="Investissement",J11,0)</f>
        <v>0</v>
      </c>
      <c r="AC11" s="45">
        <f t="shared" ref="AC11:AC44" si="9">IF($W11="Investissement",K11,0)</f>
        <v>0</v>
      </c>
      <c r="AD11" s="45">
        <f t="shared" ref="AD11:AD44" si="10">IF($W11="Investissement",L11,0)</f>
        <v>0</v>
      </c>
      <c r="AE11" s="45">
        <f t="shared" ref="AE11:AE44" si="11">IF($W11="Investissement",M11,0)</f>
        <v>0</v>
      </c>
      <c r="AF11" s="45">
        <f t="shared" ref="AF11:AF44" si="12">IF($W11="Investissement",N11,0)</f>
        <v>0</v>
      </c>
      <c r="AG11" s="45">
        <f t="shared" ref="AG11:AG44" si="13">IF($W11="Investissement",O11,0)</f>
        <v>0</v>
      </c>
      <c r="AH11" s="45">
        <f t="shared" ref="AH11:AH44" si="14">IF($W11="Investissement",P11,0)</f>
        <v>0</v>
      </c>
      <c r="AI11" s="45">
        <f t="shared" ref="AI11:AI44" si="15">IF($W11="Investissement",Q11,0)</f>
        <v>0</v>
      </c>
      <c r="AJ11" s="45">
        <f t="shared" ref="AJ11:AJ44" si="16">IF($W11="Investissement",R11,0)</f>
        <v>0</v>
      </c>
      <c r="AK11" s="45">
        <f t="shared" ref="AK11:AK44" si="17">IF($W11="Investissement",S11,0)</f>
        <v>0</v>
      </c>
      <c r="AL11" s="45">
        <f t="shared" ref="AL11:AL44" si="18">IF($W11="Investissement",T11,0)</f>
        <v>0</v>
      </c>
      <c r="AM11" s="45">
        <f t="shared" ref="AM11:AM44" si="19">IF($W11="Dépense",F11,0)</f>
        <v>0</v>
      </c>
      <c r="AN11" s="45">
        <f t="shared" ref="AN11:AN44" si="20">IF($W11="Dépense",G11,0)</f>
        <v>0</v>
      </c>
      <c r="AO11" s="45">
        <f t="shared" ref="AO11:AO44" si="21">IF($W11="Dépense",H11,0)</f>
        <v>0</v>
      </c>
      <c r="AP11" s="45">
        <f t="shared" ref="AP11:AP44" si="22">IF($W11="Dépense",I11,0)</f>
        <v>0</v>
      </c>
      <c r="AQ11" s="45">
        <f t="shared" ref="AQ11:AQ44" si="23">IF($W11="Dépense",J11,0)</f>
        <v>0</v>
      </c>
      <c r="AR11" s="45">
        <f t="shared" ref="AR11:AR44" si="24">IF($W11="Dépense",K11,0)</f>
        <v>0</v>
      </c>
      <c r="AS11" s="45">
        <f t="shared" ref="AS11:AS44" si="25">IF($W11="Dépense",L11,0)</f>
        <v>0</v>
      </c>
      <c r="AT11" s="45">
        <f t="shared" ref="AT11:AT44" si="26">IF($W11="Dépense",M11,0)</f>
        <v>0</v>
      </c>
      <c r="AU11" s="45">
        <f t="shared" ref="AU11:AU44" si="27">IF($W11="Dépense",N11,0)</f>
        <v>0</v>
      </c>
      <c r="AV11" s="45">
        <f t="shared" ref="AV11:AV44" si="28">IF($W11="Dépense",O11,0)</f>
        <v>0</v>
      </c>
      <c r="AW11" s="45">
        <f t="shared" ref="AW11:AW44" si="29">IF($W11="Dépense",P11,0)</f>
        <v>0</v>
      </c>
      <c r="AX11" s="45">
        <f t="shared" ref="AX11:AX44" si="30">IF($W11="Dépense",Q11,0)</f>
        <v>0</v>
      </c>
      <c r="AY11" s="45">
        <f t="shared" ref="AY11:AY44" si="31">IF($W11="Dépense",R11,0)</f>
        <v>0</v>
      </c>
      <c r="AZ11" s="45">
        <f t="shared" ref="AZ11:AZ44" si="32">IF($W11="Dépense",S11,0)</f>
        <v>0</v>
      </c>
      <c r="BA11" s="45">
        <f t="shared" ref="BA11:BA44" si="33">IF($W11="Dépense",T11,0)</f>
        <v>0</v>
      </c>
    </row>
    <row r="12" spans="1:53" ht="15.75" thickBot="1" x14ac:dyDescent="0.3">
      <c r="A12" s="48" t="s">
        <v>1570</v>
      </c>
      <c r="B12" s="57"/>
      <c r="C12" s="59"/>
      <c r="D12" s="180"/>
      <c r="E12" s="181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45" t="str">
        <f t="shared" si="0"/>
        <v/>
      </c>
      <c r="V12" s="54">
        <f t="shared" si="3"/>
        <v>0</v>
      </c>
      <c r="W12" s="45" t="str">
        <f>IF($D12&lt;&gt;"",VLOOKUP($D12,ComptesParNuméro!$N$2:$O$1266,2,FALSE),"")</f>
        <v/>
      </c>
      <c r="X12" s="45">
        <f t="shared" si="4"/>
        <v>0</v>
      </c>
      <c r="Y12" s="45">
        <f t="shared" si="5"/>
        <v>0</v>
      </c>
      <c r="Z12" s="45">
        <f t="shared" si="6"/>
        <v>0</v>
      </c>
      <c r="AA12" s="45">
        <f t="shared" si="7"/>
        <v>0</v>
      </c>
      <c r="AB12" s="45">
        <f t="shared" si="8"/>
        <v>0</v>
      </c>
      <c r="AC12" s="45">
        <f t="shared" si="9"/>
        <v>0</v>
      </c>
      <c r="AD12" s="45">
        <f t="shared" si="10"/>
        <v>0</v>
      </c>
      <c r="AE12" s="45">
        <f t="shared" si="11"/>
        <v>0</v>
      </c>
      <c r="AF12" s="45">
        <f t="shared" si="12"/>
        <v>0</v>
      </c>
      <c r="AG12" s="45">
        <f t="shared" si="13"/>
        <v>0</v>
      </c>
      <c r="AH12" s="45">
        <f t="shared" si="14"/>
        <v>0</v>
      </c>
      <c r="AI12" s="45">
        <f t="shared" si="15"/>
        <v>0</v>
      </c>
      <c r="AJ12" s="45">
        <f t="shared" si="16"/>
        <v>0</v>
      </c>
      <c r="AK12" s="45">
        <f t="shared" si="17"/>
        <v>0</v>
      </c>
      <c r="AL12" s="45">
        <f t="shared" si="18"/>
        <v>0</v>
      </c>
      <c r="AM12" s="45">
        <f t="shared" si="19"/>
        <v>0</v>
      </c>
      <c r="AN12" s="45">
        <f t="shared" si="20"/>
        <v>0</v>
      </c>
      <c r="AO12" s="45">
        <f t="shared" si="21"/>
        <v>0</v>
      </c>
      <c r="AP12" s="45">
        <f t="shared" si="22"/>
        <v>0</v>
      </c>
      <c r="AQ12" s="45">
        <f t="shared" si="23"/>
        <v>0</v>
      </c>
      <c r="AR12" s="45">
        <f t="shared" si="24"/>
        <v>0</v>
      </c>
      <c r="AS12" s="45">
        <f t="shared" si="25"/>
        <v>0</v>
      </c>
      <c r="AT12" s="45">
        <f t="shared" si="26"/>
        <v>0</v>
      </c>
      <c r="AU12" s="45">
        <f t="shared" si="27"/>
        <v>0</v>
      </c>
      <c r="AV12" s="45">
        <f t="shared" si="28"/>
        <v>0</v>
      </c>
      <c r="AW12" s="45">
        <f t="shared" si="29"/>
        <v>0</v>
      </c>
      <c r="AX12" s="45">
        <f t="shared" si="30"/>
        <v>0</v>
      </c>
      <c r="AY12" s="45">
        <f t="shared" si="31"/>
        <v>0</v>
      </c>
      <c r="AZ12" s="45">
        <f t="shared" si="32"/>
        <v>0</v>
      </c>
      <c r="BA12" s="45">
        <f t="shared" si="33"/>
        <v>0</v>
      </c>
    </row>
    <row r="13" spans="1:53" ht="15.75" thickBot="1" x14ac:dyDescent="0.3">
      <c r="A13" s="48" t="s">
        <v>1570</v>
      </c>
      <c r="B13" s="57"/>
      <c r="C13" s="59"/>
      <c r="D13" s="180"/>
      <c r="E13" s="181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45" t="str">
        <f t="shared" si="0"/>
        <v/>
      </c>
      <c r="V13" s="54">
        <f t="shared" si="3"/>
        <v>0</v>
      </c>
      <c r="W13" s="45" t="str">
        <f>IF($D13&lt;&gt;"",VLOOKUP($D13,ComptesParNuméro!$N$2:$O$1266,2,FALSE),"")</f>
        <v/>
      </c>
      <c r="X13" s="45">
        <f t="shared" si="4"/>
        <v>0</v>
      </c>
      <c r="Y13" s="45">
        <f t="shared" si="5"/>
        <v>0</v>
      </c>
      <c r="Z13" s="45">
        <f t="shared" si="6"/>
        <v>0</v>
      </c>
      <c r="AA13" s="45">
        <f t="shared" si="7"/>
        <v>0</v>
      </c>
      <c r="AB13" s="45">
        <f t="shared" si="8"/>
        <v>0</v>
      </c>
      <c r="AC13" s="45">
        <f t="shared" si="9"/>
        <v>0</v>
      </c>
      <c r="AD13" s="45">
        <f t="shared" si="10"/>
        <v>0</v>
      </c>
      <c r="AE13" s="45">
        <f t="shared" si="11"/>
        <v>0</v>
      </c>
      <c r="AF13" s="45">
        <f t="shared" si="12"/>
        <v>0</v>
      </c>
      <c r="AG13" s="45">
        <f t="shared" si="13"/>
        <v>0</v>
      </c>
      <c r="AH13" s="45">
        <f t="shared" si="14"/>
        <v>0</v>
      </c>
      <c r="AI13" s="45">
        <f t="shared" si="15"/>
        <v>0</v>
      </c>
      <c r="AJ13" s="45">
        <f t="shared" si="16"/>
        <v>0</v>
      </c>
      <c r="AK13" s="45">
        <f t="shared" si="17"/>
        <v>0</v>
      </c>
      <c r="AL13" s="45">
        <f t="shared" si="18"/>
        <v>0</v>
      </c>
      <c r="AM13" s="45">
        <f t="shared" si="19"/>
        <v>0</v>
      </c>
      <c r="AN13" s="45">
        <f t="shared" si="20"/>
        <v>0</v>
      </c>
      <c r="AO13" s="45">
        <f t="shared" si="21"/>
        <v>0</v>
      </c>
      <c r="AP13" s="45">
        <f t="shared" si="22"/>
        <v>0</v>
      </c>
      <c r="AQ13" s="45">
        <f t="shared" si="23"/>
        <v>0</v>
      </c>
      <c r="AR13" s="45">
        <f t="shared" si="24"/>
        <v>0</v>
      </c>
      <c r="AS13" s="45">
        <f t="shared" si="25"/>
        <v>0</v>
      </c>
      <c r="AT13" s="45">
        <f t="shared" si="26"/>
        <v>0</v>
      </c>
      <c r="AU13" s="45">
        <f t="shared" si="27"/>
        <v>0</v>
      </c>
      <c r="AV13" s="45">
        <f t="shared" si="28"/>
        <v>0</v>
      </c>
      <c r="AW13" s="45">
        <f t="shared" si="29"/>
        <v>0</v>
      </c>
      <c r="AX13" s="45">
        <f t="shared" si="30"/>
        <v>0</v>
      </c>
      <c r="AY13" s="45">
        <f t="shared" si="31"/>
        <v>0</v>
      </c>
      <c r="AZ13" s="45">
        <f t="shared" si="32"/>
        <v>0</v>
      </c>
      <c r="BA13" s="45">
        <f t="shared" si="33"/>
        <v>0</v>
      </c>
    </row>
    <row r="14" spans="1:53" ht="15.75" thickBot="1" x14ac:dyDescent="0.3">
      <c r="A14" s="48" t="s">
        <v>1570</v>
      </c>
      <c r="B14" s="57"/>
      <c r="C14" s="59"/>
      <c r="D14" s="180"/>
      <c r="E14" s="18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45" t="str">
        <f t="shared" si="0"/>
        <v/>
      </c>
      <c r="V14" s="54">
        <f t="shared" si="3"/>
        <v>0</v>
      </c>
      <c r="W14" s="45" t="str">
        <f>IF($D14&lt;&gt;"",VLOOKUP($D14,ComptesParNuméro!$N$2:$O$1266,2,FALSE),"")</f>
        <v/>
      </c>
      <c r="X14" s="45">
        <f t="shared" si="4"/>
        <v>0</v>
      </c>
      <c r="Y14" s="45">
        <f t="shared" si="5"/>
        <v>0</v>
      </c>
      <c r="Z14" s="45">
        <f t="shared" si="6"/>
        <v>0</v>
      </c>
      <c r="AA14" s="45">
        <f t="shared" si="7"/>
        <v>0</v>
      </c>
      <c r="AB14" s="45">
        <f t="shared" si="8"/>
        <v>0</v>
      </c>
      <c r="AC14" s="45">
        <f t="shared" si="9"/>
        <v>0</v>
      </c>
      <c r="AD14" s="45">
        <f t="shared" si="10"/>
        <v>0</v>
      </c>
      <c r="AE14" s="45">
        <f t="shared" si="11"/>
        <v>0</v>
      </c>
      <c r="AF14" s="45">
        <f t="shared" si="12"/>
        <v>0</v>
      </c>
      <c r="AG14" s="45">
        <f t="shared" si="13"/>
        <v>0</v>
      </c>
      <c r="AH14" s="45">
        <f t="shared" si="14"/>
        <v>0</v>
      </c>
      <c r="AI14" s="45">
        <f t="shared" si="15"/>
        <v>0</v>
      </c>
      <c r="AJ14" s="45">
        <f t="shared" si="16"/>
        <v>0</v>
      </c>
      <c r="AK14" s="45">
        <f t="shared" si="17"/>
        <v>0</v>
      </c>
      <c r="AL14" s="45">
        <f t="shared" si="18"/>
        <v>0</v>
      </c>
      <c r="AM14" s="45">
        <f t="shared" si="19"/>
        <v>0</v>
      </c>
      <c r="AN14" s="45">
        <f t="shared" si="20"/>
        <v>0</v>
      </c>
      <c r="AO14" s="45">
        <f t="shared" si="21"/>
        <v>0</v>
      </c>
      <c r="AP14" s="45">
        <f t="shared" si="22"/>
        <v>0</v>
      </c>
      <c r="AQ14" s="45">
        <f t="shared" si="23"/>
        <v>0</v>
      </c>
      <c r="AR14" s="45">
        <f t="shared" si="24"/>
        <v>0</v>
      </c>
      <c r="AS14" s="45">
        <f t="shared" si="25"/>
        <v>0</v>
      </c>
      <c r="AT14" s="45">
        <f t="shared" si="26"/>
        <v>0</v>
      </c>
      <c r="AU14" s="45">
        <f t="shared" si="27"/>
        <v>0</v>
      </c>
      <c r="AV14" s="45">
        <f t="shared" si="28"/>
        <v>0</v>
      </c>
      <c r="AW14" s="45">
        <f t="shared" si="29"/>
        <v>0</v>
      </c>
      <c r="AX14" s="45">
        <f t="shared" si="30"/>
        <v>0</v>
      </c>
      <c r="AY14" s="45">
        <f t="shared" si="31"/>
        <v>0</v>
      </c>
      <c r="AZ14" s="45">
        <f t="shared" si="32"/>
        <v>0</v>
      </c>
      <c r="BA14" s="45">
        <f t="shared" si="33"/>
        <v>0</v>
      </c>
    </row>
    <row r="15" spans="1:53" ht="15.75" thickBot="1" x14ac:dyDescent="0.3">
      <c r="A15" s="48" t="s">
        <v>1570</v>
      </c>
      <c r="B15" s="57"/>
      <c r="C15" s="59"/>
      <c r="D15" s="180"/>
      <c r="E15" s="181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45" t="str">
        <f t="shared" si="0"/>
        <v/>
      </c>
      <c r="V15" s="54">
        <f t="shared" si="3"/>
        <v>0</v>
      </c>
      <c r="W15" s="45" t="str">
        <f>IF($D15&lt;&gt;"",VLOOKUP($D15,ComptesParNuméro!$N$2:$O$1266,2,FALSE),"")</f>
        <v/>
      </c>
      <c r="X15" s="45">
        <f t="shared" si="4"/>
        <v>0</v>
      </c>
      <c r="Y15" s="45">
        <f t="shared" si="5"/>
        <v>0</v>
      </c>
      <c r="Z15" s="45">
        <f t="shared" si="6"/>
        <v>0</v>
      </c>
      <c r="AA15" s="45">
        <f t="shared" si="7"/>
        <v>0</v>
      </c>
      <c r="AB15" s="45">
        <f t="shared" si="8"/>
        <v>0</v>
      </c>
      <c r="AC15" s="45">
        <f t="shared" si="9"/>
        <v>0</v>
      </c>
      <c r="AD15" s="45">
        <f t="shared" si="10"/>
        <v>0</v>
      </c>
      <c r="AE15" s="45">
        <f t="shared" si="11"/>
        <v>0</v>
      </c>
      <c r="AF15" s="45">
        <f t="shared" si="12"/>
        <v>0</v>
      </c>
      <c r="AG15" s="45">
        <f t="shared" si="13"/>
        <v>0</v>
      </c>
      <c r="AH15" s="45">
        <f t="shared" si="14"/>
        <v>0</v>
      </c>
      <c r="AI15" s="45">
        <f t="shared" si="15"/>
        <v>0</v>
      </c>
      <c r="AJ15" s="45">
        <f t="shared" si="16"/>
        <v>0</v>
      </c>
      <c r="AK15" s="45">
        <f t="shared" si="17"/>
        <v>0</v>
      </c>
      <c r="AL15" s="45">
        <f t="shared" si="18"/>
        <v>0</v>
      </c>
      <c r="AM15" s="45">
        <f t="shared" si="19"/>
        <v>0</v>
      </c>
      <c r="AN15" s="45">
        <f t="shared" si="20"/>
        <v>0</v>
      </c>
      <c r="AO15" s="45">
        <f t="shared" si="21"/>
        <v>0</v>
      </c>
      <c r="AP15" s="45">
        <f t="shared" si="22"/>
        <v>0</v>
      </c>
      <c r="AQ15" s="45">
        <f t="shared" si="23"/>
        <v>0</v>
      </c>
      <c r="AR15" s="45">
        <f t="shared" si="24"/>
        <v>0</v>
      </c>
      <c r="AS15" s="45">
        <f t="shared" si="25"/>
        <v>0</v>
      </c>
      <c r="AT15" s="45">
        <f t="shared" si="26"/>
        <v>0</v>
      </c>
      <c r="AU15" s="45">
        <f t="shared" si="27"/>
        <v>0</v>
      </c>
      <c r="AV15" s="45">
        <f t="shared" si="28"/>
        <v>0</v>
      </c>
      <c r="AW15" s="45">
        <f t="shared" si="29"/>
        <v>0</v>
      </c>
      <c r="AX15" s="45">
        <f t="shared" si="30"/>
        <v>0</v>
      </c>
      <c r="AY15" s="45">
        <f t="shared" si="31"/>
        <v>0</v>
      </c>
      <c r="AZ15" s="45">
        <f t="shared" si="32"/>
        <v>0</v>
      </c>
      <c r="BA15" s="45">
        <f t="shared" si="33"/>
        <v>0</v>
      </c>
    </row>
    <row r="16" spans="1:53" ht="15.75" thickBot="1" x14ac:dyDescent="0.3">
      <c r="A16" s="48" t="s">
        <v>1570</v>
      </c>
      <c r="B16" s="57"/>
      <c r="C16" s="59"/>
      <c r="D16" s="180"/>
      <c r="E16" s="181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45" t="str">
        <f t="shared" si="0"/>
        <v/>
      </c>
      <c r="V16" s="54">
        <f t="shared" si="3"/>
        <v>0</v>
      </c>
      <c r="W16" s="45" t="str">
        <f>IF($D16&lt;&gt;"",VLOOKUP($D16,ComptesParNuméro!$N$2:$O$1266,2,FALSE),"")</f>
        <v/>
      </c>
      <c r="X16" s="45">
        <f t="shared" si="4"/>
        <v>0</v>
      </c>
      <c r="Y16" s="45">
        <f t="shared" si="5"/>
        <v>0</v>
      </c>
      <c r="Z16" s="45">
        <f t="shared" si="6"/>
        <v>0</v>
      </c>
      <c r="AA16" s="45">
        <f t="shared" si="7"/>
        <v>0</v>
      </c>
      <c r="AB16" s="45">
        <f t="shared" si="8"/>
        <v>0</v>
      </c>
      <c r="AC16" s="45">
        <f t="shared" si="9"/>
        <v>0</v>
      </c>
      <c r="AD16" s="45">
        <f t="shared" si="10"/>
        <v>0</v>
      </c>
      <c r="AE16" s="45">
        <f t="shared" si="11"/>
        <v>0</v>
      </c>
      <c r="AF16" s="45">
        <f t="shared" si="12"/>
        <v>0</v>
      </c>
      <c r="AG16" s="45">
        <f t="shared" si="13"/>
        <v>0</v>
      </c>
      <c r="AH16" s="45">
        <f t="shared" si="14"/>
        <v>0</v>
      </c>
      <c r="AI16" s="45">
        <f t="shared" si="15"/>
        <v>0</v>
      </c>
      <c r="AJ16" s="45">
        <f t="shared" si="16"/>
        <v>0</v>
      </c>
      <c r="AK16" s="45">
        <f t="shared" si="17"/>
        <v>0</v>
      </c>
      <c r="AL16" s="45">
        <f t="shared" si="18"/>
        <v>0</v>
      </c>
      <c r="AM16" s="45">
        <f t="shared" si="19"/>
        <v>0</v>
      </c>
      <c r="AN16" s="45">
        <f t="shared" si="20"/>
        <v>0</v>
      </c>
      <c r="AO16" s="45">
        <f t="shared" si="21"/>
        <v>0</v>
      </c>
      <c r="AP16" s="45">
        <f t="shared" si="22"/>
        <v>0</v>
      </c>
      <c r="AQ16" s="45">
        <f t="shared" si="23"/>
        <v>0</v>
      </c>
      <c r="AR16" s="45">
        <f t="shared" si="24"/>
        <v>0</v>
      </c>
      <c r="AS16" s="45">
        <f t="shared" si="25"/>
        <v>0</v>
      </c>
      <c r="AT16" s="45">
        <f t="shared" si="26"/>
        <v>0</v>
      </c>
      <c r="AU16" s="45">
        <f t="shared" si="27"/>
        <v>0</v>
      </c>
      <c r="AV16" s="45">
        <f t="shared" si="28"/>
        <v>0</v>
      </c>
      <c r="AW16" s="45">
        <f t="shared" si="29"/>
        <v>0</v>
      </c>
      <c r="AX16" s="45">
        <f t="shared" si="30"/>
        <v>0</v>
      </c>
      <c r="AY16" s="45">
        <f t="shared" si="31"/>
        <v>0</v>
      </c>
      <c r="AZ16" s="45">
        <f t="shared" si="32"/>
        <v>0</v>
      </c>
      <c r="BA16" s="45">
        <f t="shared" si="33"/>
        <v>0</v>
      </c>
    </row>
    <row r="17" spans="1:53" ht="15.75" thickBot="1" x14ac:dyDescent="0.3">
      <c r="A17" s="48" t="s">
        <v>1570</v>
      </c>
      <c r="B17" s="57"/>
      <c r="C17" s="59"/>
      <c r="D17" s="180"/>
      <c r="E17" s="181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45" t="str">
        <f t="shared" si="0"/>
        <v/>
      </c>
      <c r="V17" s="54">
        <f t="shared" si="3"/>
        <v>0</v>
      </c>
      <c r="W17" s="45" t="str">
        <f>IF($D17&lt;&gt;"",VLOOKUP($D17,ComptesParNuméro!$N$2:$O$1266,2,FALSE),"")</f>
        <v/>
      </c>
      <c r="X17" s="45">
        <f t="shared" si="4"/>
        <v>0</v>
      </c>
      <c r="Y17" s="45">
        <f t="shared" si="5"/>
        <v>0</v>
      </c>
      <c r="Z17" s="45">
        <f t="shared" si="6"/>
        <v>0</v>
      </c>
      <c r="AA17" s="45">
        <f t="shared" si="7"/>
        <v>0</v>
      </c>
      <c r="AB17" s="45">
        <f t="shared" si="8"/>
        <v>0</v>
      </c>
      <c r="AC17" s="45">
        <f t="shared" si="9"/>
        <v>0</v>
      </c>
      <c r="AD17" s="45">
        <f t="shared" si="10"/>
        <v>0</v>
      </c>
      <c r="AE17" s="45">
        <f t="shared" si="11"/>
        <v>0</v>
      </c>
      <c r="AF17" s="45">
        <f t="shared" si="12"/>
        <v>0</v>
      </c>
      <c r="AG17" s="45">
        <f t="shared" si="13"/>
        <v>0</v>
      </c>
      <c r="AH17" s="45">
        <f t="shared" si="14"/>
        <v>0</v>
      </c>
      <c r="AI17" s="45">
        <f t="shared" si="15"/>
        <v>0</v>
      </c>
      <c r="AJ17" s="45">
        <f t="shared" si="16"/>
        <v>0</v>
      </c>
      <c r="AK17" s="45">
        <f t="shared" si="17"/>
        <v>0</v>
      </c>
      <c r="AL17" s="45">
        <f t="shared" si="18"/>
        <v>0</v>
      </c>
      <c r="AM17" s="45">
        <f t="shared" si="19"/>
        <v>0</v>
      </c>
      <c r="AN17" s="45">
        <f t="shared" si="20"/>
        <v>0</v>
      </c>
      <c r="AO17" s="45">
        <f t="shared" si="21"/>
        <v>0</v>
      </c>
      <c r="AP17" s="45">
        <f t="shared" si="22"/>
        <v>0</v>
      </c>
      <c r="AQ17" s="45">
        <f t="shared" si="23"/>
        <v>0</v>
      </c>
      <c r="AR17" s="45">
        <f t="shared" si="24"/>
        <v>0</v>
      </c>
      <c r="AS17" s="45">
        <f t="shared" si="25"/>
        <v>0</v>
      </c>
      <c r="AT17" s="45">
        <f t="shared" si="26"/>
        <v>0</v>
      </c>
      <c r="AU17" s="45">
        <f t="shared" si="27"/>
        <v>0</v>
      </c>
      <c r="AV17" s="45">
        <f t="shared" si="28"/>
        <v>0</v>
      </c>
      <c r="AW17" s="45">
        <f t="shared" si="29"/>
        <v>0</v>
      </c>
      <c r="AX17" s="45">
        <f t="shared" si="30"/>
        <v>0</v>
      </c>
      <c r="AY17" s="45">
        <f t="shared" si="31"/>
        <v>0</v>
      </c>
      <c r="AZ17" s="45">
        <f t="shared" si="32"/>
        <v>0</v>
      </c>
      <c r="BA17" s="45">
        <f t="shared" si="33"/>
        <v>0</v>
      </c>
    </row>
    <row r="18" spans="1:53" ht="15.75" thickBot="1" x14ac:dyDescent="0.3">
      <c r="A18" s="48" t="s">
        <v>1570</v>
      </c>
      <c r="B18" s="57"/>
      <c r="C18" s="59"/>
      <c r="D18" s="180"/>
      <c r="E18" s="181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45" t="str">
        <f t="shared" si="0"/>
        <v/>
      </c>
      <c r="V18" s="54">
        <f t="shared" si="3"/>
        <v>0</v>
      </c>
      <c r="W18" s="45" t="str">
        <f>IF($D18&lt;&gt;"",VLOOKUP($D18,ComptesParNuméro!$N$2:$O$1266,2,FALSE),"")</f>
        <v/>
      </c>
      <c r="X18" s="45">
        <f t="shared" si="4"/>
        <v>0</v>
      </c>
      <c r="Y18" s="45">
        <f t="shared" si="5"/>
        <v>0</v>
      </c>
      <c r="Z18" s="45">
        <f t="shared" si="6"/>
        <v>0</v>
      </c>
      <c r="AA18" s="45">
        <f t="shared" si="7"/>
        <v>0</v>
      </c>
      <c r="AB18" s="45">
        <f t="shared" si="8"/>
        <v>0</v>
      </c>
      <c r="AC18" s="45">
        <f t="shared" si="9"/>
        <v>0</v>
      </c>
      <c r="AD18" s="45">
        <f t="shared" si="10"/>
        <v>0</v>
      </c>
      <c r="AE18" s="45">
        <f t="shared" si="11"/>
        <v>0</v>
      </c>
      <c r="AF18" s="45">
        <f t="shared" si="12"/>
        <v>0</v>
      </c>
      <c r="AG18" s="45">
        <f t="shared" si="13"/>
        <v>0</v>
      </c>
      <c r="AH18" s="45">
        <f t="shared" si="14"/>
        <v>0</v>
      </c>
      <c r="AI18" s="45">
        <f t="shared" si="15"/>
        <v>0</v>
      </c>
      <c r="AJ18" s="45">
        <f t="shared" si="16"/>
        <v>0</v>
      </c>
      <c r="AK18" s="45">
        <f t="shared" si="17"/>
        <v>0</v>
      </c>
      <c r="AL18" s="45">
        <f t="shared" si="18"/>
        <v>0</v>
      </c>
      <c r="AM18" s="45">
        <f t="shared" si="19"/>
        <v>0</v>
      </c>
      <c r="AN18" s="45">
        <f t="shared" si="20"/>
        <v>0</v>
      </c>
      <c r="AO18" s="45">
        <f t="shared" si="21"/>
        <v>0</v>
      </c>
      <c r="AP18" s="45">
        <f t="shared" si="22"/>
        <v>0</v>
      </c>
      <c r="AQ18" s="45">
        <f t="shared" si="23"/>
        <v>0</v>
      </c>
      <c r="AR18" s="45">
        <f t="shared" si="24"/>
        <v>0</v>
      </c>
      <c r="AS18" s="45">
        <f t="shared" si="25"/>
        <v>0</v>
      </c>
      <c r="AT18" s="45">
        <f t="shared" si="26"/>
        <v>0</v>
      </c>
      <c r="AU18" s="45">
        <f t="shared" si="27"/>
        <v>0</v>
      </c>
      <c r="AV18" s="45">
        <f t="shared" si="28"/>
        <v>0</v>
      </c>
      <c r="AW18" s="45">
        <f t="shared" si="29"/>
        <v>0</v>
      </c>
      <c r="AX18" s="45">
        <f t="shared" si="30"/>
        <v>0</v>
      </c>
      <c r="AY18" s="45">
        <f t="shared" si="31"/>
        <v>0</v>
      </c>
      <c r="AZ18" s="45">
        <f t="shared" si="32"/>
        <v>0</v>
      </c>
      <c r="BA18" s="45">
        <f t="shared" si="33"/>
        <v>0</v>
      </c>
    </row>
    <row r="19" spans="1:53" ht="15.75" thickBot="1" x14ac:dyDescent="0.3">
      <c r="A19" s="48" t="s">
        <v>1570</v>
      </c>
      <c r="B19" s="57"/>
      <c r="C19" s="59"/>
      <c r="D19" s="180"/>
      <c r="E19" s="181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45" t="str">
        <f t="shared" si="0"/>
        <v/>
      </c>
      <c r="V19" s="54">
        <f t="shared" si="3"/>
        <v>0</v>
      </c>
      <c r="W19" s="45" t="str">
        <f>IF($D19&lt;&gt;"",VLOOKUP($D19,ComptesParNuméro!$N$2:$O$1266,2,FALSE),"")</f>
        <v/>
      </c>
      <c r="X19" s="45">
        <f t="shared" si="4"/>
        <v>0</v>
      </c>
      <c r="Y19" s="45">
        <f t="shared" si="5"/>
        <v>0</v>
      </c>
      <c r="Z19" s="45">
        <f t="shared" si="6"/>
        <v>0</v>
      </c>
      <c r="AA19" s="45">
        <f t="shared" si="7"/>
        <v>0</v>
      </c>
      <c r="AB19" s="45">
        <f t="shared" si="8"/>
        <v>0</v>
      </c>
      <c r="AC19" s="45">
        <f t="shared" si="9"/>
        <v>0</v>
      </c>
      <c r="AD19" s="45">
        <f t="shared" si="10"/>
        <v>0</v>
      </c>
      <c r="AE19" s="45">
        <f t="shared" si="11"/>
        <v>0</v>
      </c>
      <c r="AF19" s="45">
        <f t="shared" si="12"/>
        <v>0</v>
      </c>
      <c r="AG19" s="45">
        <f t="shared" si="13"/>
        <v>0</v>
      </c>
      <c r="AH19" s="45">
        <f t="shared" si="14"/>
        <v>0</v>
      </c>
      <c r="AI19" s="45">
        <f t="shared" si="15"/>
        <v>0</v>
      </c>
      <c r="AJ19" s="45">
        <f t="shared" si="16"/>
        <v>0</v>
      </c>
      <c r="AK19" s="45">
        <f t="shared" si="17"/>
        <v>0</v>
      </c>
      <c r="AL19" s="45">
        <f t="shared" si="18"/>
        <v>0</v>
      </c>
      <c r="AM19" s="45">
        <f t="shared" si="19"/>
        <v>0</v>
      </c>
      <c r="AN19" s="45">
        <f t="shared" si="20"/>
        <v>0</v>
      </c>
      <c r="AO19" s="45">
        <f t="shared" si="21"/>
        <v>0</v>
      </c>
      <c r="AP19" s="45">
        <f t="shared" si="22"/>
        <v>0</v>
      </c>
      <c r="AQ19" s="45">
        <f t="shared" si="23"/>
        <v>0</v>
      </c>
      <c r="AR19" s="45">
        <f t="shared" si="24"/>
        <v>0</v>
      </c>
      <c r="AS19" s="45">
        <f t="shared" si="25"/>
        <v>0</v>
      </c>
      <c r="AT19" s="45">
        <f t="shared" si="26"/>
        <v>0</v>
      </c>
      <c r="AU19" s="45">
        <f t="shared" si="27"/>
        <v>0</v>
      </c>
      <c r="AV19" s="45">
        <f t="shared" si="28"/>
        <v>0</v>
      </c>
      <c r="AW19" s="45">
        <f t="shared" si="29"/>
        <v>0</v>
      </c>
      <c r="AX19" s="45">
        <f t="shared" si="30"/>
        <v>0</v>
      </c>
      <c r="AY19" s="45">
        <f t="shared" si="31"/>
        <v>0</v>
      </c>
      <c r="AZ19" s="45">
        <f t="shared" si="32"/>
        <v>0</v>
      </c>
      <c r="BA19" s="45">
        <f t="shared" si="33"/>
        <v>0</v>
      </c>
    </row>
    <row r="20" spans="1:53" ht="15.75" thickBot="1" x14ac:dyDescent="0.3">
      <c r="A20" s="48" t="s">
        <v>1570</v>
      </c>
      <c r="B20" s="57"/>
      <c r="C20" s="59"/>
      <c r="D20" s="180"/>
      <c r="E20" s="181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45" t="str">
        <f t="shared" si="0"/>
        <v/>
      </c>
      <c r="V20" s="54">
        <f t="shared" si="3"/>
        <v>0</v>
      </c>
      <c r="W20" s="45" t="str">
        <f>IF($D20&lt;&gt;"",VLOOKUP($D20,ComptesParNuméro!$N$2:$O$1266,2,FALSE),"")</f>
        <v/>
      </c>
      <c r="X20" s="45">
        <f t="shared" si="4"/>
        <v>0</v>
      </c>
      <c r="Y20" s="45">
        <f t="shared" si="5"/>
        <v>0</v>
      </c>
      <c r="Z20" s="45">
        <f t="shared" si="6"/>
        <v>0</v>
      </c>
      <c r="AA20" s="45">
        <f t="shared" si="7"/>
        <v>0</v>
      </c>
      <c r="AB20" s="45">
        <f t="shared" si="8"/>
        <v>0</v>
      </c>
      <c r="AC20" s="45">
        <f t="shared" si="9"/>
        <v>0</v>
      </c>
      <c r="AD20" s="45">
        <f t="shared" si="10"/>
        <v>0</v>
      </c>
      <c r="AE20" s="45">
        <f t="shared" si="11"/>
        <v>0</v>
      </c>
      <c r="AF20" s="45">
        <f t="shared" si="12"/>
        <v>0</v>
      </c>
      <c r="AG20" s="45">
        <f t="shared" si="13"/>
        <v>0</v>
      </c>
      <c r="AH20" s="45">
        <f t="shared" si="14"/>
        <v>0</v>
      </c>
      <c r="AI20" s="45">
        <f t="shared" si="15"/>
        <v>0</v>
      </c>
      <c r="AJ20" s="45">
        <f t="shared" si="16"/>
        <v>0</v>
      </c>
      <c r="AK20" s="45">
        <f t="shared" si="17"/>
        <v>0</v>
      </c>
      <c r="AL20" s="45">
        <f t="shared" si="18"/>
        <v>0</v>
      </c>
      <c r="AM20" s="45">
        <f t="shared" si="19"/>
        <v>0</v>
      </c>
      <c r="AN20" s="45">
        <f t="shared" si="20"/>
        <v>0</v>
      </c>
      <c r="AO20" s="45">
        <f t="shared" si="21"/>
        <v>0</v>
      </c>
      <c r="AP20" s="45">
        <f t="shared" si="22"/>
        <v>0</v>
      </c>
      <c r="AQ20" s="45">
        <f t="shared" si="23"/>
        <v>0</v>
      </c>
      <c r="AR20" s="45">
        <f t="shared" si="24"/>
        <v>0</v>
      </c>
      <c r="AS20" s="45">
        <f t="shared" si="25"/>
        <v>0</v>
      </c>
      <c r="AT20" s="45">
        <f t="shared" si="26"/>
        <v>0</v>
      </c>
      <c r="AU20" s="45">
        <f t="shared" si="27"/>
        <v>0</v>
      </c>
      <c r="AV20" s="45">
        <f t="shared" si="28"/>
        <v>0</v>
      </c>
      <c r="AW20" s="45">
        <f t="shared" si="29"/>
        <v>0</v>
      </c>
      <c r="AX20" s="45">
        <f t="shared" si="30"/>
        <v>0</v>
      </c>
      <c r="AY20" s="45">
        <f t="shared" si="31"/>
        <v>0</v>
      </c>
      <c r="AZ20" s="45">
        <f t="shared" si="32"/>
        <v>0</v>
      </c>
      <c r="BA20" s="45">
        <f t="shared" si="33"/>
        <v>0</v>
      </c>
    </row>
    <row r="21" spans="1:53" ht="15.75" thickBot="1" x14ac:dyDescent="0.3">
      <c r="A21" s="48" t="s">
        <v>1570</v>
      </c>
      <c r="B21" s="57"/>
      <c r="C21" s="59"/>
      <c r="D21" s="180"/>
      <c r="E21" s="181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45" t="str">
        <f t="shared" si="0"/>
        <v/>
      </c>
      <c r="V21" s="54">
        <f t="shared" si="3"/>
        <v>0</v>
      </c>
      <c r="W21" s="45" t="str">
        <f>IF($D21&lt;&gt;"",VLOOKUP($D21,ComptesParNuméro!$N$2:$O$1266,2,FALSE),"")</f>
        <v/>
      </c>
      <c r="X21" s="45">
        <f t="shared" si="4"/>
        <v>0</v>
      </c>
      <c r="Y21" s="45">
        <f t="shared" si="5"/>
        <v>0</v>
      </c>
      <c r="Z21" s="45">
        <f t="shared" si="6"/>
        <v>0</v>
      </c>
      <c r="AA21" s="45">
        <f t="shared" si="7"/>
        <v>0</v>
      </c>
      <c r="AB21" s="45">
        <f t="shared" si="8"/>
        <v>0</v>
      </c>
      <c r="AC21" s="45">
        <f t="shared" si="9"/>
        <v>0</v>
      </c>
      <c r="AD21" s="45">
        <f t="shared" si="10"/>
        <v>0</v>
      </c>
      <c r="AE21" s="45">
        <f t="shared" si="11"/>
        <v>0</v>
      </c>
      <c r="AF21" s="45">
        <f t="shared" si="12"/>
        <v>0</v>
      </c>
      <c r="AG21" s="45">
        <f t="shared" si="13"/>
        <v>0</v>
      </c>
      <c r="AH21" s="45">
        <f t="shared" si="14"/>
        <v>0</v>
      </c>
      <c r="AI21" s="45">
        <f t="shared" si="15"/>
        <v>0</v>
      </c>
      <c r="AJ21" s="45">
        <f t="shared" si="16"/>
        <v>0</v>
      </c>
      <c r="AK21" s="45">
        <f t="shared" si="17"/>
        <v>0</v>
      </c>
      <c r="AL21" s="45">
        <f t="shared" si="18"/>
        <v>0</v>
      </c>
      <c r="AM21" s="45">
        <f t="shared" si="19"/>
        <v>0</v>
      </c>
      <c r="AN21" s="45">
        <f t="shared" si="20"/>
        <v>0</v>
      </c>
      <c r="AO21" s="45">
        <f t="shared" si="21"/>
        <v>0</v>
      </c>
      <c r="AP21" s="45">
        <f t="shared" si="22"/>
        <v>0</v>
      </c>
      <c r="AQ21" s="45">
        <f t="shared" si="23"/>
        <v>0</v>
      </c>
      <c r="AR21" s="45">
        <f t="shared" si="24"/>
        <v>0</v>
      </c>
      <c r="AS21" s="45">
        <f t="shared" si="25"/>
        <v>0</v>
      </c>
      <c r="AT21" s="45">
        <f t="shared" si="26"/>
        <v>0</v>
      </c>
      <c r="AU21" s="45">
        <f t="shared" si="27"/>
        <v>0</v>
      </c>
      <c r="AV21" s="45">
        <f t="shared" si="28"/>
        <v>0</v>
      </c>
      <c r="AW21" s="45">
        <f t="shared" si="29"/>
        <v>0</v>
      </c>
      <c r="AX21" s="45">
        <f t="shared" si="30"/>
        <v>0</v>
      </c>
      <c r="AY21" s="45">
        <f t="shared" si="31"/>
        <v>0</v>
      </c>
      <c r="AZ21" s="45">
        <f t="shared" si="32"/>
        <v>0</v>
      </c>
      <c r="BA21" s="45">
        <f t="shared" si="33"/>
        <v>0</v>
      </c>
    </row>
    <row r="22" spans="1:53" ht="15.75" thickBot="1" x14ac:dyDescent="0.3">
      <c r="A22" s="48" t="s">
        <v>1570</v>
      </c>
      <c r="B22" s="57"/>
      <c r="C22" s="59"/>
      <c r="D22" s="180"/>
      <c r="E22" s="181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45" t="str">
        <f t="shared" si="0"/>
        <v/>
      </c>
      <c r="V22" s="54">
        <f t="shared" si="3"/>
        <v>0</v>
      </c>
      <c r="W22" s="45" t="str">
        <f>IF($D22&lt;&gt;"",VLOOKUP($D22,ComptesParNuméro!$N$2:$O$1266,2,FALSE),"")</f>
        <v/>
      </c>
      <c r="X22" s="45">
        <f t="shared" si="4"/>
        <v>0</v>
      </c>
      <c r="Y22" s="45">
        <f t="shared" si="5"/>
        <v>0</v>
      </c>
      <c r="Z22" s="45">
        <f t="shared" si="6"/>
        <v>0</v>
      </c>
      <c r="AA22" s="45">
        <f t="shared" si="7"/>
        <v>0</v>
      </c>
      <c r="AB22" s="45">
        <f t="shared" si="8"/>
        <v>0</v>
      </c>
      <c r="AC22" s="45">
        <f t="shared" si="9"/>
        <v>0</v>
      </c>
      <c r="AD22" s="45">
        <f t="shared" si="10"/>
        <v>0</v>
      </c>
      <c r="AE22" s="45">
        <f t="shared" si="11"/>
        <v>0</v>
      </c>
      <c r="AF22" s="45">
        <f t="shared" si="12"/>
        <v>0</v>
      </c>
      <c r="AG22" s="45">
        <f t="shared" si="13"/>
        <v>0</v>
      </c>
      <c r="AH22" s="45">
        <f t="shared" si="14"/>
        <v>0</v>
      </c>
      <c r="AI22" s="45">
        <f t="shared" si="15"/>
        <v>0</v>
      </c>
      <c r="AJ22" s="45">
        <f t="shared" si="16"/>
        <v>0</v>
      </c>
      <c r="AK22" s="45">
        <f t="shared" si="17"/>
        <v>0</v>
      </c>
      <c r="AL22" s="45">
        <f t="shared" si="18"/>
        <v>0</v>
      </c>
      <c r="AM22" s="45">
        <f t="shared" si="19"/>
        <v>0</v>
      </c>
      <c r="AN22" s="45">
        <f t="shared" si="20"/>
        <v>0</v>
      </c>
      <c r="AO22" s="45">
        <f t="shared" si="21"/>
        <v>0</v>
      </c>
      <c r="AP22" s="45">
        <f t="shared" si="22"/>
        <v>0</v>
      </c>
      <c r="AQ22" s="45">
        <f t="shared" si="23"/>
        <v>0</v>
      </c>
      <c r="AR22" s="45">
        <f t="shared" si="24"/>
        <v>0</v>
      </c>
      <c r="AS22" s="45">
        <f t="shared" si="25"/>
        <v>0</v>
      </c>
      <c r="AT22" s="45">
        <f t="shared" si="26"/>
        <v>0</v>
      </c>
      <c r="AU22" s="45">
        <f t="shared" si="27"/>
        <v>0</v>
      </c>
      <c r="AV22" s="45">
        <f t="shared" si="28"/>
        <v>0</v>
      </c>
      <c r="AW22" s="45">
        <f t="shared" si="29"/>
        <v>0</v>
      </c>
      <c r="AX22" s="45">
        <f t="shared" si="30"/>
        <v>0</v>
      </c>
      <c r="AY22" s="45">
        <f t="shared" si="31"/>
        <v>0</v>
      </c>
      <c r="AZ22" s="45">
        <f t="shared" si="32"/>
        <v>0</v>
      </c>
      <c r="BA22" s="45">
        <f t="shared" si="33"/>
        <v>0</v>
      </c>
    </row>
    <row r="23" spans="1:53" ht="15.75" thickBot="1" x14ac:dyDescent="0.3">
      <c r="A23" s="48" t="s">
        <v>1570</v>
      </c>
      <c r="B23" s="57"/>
      <c r="C23" s="59"/>
      <c r="D23" s="180"/>
      <c r="E23" s="181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45" t="str">
        <f t="shared" si="0"/>
        <v/>
      </c>
      <c r="V23" s="54">
        <f t="shared" si="3"/>
        <v>0</v>
      </c>
      <c r="W23" s="45" t="str">
        <f>IF($D23&lt;&gt;"",VLOOKUP($D23,ComptesParNuméro!$N$2:$O$1266,2,FALSE),"")</f>
        <v/>
      </c>
      <c r="X23" s="45">
        <f t="shared" si="4"/>
        <v>0</v>
      </c>
      <c r="Y23" s="45">
        <f t="shared" si="5"/>
        <v>0</v>
      </c>
      <c r="Z23" s="45">
        <f t="shared" si="6"/>
        <v>0</v>
      </c>
      <c r="AA23" s="45">
        <f t="shared" si="7"/>
        <v>0</v>
      </c>
      <c r="AB23" s="45">
        <f t="shared" si="8"/>
        <v>0</v>
      </c>
      <c r="AC23" s="45">
        <f t="shared" si="9"/>
        <v>0</v>
      </c>
      <c r="AD23" s="45">
        <f t="shared" si="10"/>
        <v>0</v>
      </c>
      <c r="AE23" s="45">
        <f t="shared" si="11"/>
        <v>0</v>
      </c>
      <c r="AF23" s="45">
        <f t="shared" si="12"/>
        <v>0</v>
      </c>
      <c r="AG23" s="45">
        <f t="shared" si="13"/>
        <v>0</v>
      </c>
      <c r="AH23" s="45">
        <f t="shared" si="14"/>
        <v>0</v>
      </c>
      <c r="AI23" s="45">
        <f t="shared" si="15"/>
        <v>0</v>
      </c>
      <c r="AJ23" s="45">
        <f t="shared" si="16"/>
        <v>0</v>
      </c>
      <c r="AK23" s="45">
        <f t="shared" si="17"/>
        <v>0</v>
      </c>
      <c r="AL23" s="45">
        <f t="shared" si="18"/>
        <v>0</v>
      </c>
      <c r="AM23" s="45">
        <f t="shared" si="19"/>
        <v>0</v>
      </c>
      <c r="AN23" s="45">
        <f t="shared" si="20"/>
        <v>0</v>
      </c>
      <c r="AO23" s="45">
        <f t="shared" si="21"/>
        <v>0</v>
      </c>
      <c r="AP23" s="45">
        <f t="shared" si="22"/>
        <v>0</v>
      </c>
      <c r="AQ23" s="45">
        <f t="shared" si="23"/>
        <v>0</v>
      </c>
      <c r="AR23" s="45">
        <f t="shared" si="24"/>
        <v>0</v>
      </c>
      <c r="AS23" s="45">
        <f t="shared" si="25"/>
        <v>0</v>
      </c>
      <c r="AT23" s="45">
        <f t="shared" si="26"/>
        <v>0</v>
      </c>
      <c r="AU23" s="45">
        <f t="shared" si="27"/>
        <v>0</v>
      </c>
      <c r="AV23" s="45">
        <f t="shared" si="28"/>
        <v>0</v>
      </c>
      <c r="AW23" s="45">
        <f t="shared" si="29"/>
        <v>0</v>
      </c>
      <c r="AX23" s="45">
        <f t="shared" si="30"/>
        <v>0</v>
      </c>
      <c r="AY23" s="45">
        <f t="shared" si="31"/>
        <v>0</v>
      </c>
      <c r="AZ23" s="45">
        <f t="shared" si="32"/>
        <v>0</v>
      </c>
      <c r="BA23" s="45">
        <f t="shared" si="33"/>
        <v>0</v>
      </c>
    </row>
    <row r="24" spans="1:53" ht="15.75" thickBot="1" x14ac:dyDescent="0.3">
      <c r="A24" s="48" t="s">
        <v>1570</v>
      </c>
      <c r="B24" s="57"/>
      <c r="C24" s="59"/>
      <c r="D24" s="180"/>
      <c r="E24" s="181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45" t="str">
        <f t="shared" si="0"/>
        <v/>
      </c>
      <c r="V24" s="54">
        <f t="shared" si="3"/>
        <v>0</v>
      </c>
      <c r="W24" s="45" t="str">
        <f>IF($D24&lt;&gt;"",VLOOKUP($D24,ComptesParNuméro!$N$2:$O$1266,2,FALSE),"")</f>
        <v/>
      </c>
      <c r="X24" s="45">
        <f t="shared" si="4"/>
        <v>0</v>
      </c>
      <c r="Y24" s="45">
        <f t="shared" si="5"/>
        <v>0</v>
      </c>
      <c r="Z24" s="45">
        <f t="shared" si="6"/>
        <v>0</v>
      </c>
      <c r="AA24" s="45">
        <f t="shared" si="7"/>
        <v>0</v>
      </c>
      <c r="AB24" s="45">
        <f t="shared" si="8"/>
        <v>0</v>
      </c>
      <c r="AC24" s="45">
        <f t="shared" si="9"/>
        <v>0</v>
      </c>
      <c r="AD24" s="45">
        <f t="shared" si="10"/>
        <v>0</v>
      </c>
      <c r="AE24" s="45">
        <f t="shared" si="11"/>
        <v>0</v>
      </c>
      <c r="AF24" s="45">
        <f t="shared" si="12"/>
        <v>0</v>
      </c>
      <c r="AG24" s="45">
        <f t="shared" si="13"/>
        <v>0</v>
      </c>
      <c r="AH24" s="45">
        <f t="shared" si="14"/>
        <v>0</v>
      </c>
      <c r="AI24" s="45">
        <f t="shared" si="15"/>
        <v>0</v>
      </c>
      <c r="AJ24" s="45">
        <f t="shared" si="16"/>
        <v>0</v>
      </c>
      <c r="AK24" s="45">
        <f t="shared" si="17"/>
        <v>0</v>
      </c>
      <c r="AL24" s="45">
        <f t="shared" si="18"/>
        <v>0</v>
      </c>
      <c r="AM24" s="45">
        <f t="shared" si="19"/>
        <v>0</v>
      </c>
      <c r="AN24" s="45">
        <f t="shared" si="20"/>
        <v>0</v>
      </c>
      <c r="AO24" s="45">
        <f t="shared" si="21"/>
        <v>0</v>
      </c>
      <c r="AP24" s="45">
        <f t="shared" si="22"/>
        <v>0</v>
      </c>
      <c r="AQ24" s="45">
        <f t="shared" si="23"/>
        <v>0</v>
      </c>
      <c r="AR24" s="45">
        <f t="shared" si="24"/>
        <v>0</v>
      </c>
      <c r="AS24" s="45">
        <f t="shared" si="25"/>
        <v>0</v>
      </c>
      <c r="AT24" s="45">
        <f t="shared" si="26"/>
        <v>0</v>
      </c>
      <c r="AU24" s="45">
        <f t="shared" si="27"/>
        <v>0</v>
      </c>
      <c r="AV24" s="45">
        <f t="shared" si="28"/>
        <v>0</v>
      </c>
      <c r="AW24" s="45">
        <f t="shared" si="29"/>
        <v>0</v>
      </c>
      <c r="AX24" s="45">
        <f t="shared" si="30"/>
        <v>0</v>
      </c>
      <c r="AY24" s="45">
        <f t="shared" si="31"/>
        <v>0</v>
      </c>
      <c r="AZ24" s="45">
        <f t="shared" si="32"/>
        <v>0</v>
      </c>
      <c r="BA24" s="45">
        <f t="shared" si="33"/>
        <v>0</v>
      </c>
    </row>
    <row r="25" spans="1:53" ht="15.75" thickBot="1" x14ac:dyDescent="0.3">
      <c r="A25" s="48" t="s">
        <v>1570</v>
      </c>
      <c r="B25" s="57"/>
      <c r="C25" s="59"/>
      <c r="D25" s="180"/>
      <c r="E25" s="181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45" t="str">
        <f t="shared" si="0"/>
        <v/>
      </c>
      <c r="V25" s="54">
        <f t="shared" si="3"/>
        <v>0</v>
      </c>
      <c r="W25" s="45" t="str">
        <f>IF($D25&lt;&gt;"",VLOOKUP($D25,ComptesParNuméro!$N$2:$O$1266,2,FALSE),"")</f>
        <v/>
      </c>
      <c r="X25" s="45">
        <f t="shared" si="4"/>
        <v>0</v>
      </c>
      <c r="Y25" s="45">
        <f t="shared" si="5"/>
        <v>0</v>
      </c>
      <c r="Z25" s="45">
        <f t="shared" si="6"/>
        <v>0</v>
      </c>
      <c r="AA25" s="45">
        <f t="shared" si="7"/>
        <v>0</v>
      </c>
      <c r="AB25" s="45">
        <f t="shared" si="8"/>
        <v>0</v>
      </c>
      <c r="AC25" s="45">
        <f t="shared" si="9"/>
        <v>0</v>
      </c>
      <c r="AD25" s="45">
        <f t="shared" si="10"/>
        <v>0</v>
      </c>
      <c r="AE25" s="45">
        <f t="shared" si="11"/>
        <v>0</v>
      </c>
      <c r="AF25" s="45">
        <f t="shared" si="12"/>
        <v>0</v>
      </c>
      <c r="AG25" s="45">
        <f t="shared" si="13"/>
        <v>0</v>
      </c>
      <c r="AH25" s="45">
        <f t="shared" si="14"/>
        <v>0</v>
      </c>
      <c r="AI25" s="45">
        <f t="shared" si="15"/>
        <v>0</v>
      </c>
      <c r="AJ25" s="45">
        <f t="shared" si="16"/>
        <v>0</v>
      </c>
      <c r="AK25" s="45">
        <f t="shared" si="17"/>
        <v>0</v>
      </c>
      <c r="AL25" s="45">
        <f t="shared" si="18"/>
        <v>0</v>
      </c>
      <c r="AM25" s="45">
        <f t="shared" si="19"/>
        <v>0</v>
      </c>
      <c r="AN25" s="45">
        <f t="shared" si="20"/>
        <v>0</v>
      </c>
      <c r="AO25" s="45">
        <f t="shared" si="21"/>
        <v>0</v>
      </c>
      <c r="AP25" s="45">
        <f t="shared" si="22"/>
        <v>0</v>
      </c>
      <c r="AQ25" s="45">
        <f t="shared" si="23"/>
        <v>0</v>
      </c>
      <c r="AR25" s="45">
        <f t="shared" si="24"/>
        <v>0</v>
      </c>
      <c r="AS25" s="45">
        <f t="shared" si="25"/>
        <v>0</v>
      </c>
      <c r="AT25" s="45">
        <f t="shared" si="26"/>
        <v>0</v>
      </c>
      <c r="AU25" s="45">
        <f t="shared" si="27"/>
        <v>0</v>
      </c>
      <c r="AV25" s="45">
        <f t="shared" si="28"/>
        <v>0</v>
      </c>
      <c r="AW25" s="45">
        <f t="shared" si="29"/>
        <v>0</v>
      </c>
      <c r="AX25" s="45">
        <f t="shared" si="30"/>
        <v>0</v>
      </c>
      <c r="AY25" s="45">
        <f t="shared" si="31"/>
        <v>0</v>
      </c>
      <c r="AZ25" s="45">
        <f t="shared" si="32"/>
        <v>0</v>
      </c>
      <c r="BA25" s="45">
        <f t="shared" si="33"/>
        <v>0</v>
      </c>
    </row>
    <row r="26" spans="1:53" ht="15.75" thickBot="1" x14ac:dyDescent="0.3">
      <c r="A26" s="48" t="s">
        <v>1570</v>
      </c>
      <c r="B26" s="57"/>
      <c r="C26" s="59"/>
      <c r="D26" s="180"/>
      <c r="E26" s="181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45" t="str">
        <f t="shared" si="0"/>
        <v/>
      </c>
      <c r="V26" s="54">
        <f t="shared" si="3"/>
        <v>0</v>
      </c>
      <c r="W26" s="45" t="str">
        <f>IF($D26&lt;&gt;"",VLOOKUP($D26,ComptesParNuméro!$N$2:$O$1266,2,FALSE),"")</f>
        <v/>
      </c>
      <c r="X26" s="45">
        <f t="shared" si="4"/>
        <v>0</v>
      </c>
      <c r="Y26" s="45">
        <f t="shared" si="5"/>
        <v>0</v>
      </c>
      <c r="Z26" s="45">
        <f t="shared" si="6"/>
        <v>0</v>
      </c>
      <c r="AA26" s="45">
        <f t="shared" si="7"/>
        <v>0</v>
      </c>
      <c r="AB26" s="45">
        <f t="shared" si="8"/>
        <v>0</v>
      </c>
      <c r="AC26" s="45">
        <f t="shared" si="9"/>
        <v>0</v>
      </c>
      <c r="AD26" s="45">
        <f t="shared" si="10"/>
        <v>0</v>
      </c>
      <c r="AE26" s="45">
        <f t="shared" si="11"/>
        <v>0</v>
      </c>
      <c r="AF26" s="45">
        <f t="shared" si="12"/>
        <v>0</v>
      </c>
      <c r="AG26" s="45">
        <f t="shared" si="13"/>
        <v>0</v>
      </c>
      <c r="AH26" s="45">
        <f t="shared" si="14"/>
        <v>0</v>
      </c>
      <c r="AI26" s="45">
        <f t="shared" si="15"/>
        <v>0</v>
      </c>
      <c r="AJ26" s="45">
        <f t="shared" si="16"/>
        <v>0</v>
      </c>
      <c r="AK26" s="45">
        <f t="shared" si="17"/>
        <v>0</v>
      </c>
      <c r="AL26" s="45">
        <f t="shared" si="18"/>
        <v>0</v>
      </c>
      <c r="AM26" s="45">
        <f t="shared" si="19"/>
        <v>0</v>
      </c>
      <c r="AN26" s="45">
        <f t="shared" si="20"/>
        <v>0</v>
      </c>
      <c r="AO26" s="45">
        <f t="shared" si="21"/>
        <v>0</v>
      </c>
      <c r="AP26" s="45">
        <f t="shared" si="22"/>
        <v>0</v>
      </c>
      <c r="AQ26" s="45">
        <f t="shared" si="23"/>
        <v>0</v>
      </c>
      <c r="AR26" s="45">
        <f t="shared" si="24"/>
        <v>0</v>
      </c>
      <c r="AS26" s="45">
        <f t="shared" si="25"/>
        <v>0</v>
      </c>
      <c r="AT26" s="45">
        <f t="shared" si="26"/>
        <v>0</v>
      </c>
      <c r="AU26" s="45">
        <f t="shared" si="27"/>
        <v>0</v>
      </c>
      <c r="AV26" s="45">
        <f t="shared" si="28"/>
        <v>0</v>
      </c>
      <c r="AW26" s="45">
        <f t="shared" si="29"/>
        <v>0</v>
      </c>
      <c r="AX26" s="45">
        <f t="shared" si="30"/>
        <v>0</v>
      </c>
      <c r="AY26" s="45">
        <f t="shared" si="31"/>
        <v>0</v>
      </c>
      <c r="AZ26" s="45">
        <f t="shared" si="32"/>
        <v>0</v>
      </c>
      <c r="BA26" s="45">
        <f t="shared" si="33"/>
        <v>0</v>
      </c>
    </row>
    <row r="27" spans="1:53" ht="15.75" thickBot="1" x14ac:dyDescent="0.3">
      <c r="A27" s="48" t="s">
        <v>1570</v>
      </c>
      <c r="B27" s="57"/>
      <c r="C27" s="59"/>
      <c r="D27" s="180"/>
      <c r="E27" s="181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45" t="str">
        <f t="shared" si="0"/>
        <v/>
      </c>
      <c r="V27" s="54">
        <f t="shared" si="3"/>
        <v>0</v>
      </c>
      <c r="W27" s="45" t="str">
        <f>IF($D27&lt;&gt;"",VLOOKUP($D27,ComptesParNuméro!$N$2:$O$1266,2,FALSE),"")</f>
        <v/>
      </c>
      <c r="X27" s="45">
        <f t="shared" si="4"/>
        <v>0</v>
      </c>
      <c r="Y27" s="45">
        <f t="shared" si="5"/>
        <v>0</v>
      </c>
      <c r="Z27" s="45">
        <f t="shared" si="6"/>
        <v>0</v>
      </c>
      <c r="AA27" s="45">
        <f t="shared" si="7"/>
        <v>0</v>
      </c>
      <c r="AB27" s="45">
        <f t="shared" si="8"/>
        <v>0</v>
      </c>
      <c r="AC27" s="45">
        <f t="shared" si="9"/>
        <v>0</v>
      </c>
      <c r="AD27" s="45">
        <f t="shared" si="10"/>
        <v>0</v>
      </c>
      <c r="AE27" s="45">
        <f t="shared" si="11"/>
        <v>0</v>
      </c>
      <c r="AF27" s="45">
        <f t="shared" si="12"/>
        <v>0</v>
      </c>
      <c r="AG27" s="45">
        <f t="shared" si="13"/>
        <v>0</v>
      </c>
      <c r="AH27" s="45">
        <f t="shared" si="14"/>
        <v>0</v>
      </c>
      <c r="AI27" s="45">
        <f t="shared" si="15"/>
        <v>0</v>
      </c>
      <c r="AJ27" s="45">
        <f t="shared" si="16"/>
        <v>0</v>
      </c>
      <c r="AK27" s="45">
        <f t="shared" si="17"/>
        <v>0</v>
      </c>
      <c r="AL27" s="45">
        <f t="shared" si="18"/>
        <v>0</v>
      </c>
      <c r="AM27" s="45">
        <f t="shared" si="19"/>
        <v>0</v>
      </c>
      <c r="AN27" s="45">
        <f t="shared" si="20"/>
        <v>0</v>
      </c>
      <c r="AO27" s="45">
        <f t="shared" si="21"/>
        <v>0</v>
      </c>
      <c r="AP27" s="45">
        <f t="shared" si="22"/>
        <v>0</v>
      </c>
      <c r="AQ27" s="45">
        <f t="shared" si="23"/>
        <v>0</v>
      </c>
      <c r="AR27" s="45">
        <f t="shared" si="24"/>
        <v>0</v>
      </c>
      <c r="AS27" s="45">
        <f t="shared" si="25"/>
        <v>0</v>
      </c>
      <c r="AT27" s="45">
        <f t="shared" si="26"/>
        <v>0</v>
      </c>
      <c r="AU27" s="45">
        <f t="shared" si="27"/>
        <v>0</v>
      </c>
      <c r="AV27" s="45">
        <f t="shared" si="28"/>
        <v>0</v>
      </c>
      <c r="AW27" s="45">
        <f t="shared" si="29"/>
        <v>0</v>
      </c>
      <c r="AX27" s="45">
        <f t="shared" si="30"/>
        <v>0</v>
      </c>
      <c r="AY27" s="45">
        <f t="shared" si="31"/>
        <v>0</v>
      </c>
      <c r="AZ27" s="45">
        <f t="shared" si="32"/>
        <v>0</v>
      </c>
      <c r="BA27" s="45">
        <f t="shared" si="33"/>
        <v>0</v>
      </c>
    </row>
    <row r="28" spans="1:53" ht="15.75" thickBot="1" x14ac:dyDescent="0.3">
      <c r="A28" s="48" t="s">
        <v>1570</v>
      </c>
      <c r="B28" s="57"/>
      <c r="C28" s="59"/>
      <c r="D28" s="180"/>
      <c r="E28" s="181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45" t="str">
        <f t="shared" si="0"/>
        <v/>
      </c>
      <c r="V28" s="54">
        <f t="shared" si="3"/>
        <v>0</v>
      </c>
      <c r="W28" s="45" t="str">
        <f>IF($D28&lt;&gt;"",VLOOKUP($D28,ComptesParNuméro!$N$2:$O$1266,2,FALSE),"")</f>
        <v/>
      </c>
      <c r="X28" s="45">
        <f t="shared" si="4"/>
        <v>0</v>
      </c>
      <c r="Y28" s="45">
        <f t="shared" si="5"/>
        <v>0</v>
      </c>
      <c r="Z28" s="45">
        <f t="shared" si="6"/>
        <v>0</v>
      </c>
      <c r="AA28" s="45">
        <f t="shared" si="7"/>
        <v>0</v>
      </c>
      <c r="AB28" s="45">
        <f t="shared" si="8"/>
        <v>0</v>
      </c>
      <c r="AC28" s="45">
        <f t="shared" si="9"/>
        <v>0</v>
      </c>
      <c r="AD28" s="45">
        <f t="shared" si="10"/>
        <v>0</v>
      </c>
      <c r="AE28" s="45">
        <f t="shared" si="11"/>
        <v>0</v>
      </c>
      <c r="AF28" s="45">
        <f t="shared" si="12"/>
        <v>0</v>
      </c>
      <c r="AG28" s="45">
        <f t="shared" si="13"/>
        <v>0</v>
      </c>
      <c r="AH28" s="45">
        <f t="shared" si="14"/>
        <v>0</v>
      </c>
      <c r="AI28" s="45">
        <f t="shared" si="15"/>
        <v>0</v>
      </c>
      <c r="AJ28" s="45">
        <f t="shared" si="16"/>
        <v>0</v>
      </c>
      <c r="AK28" s="45">
        <f t="shared" si="17"/>
        <v>0</v>
      </c>
      <c r="AL28" s="45">
        <f t="shared" si="18"/>
        <v>0</v>
      </c>
      <c r="AM28" s="45">
        <f t="shared" si="19"/>
        <v>0</v>
      </c>
      <c r="AN28" s="45">
        <f t="shared" si="20"/>
        <v>0</v>
      </c>
      <c r="AO28" s="45">
        <f t="shared" si="21"/>
        <v>0</v>
      </c>
      <c r="AP28" s="45">
        <f t="shared" si="22"/>
        <v>0</v>
      </c>
      <c r="AQ28" s="45">
        <f t="shared" si="23"/>
        <v>0</v>
      </c>
      <c r="AR28" s="45">
        <f t="shared" si="24"/>
        <v>0</v>
      </c>
      <c r="AS28" s="45">
        <f t="shared" si="25"/>
        <v>0</v>
      </c>
      <c r="AT28" s="45">
        <f t="shared" si="26"/>
        <v>0</v>
      </c>
      <c r="AU28" s="45">
        <f t="shared" si="27"/>
        <v>0</v>
      </c>
      <c r="AV28" s="45">
        <f t="shared" si="28"/>
        <v>0</v>
      </c>
      <c r="AW28" s="45">
        <f t="shared" si="29"/>
        <v>0</v>
      </c>
      <c r="AX28" s="45">
        <f t="shared" si="30"/>
        <v>0</v>
      </c>
      <c r="AY28" s="45">
        <f t="shared" si="31"/>
        <v>0</v>
      </c>
      <c r="AZ28" s="45">
        <f t="shared" si="32"/>
        <v>0</v>
      </c>
      <c r="BA28" s="45">
        <f t="shared" si="33"/>
        <v>0</v>
      </c>
    </row>
    <row r="29" spans="1:53" ht="15.75" thickBot="1" x14ac:dyDescent="0.3">
      <c r="A29" s="48" t="s">
        <v>1570</v>
      </c>
      <c r="B29" s="57"/>
      <c r="C29" s="59"/>
      <c r="D29" s="180"/>
      <c r="E29" s="181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45" t="str">
        <f t="shared" si="0"/>
        <v/>
      </c>
      <c r="V29" s="54">
        <f t="shared" si="3"/>
        <v>0</v>
      </c>
      <c r="W29" s="45" t="str">
        <f>IF($D29&lt;&gt;"",VLOOKUP($D29,ComptesParNuméro!$N$2:$O$1266,2,FALSE),"")</f>
        <v/>
      </c>
      <c r="X29" s="45">
        <f t="shared" si="4"/>
        <v>0</v>
      </c>
      <c r="Y29" s="45">
        <f t="shared" si="5"/>
        <v>0</v>
      </c>
      <c r="Z29" s="45">
        <f t="shared" si="6"/>
        <v>0</v>
      </c>
      <c r="AA29" s="45">
        <f t="shared" si="7"/>
        <v>0</v>
      </c>
      <c r="AB29" s="45">
        <f t="shared" si="8"/>
        <v>0</v>
      </c>
      <c r="AC29" s="45">
        <f t="shared" si="9"/>
        <v>0</v>
      </c>
      <c r="AD29" s="45">
        <f t="shared" si="10"/>
        <v>0</v>
      </c>
      <c r="AE29" s="45">
        <f t="shared" si="11"/>
        <v>0</v>
      </c>
      <c r="AF29" s="45">
        <f t="shared" si="12"/>
        <v>0</v>
      </c>
      <c r="AG29" s="45">
        <f t="shared" si="13"/>
        <v>0</v>
      </c>
      <c r="AH29" s="45">
        <f t="shared" si="14"/>
        <v>0</v>
      </c>
      <c r="AI29" s="45">
        <f t="shared" si="15"/>
        <v>0</v>
      </c>
      <c r="AJ29" s="45">
        <f t="shared" si="16"/>
        <v>0</v>
      </c>
      <c r="AK29" s="45">
        <f t="shared" si="17"/>
        <v>0</v>
      </c>
      <c r="AL29" s="45">
        <f t="shared" si="18"/>
        <v>0</v>
      </c>
      <c r="AM29" s="45">
        <f t="shared" si="19"/>
        <v>0</v>
      </c>
      <c r="AN29" s="45">
        <f t="shared" si="20"/>
        <v>0</v>
      </c>
      <c r="AO29" s="45">
        <f t="shared" si="21"/>
        <v>0</v>
      </c>
      <c r="AP29" s="45">
        <f t="shared" si="22"/>
        <v>0</v>
      </c>
      <c r="AQ29" s="45">
        <f t="shared" si="23"/>
        <v>0</v>
      </c>
      <c r="AR29" s="45">
        <f t="shared" si="24"/>
        <v>0</v>
      </c>
      <c r="AS29" s="45">
        <f t="shared" si="25"/>
        <v>0</v>
      </c>
      <c r="AT29" s="45">
        <f t="shared" si="26"/>
        <v>0</v>
      </c>
      <c r="AU29" s="45">
        <f t="shared" si="27"/>
        <v>0</v>
      </c>
      <c r="AV29" s="45">
        <f t="shared" si="28"/>
        <v>0</v>
      </c>
      <c r="AW29" s="45">
        <f t="shared" si="29"/>
        <v>0</v>
      </c>
      <c r="AX29" s="45">
        <f t="shared" si="30"/>
        <v>0</v>
      </c>
      <c r="AY29" s="45">
        <f t="shared" si="31"/>
        <v>0</v>
      </c>
      <c r="AZ29" s="45">
        <f t="shared" si="32"/>
        <v>0</v>
      </c>
      <c r="BA29" s="45">
        <f t="shared" si="33"/>
        <v>0</v>
      </c>
    </row>
    <row r="30" spans="1:53" ht="15.75" thickBot="1" x14ac:dyDescent="0.3">
      <c r="A30" s="48" t="s">
        <v>1570</v>
      </c>
      <c r="B30" s="57"/>
      <c r="C30" s="59"/>
      <c r="D30" s="180"/>
      <c r="E30" s="181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45" t="str">
        <f t="shared" si="0"/>
        <v/>
      </c>
      <c r="V30" s="54">
        <f t="shared" si="3"/>
        <v>0</v>
      </c>
      <c r="W30" s="45" t="str">
        <f>IF($D30&lt;&gt;"",VLOOKUP($D30,ComptesParNuméro!$N$2:$O$1266,2,FALSE),"")</f>
        <v/>
      </c>
      <c r="X30" s="45">
        <f t="shared" si="4"/>
        <v>0</v>
      </c>
      <c r="Y30" s="45">
        <f t="shared" si="5"/>
        <v>0</v>
      </c>
      <c r="Z30" s="45">
        <f t="shared" si="6"/>
        <v>0</v>
      </c>
      <c r="AA30" s="45">
        <f t="shared" si="7"/>
        <v>0</v>
      </c>
      <c r="AB30" s="45">
        <f t="shared" si="8"/>
        <v>0</v>
      </c>
      <c r="AC30" s="45">
        <f t="shared" si="9"/>
        <v>0</v>
      </c>
      <c r="AD30" s="45">
        <f t="shared" si="10"/>
        <v>0</v>
      </c>
      <c r="AE30" s="45">
        <f t="shared" si="11"/>
        <v>0</v>
      </c>
      <c r="AF30" s="45">
        <f t="shared" si="12"/>
        <v>0</v>
      </c>
      <c r="AG30" s="45">
        <f t="shared" si="13"/>
        <v>0</v>
      </c>
      <c r="AH30" s="45">
        <f t="shared" si="14"/>
        <v>0</v>
      </c>
      <c r="AI30" s="45">
        <f t="shared" si="15"/>
        <v>0</v>
      </c>
      <c r="AJ30" s="45">
        <f t="shared" si="16"/>
        <v>0</v>
      </c>
      <c r="AK30" s="45">
        <f t="shared" si="17"/>
        <v>0</v>
      </c>
      <c r="AL30" s="45">
        <f t="shared" si="18"/>
        <v>0</v>
      </c>
      <c r="AM30" s="45">
        <f t="shared" si="19"/>
        <v>0</v>
      </c>
      <c r="AN30" s="45">
        <f t="shared" si="20"/>
        <v>0</v>
      </c>
      <c r="AO30" s="45">
        <f t="shared" si="21"/>
        <v>0</v>
      </c>
      <c r="AP30" s="45">
        <f t="shared" si="22"/>
        <v>0</v>
      </c>
      <c r="AQ30" s="45">
        <f t="shared" si="23"/>
        <v>0</v>
      </c>
      <c r="AR30" s="45">
        <f t="shared" si="24"/>
        <v>0</v>
      </c>
      <c r="AS30" s="45">
        <f t="shared" si="25"/>
        <v>0</v>
      </c>
      <c r="AT30" s="45">
        <f t="shared" si="26"/>
        <v>0</v>
      </c>
      <c r="AU30" s="45">
        <f t="shared" si="27"/>
        <v>0</v>
      </c>
      <c r="AV30" s="45">
        <f t="shared" si="28"/>
        <v>0</v>
      </c>
      <c r="AW30" s="45">
        <f t="shared" si="29"/>
        <v>0</v>
      </c>
      <c r="AX30" s="45">
        <f t="shared" si="30"/>
        <v>0</v>
      </c>
      <c r="AY30" s="45">
        <f t="shared" si="31"/>
        <v>0</v>
      </c>
      <c r="AZ30" s="45">
        <f t="shared" si="32"/>
        <v>0</v>
      </c>
      <c r="BA30" s="45">
        <f t="shared" si="33"/>
        <v>0</v>
      </c>
    </row>
    <row r="31" spans="1:53" ht="15.75" thickBot="1" x14ac:dyDescent="0.3">
      <c r="A31" s="48" t="s">
        <v>1570</v>
      </c>
      <c r="B31" s="57"/>
      <c r="C31" s="59"/>
      <c r="D31" s="180"/>
      <c r="E31" s="181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45" t="str">
        <f t="shared" si="0"/>
        <v/>
      </c>
      <c r="V31" s="54">
        <f t="shared" si="3"/>
        <v>0</v>
      </c>
      <c r="W31" s="45" t="str">
        <f>IF($D31&lt;&gt;"",VLOOKUP($D31,ComptesParNuméro!$N$2:$O$1266,2,FALSE),"")</f>
        <v/>
      </c>
      <c r="X31" s="45">
        <f t="shared" si="4"/>
        <v>0</v>
      </c>
      <c r="Y31" s="45">
        <f t="shared" si="5"/>
        <v>0</v>
      </c>
      <c r="Z31" s="45">
        <f t="shared" si="6"/>
        <v>0</v>
      </c>
      <c r="AA31" s="45">
        <f t="shared" si="7"/>
        <v>0</v>
      </c>
      <c r="AB31" s="45">
        <f t="shared" si="8"/>
        <v>0</v>
      </c>
      <c r="AC31" s="45">
        <f t="shared" si="9"/>
        <v>0</v>
      </c>
      <c r="AD31" s="45">
        <f t="shared" si="10"/>
        <v>0</v>
      </c>
      <c r="AE31" s="45">
        <f t="shared" si="11"/>
        <v>0</v>
      </c>
      <c r="AF31" s="45">
        <f t="shared" si="12"/>
        <v>0</v>
      </c>
      <c r="AG31" s="45">
        <f t="shared" si="13"/>
        <v>0</v>
      </c>
      <c r="AH31" s="45">
        <f t="shared" si="14"/>
        <v>0</v>
      </c>
      <c r="AI31" s="45">
        <f t="shared" si="15"/>
        <v>0</v>
      </c>
      <c r="AJ31" s="45">
        <f t="shared" si="16"/>
        <v>0</v>
      </c>
      <c r="AK31" s="45">
        <f t="shared" si="17"/>
        <v>0</v>
      </c>
      <c r="AL31" s="45">
        <f t="shared" si="18"/>
        <v>0</v>
      </c>
      <c r="AM31" s="45">
        <f t="shared" si="19"/>
        <v>0</v>
      </c>
      <c r="AN31" s="45">
        <f t="shared" si="20"/>
        <v>0</v>
      </c>
      <c r="AO31" s="45">
        <f t="shared" si="21"/>
        <v>0</v>
      </c>
      <c r="AP31" s="45">
        <f t="shared" si="22"/>
        <v>0</v>
      </c>
      <c r="AQ31" s="45">
        <f t="shared" si="23"/>
        <v>0</v>
      </c>
      <c r="AR31" s="45">
        <f t="shared" si="24"/>
        <v>0</v>
      </c>
      <c r="AS31" s="45">
        <f t="shared" si="25"/>
        <v>0</v>
      </c>
      <c r="AT31" s="45">
        <f t="shared" si="26"/>
        <v>0</v>
      </c>
      <c r="AU31" s="45">
        <f t="shared" si="27"/>
        <v>0</v>
      </c>
      <c r="AV31" s="45">
        <f t="shared" si="28"/>
        <v>0</v>
      </c>
      <c r="AW31" s="45">
        <f t="shared" si="29"/>
        <v>0</v>
      </c>
      <c r="AX31" s="45">
        <f t="shared" si="30"/>
        <v>0</v>
      </c>
      <c r="AY31" s="45">
        <f t="shared" si="31"/>
        <v>0</v>
      </c>
      <c r="AZ31" s="45">
        <f t="shared" si="32"/>
        <v>0</v>
      </c>
      <c r="BA31" s="45">
        <f t="shared" si="33"/>
        <v>0</v>
      </c>
    </row>
    <row r="32" spans="1:53" ht="15.75" thickBot="1" x14ac:dyDescent="0.3">
      <c r="A32" s="48" t="s">
        <v>1570</v>
      </c>
      <c r="B32" s="57"/>
      <c r="C32" s="59"/>
      <c r="D32" s="180"/>
      <c r="E32" s="181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45" t="str">
        <f t="shared" si="0"/>
        <v/>
      </c>
      <c r="V32" s="54">
        <f t="shared" si="3"/>
        <v>0</v>
      </c>
      <c r="W32" s="45" t="str">
        <f>IF($D32&lt;&gt;"",VLOOKUP($D32,ComptesParNuméro!$N$2:$O$1266,2,FALSE),"")</f>
        <v/>
      </c>
      <c r="X32" s="45">
        <f t="shared" si="4"/>
        <v>0</v>
      </c>
      <c r="Y32" s="45">
        <f t="shared" si="5"/>
        <v>0</v>
      </c>
      <c r="Z32" s="45">
        <f t="shared" si="6"/>
        <v>0</v>
      </c>
      <c r="AA32" s="45">
        <f t="shared" si="7"/>
        <v>0</v>
      </c>
      <c r="AB32" s="45">
        <f t="shared" si="8"/>
        <v>0</v>
      </c>
      <c r="AC32" s="45">
        <f t="shared" si="9"/>
        <v>0</v>
      </c>
      <c r="AD32" s="45">
        <f t="shared" si="10"/>
        <v>0</v>
      </c>
      <c r="AE32" s="45">
        <f t="shared" si="11"/>
        <v>0</v>
      </c>
      <c r="AF32" s="45">
        <f t="shared" si="12"/>
        <v>0</v>
      </c>
      <c r="AG32" s="45">
        <f t="shared" si="13"/>
        <v>0</v>
      </c>
      <c r="AH32" s="45">
        <f t="shared" si="14"/>
        <v>0</v>
      </c>
      <c r="AI32" s="45">
        <f t="shared" si="15"/>
        <v>0</v>
      </c>
      <c r="AJ32" s="45">
        <f t="shared" si="16"/>
        <v>0</v>
      </c>
      <c r="AK32" s="45">
        <f t="shared" si="17"/>
        <v>0</v>
      </c>
      <c r="AL32" s="45">
        <f t="shared" si="18"/>
        <v>0</v>
      </c>
      <c r="AM32" s="45">
        <f t="shared" si="19"/>
        <v>0</v>
      </c>
      <c r="AN32" s="45">
        <f t="shared" si="20"/>
        <v>0</v>
      </c>
      <c r="AO32" s="45">
        <f t="shared" si="21"/>
        <v>0</v>
      </c>
      <c r="AP32" s="45">
        <f t="shared" si="22"/>
        <v>0</v>
      </c>
      <c r="AQ32" s="45">
        <f t="shared" si="23"/>
        <v>0</v>
      </c>
      <c r="AR32" s="45">
        <f t="shared" si="24"/>
        <v>0</v>
      </c>
      <c r="AS32" s="45">
        <f t="shared" si="25"/>
        <v>0</v>
      </c>
      <c r="AT32" s="45">
        <f t="shared" si="26"/>
        <v>0</v>
      </c>
      <c r="AU32" s="45">
        <f t="shared" si="27"/>
        <v>0</v>
      </c>
      <c r="AV32" s="45">
        <f t="shared" si="28"/>
        <v>0</v>
      </c>
      <c r="AW32" s="45">
        <f t="shared" si="29"/>
        <v>0</v>
      </c>
      <c r="AX32" s="45">
        <f t="shared" si="30"/>
        <v>0</v>
      </c>
      <c r="AY32" s="45">
        <f t="shared" si="31"/>
        <v>0</v>
      </c>
      <c r="AZ32" s="45">
        <f t="shared" si="32"/>
        <v>0</v>
      </c>
      <c r="BA32" s="45">
        <f t="shared" si="33"/>
        <v>0</v>
      </c>
    </row>
    <row r="33" spans="1:53" ht="15.75" thickBot="1" x14ac:dyDescent="0.3">
      <c r="A33" s="48" t="s">
        <v>1570</v>
      </c>
      <c r="B33" s="57"/>
      <c r="C33" s="59"/>
      <c r="D33" s="180"/>
      <c r="E33" s="181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45" t="str">
        <f t="shared" si="0"/>
        <v/>
      </c>
      <c r="V33" s="54">
        <f t="shared" si="3"/>
        <v>0</v>
      </c>
      <c r="W33" s="45" t="str">
        <f>IF($D33&lt;&gt;"",VLOOKUP($D33,ComptesParNuméro!$N$2:$O$1266,2,FALSE),"")</f>
        <v/>
      </c>
      <c r="X33" s="45">
        <f t="shared" si="4"/>
        <v>0</v>
      </c>
      <c r="Y33" s="45">
        <f t="shared" si="5"/>
        <v>0</v>
      </c>
      <c r="Z33" s="45">
        <f t="shared" si="6"/>
        <v>0</v>
      </c>
      <c r="AA33" s="45">
        <f t="shared" si="7"/>
        <v>0</v>
      </c>
      <c r="AB33" s="45">
        <f t="shared" si="8"/>
        <v>0</v>
      </c>
      <c r="AC33" s="45">
        <f t="shared" si="9"/>
        <v>0</v>
      </c>
      <c r="AD33" s="45">
        <f t="shared" si="10"/>
        <v>0</v>
      </c>
      <c r="AE33" s="45">
        <f t="shared" si="11"/>
        <v>0</v>
      </c>
      <c r="AF33" s="45">
        <f t="shared" si="12"/>
        <v>0</v>
      </c>
      <c r="AG33" s="45">
        <f t="shared" si="13"/>
        <v>0</v>
      </c>
      <c r="AH33" s="45">
        <f t="shared" si="14"/>
        <v>0</v>
      </c>
      <c r="AI33" s="45">
        <f t="shared" si="15"/>
        <v>0</v>
      </c>
      <c r="AJ33" s="45">
        <f t="shared" si="16"/>
        <v>0</v>
      </c>
      <c r="AK33" s="45">
        <f t="shared" si="17"/>
        <v>0</v>
      </c>
      <c r="AL33" s="45">
        <f t="shared" si="18"/>
        <v>0</v>
      </c>
      <c r="AM33" s="45">
        <f t="shared" si="19"/>
        <v>0</v>
      </c>
      <c r="AN33" s="45">
        <f t="shared" si="20"/>
        <v>0</v>
      </c>
      <c r="AO33" s="45">
        <f t="shared" si="21"/>
        <v>0</v>
      </c>
      <c r="AP33" s="45">
        <f t="shared" si="22"/>
        <v>0</v>
      </c>
      <c r="AQ33" s="45">
        <f t="shared" si="23"/>
        <v>0</v>
      </c>
      <c r="AR33" s="45">
        <f t="shared" si="24"/>
        <v>0</v>
      </c>
      <c r="AS33" s="45">
        <f t="shared" si="25"/>
        <v>0</v>
      </c>
      <c r="AT33" s="45">
        <f t="shared" si="26"/>
        <v>0</v>
      </c>
      <c r="AU33" s="45">
        <f t="shared" si="27"/>
        <v>0</v>
      </c>
      <c r="AV33" s="45">
        <f t="shared" si="28"/>
        <v>0</v>
      </c>
      <c r="AW33" s="45">
        <f t="shared" si="29"/>
        <v>0</v>
      </c>
      <c r="AX33" s="45">
        <f t="shared" si="30"/>
        <v>0</v>
      </c>
      <c r="AY33" s="45">
        <f t="shared" si="31"/>
        <v>0</v>
      </c>
      <c r="AZ33" s="45">
        <f t="shared" si="32"/>
        <v>0</v>
      </c>
      <c r="BA33" s="45">
        <f t="shared" si="33"/>
        <v>0</v>
      </c>
    </row>
    <row r="34" spans="1:53" ht="15.75" thickBot="1" x14ac:dyDescent="0.3">
      <c r="A34" s="48" t="s">
        <v>1570</v>
      </c>
      <c r="B34" s="57"/>
      <c r="C34" s="59"/>
      <c r="D34" s="180"/>
      <c r="E34" s="181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45" t="str">
        <f t="shared" si="0"/>
        <v/>
      </c>
      <c r="V34" s="54">
        <f t="shared" si="3"/>
        <v>0</v>
      </c>
      <c r="W34" s="45" t="str">
        <f>IF($D34&lt;&gt;"",VLOOKUP($D34,ComptesParNuméro!$N$2:$O$1266,2,FALSE),"")</f>
        <v/>
      </c>
      <c r="X34" s="45">
        <f t="shared" si="4"/>
        <v>0</v>
      </c>
      <c r="Y34" s="45">
        <f t="shared" si="5"/>
        <v>0</v>
      </c>
      <c r="Z34" s="45">
        <f t="shared" si="6"/>
        <v>0</v>
      </c>
      <c r="AA34" s="45">
        <f t="shared" si="7"/>
        <v>0</v>
      </c>
      <c r="AB34" s="45">
        <f t="shared" si="8"/>
        <v>0</v>
      </c>
      <c r="AC34" s="45">
        <f t="shared" si="9"/>
        <v>0</v>
      </c>
      <c r="AD34" s="45">
        <f t="shared" si="10"/>
        <v>0</v>
      </c>
      <c r="AE34" s="45">
        <f t="shared" si="11"/>
        <v>0</v>
      </c>
      <c r="AF34" s="45">
        <f t="shared" si="12"/>
        <v>0</v>
      </c>
      <c r="AG34" s="45">
        <f t="shared" si="13"/>
        <v>0</v>
      </c>
      <c r="AH34" s="45">
        <f t="shared" si="14"/>
        <v>0</v>
      </c>
      <c r="AI34" s="45">
        <f t="shared" si="15"/>
        <v>0</v>
      </c>
      <c r="AJ34" s="45">
        <f t="shared" si="16"/>
        <v>0</v>
      </c>
      <c r="AK34" s="45">
        <f t="shared" si="17"/>
        <v>0</v>
      </c>
      <c r="AL34" s="45">
        <f t="shared" si="18"/>
        <v>0</v>
      </c>
      <c r="AM34" s="45">
        <f t="shared" si="19"/>
        <v>0</v>
      </c>
      <c r="AN34" s="45">
        <f t="shared" si="20"/>
        <v>0</v>
      </c>
      <c r="AO34" s="45">
        <f t="shared" si="21"/>
        <v>0</v>
      </c>
      <c r="AP34" s="45">
        <f t="shared" si="22"/>
        <v>0</v>
      </c>
      <c r="AQ34" s="45">
        <f t="shared" si="23"/>
        <v>0</v>
      </c>
      <c r="AR34" s="45">
        <f t="shared" si="24"/>
        <v>0</v>
      </c>
      <c r="AS34" s="45">
        <f t="shared" si="25"/>
        <v>0</v>
      </c>
      <c r="AT34" s="45">
        <f t="shared" si="26"/>
        <v>0</v>
      </c>
      <c r="AU34" s="45">
        <f t="shared" si="27"/>
        <v>0</v>
      </c>
      <c r="AV34" s="45">
        <f t="shared" si="28"/>
        <v>0</v>
      </c>
      <c r="AW34" s="45">
        <f t="shared" si="29"/>
        <v>0</v>
      </c>
      <c r="AX34" s="45">
        <f t="shared" si="30"/>
        <v>0</v>
      </c>
      <c r="AY34" s="45">
        <f t="shared" si="31"/>
        <v>0</v>
      </c>
      <c r="AZ34" s="45">
        <f t="shared" si="32"/>
        <v>0</v>
      </c>
      <c r="BA34" s="45">
        <f t="shared" si="33"/>
        <v>0</v>
      </c>
    </row>
    <row r="35" spans="1:53" ht="15.75" thickBot="1" x14ac:dyDescent="0.3">
      <c r="A35" s="48" t="s">
        <v>1570</v>
      </c>
      <c r="B35" s="57"/>
      <c r="C35" s="59"/>
      <c r="D35" s="180"/>
      <c r="E35" s="181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45" t="str">
        <f t="shared" si="0"/>
        <v/>
      </c>
      <c r="V35" s="54">
        <f t="shared" si="3"/>
        <v>0</v>
      </c>
      <c r="W35" s="45" t="str">
        <f>IF($D35&lt;&gt;"",VLOOKUP($D35,ComptesParNuméro!$N$2:$O$1266,2,FALSE),"")</f>
        <v/>
      </c>
      <c r="X35" s="45">
        <f t="shared" si="4"/>
        <v>0</v>
      </c>
      <c r="Y35" s="45">
        <f t="shared" si="5"/>
        <v>0</v>
      </c>
      <c r="Z35" s="45">
        <f t="shared" si="6"/>
        <v>0</v>
      </c>
      <c r="AA35" s="45">
        <f t="shared" si="7"/>
        <v>0</v>
      </c>
      <c r="AB35" s="45">
        <f t="shared" si="8"/>
        <v>0</v>
      </c>
      <c r="AC35" s="45">
        <f t="shared" si="9"/>
        <v>0</v>
      </c>
      <c r="AD35" s="45">
        <f t="shared" si="10"/>
        <v>0</v>
      </c>
      <c r="AE35" s="45">
        <f t="shared" si="11"/>
        <v>0</v>
      </c>
      <c r="AF35" s="45">
        <f t="shared" si="12"/>
        <v>0</v>
      </c>
      <c r="AG35" s="45">
        <f t="shared" si="13"/>
        <v>0</v>
      </c>
      <c r="AH35" s="45">
        <f t="shared" si="14"/>
        <v>0</v>
      </c>
      <c r="AI35" s="45">
        <f t="shared" si="15"/>
        <v>0</v>
      </c>
      <c r="AJ35" s="45">
        <f t="shared" si="16"/>
        <v>0</v>
      </c>
      <c r="AK35" s="45">
        <f t="shared" si="17"/>
        <v>0</v>
      </c>
      <c r="AL35" s="45">
        <f t="shared" si="18"/>
        <v>0</v>
      </c>
      <c r="AM35" s="45">
        <f t="shared" si="19"/>
        <v>0</v>
      </c>
      <c r="AN35" s="45">
        <f t="shared" si="20"/>
        <v>0</v>
      </c>
      <c r="AO35" s="45">
        <f t="shared" si="21"/>
        <v>0</v>
      </c>
      <c r="AP35" s="45">
        <f t="shared" si="22"/>
        <v>0</v>
      </c>
      <c r="AQ35" s="45">
        <f t="shared" si="23"/>
        <v>0</v>
      </c>
      <c r="AR35" s="45">
        <f t="shared" si="24"/>
        <v>0</v>
      </c>
      <c r="AS35" s="45">
        <f t="shared" si="25"/>
        <v>0</v>
      </c>
      <c r="AT35" s="45">
        <f t="shared" si="26"/>
        <v>0</v>
      </c>
      <c r="AU35" s="45">
        <f t="shared" si="27"/>
        <v>0</v>
      </c>
      <c r="AV35" s="45">
        <f t="shared" si="28"/>
        <v>0</v>
      </c>
      <c r="AW35" s="45">
        <f t="shared" si="29"/>
        <v>0</v>
      </c>
      <c r="AX35" s="45">
        <f t="shared" si="30"/>
        <v>0</v>
      </c>
      <c r="AY35" s="45">
        <f t="shared" si="31"/>
        <v>0</v>
      </c>
      <c r="AZ35" s="45">
        <f t="shared" si="32"/>
        <v>0</v>
      </c>
      <c r="BA35" s="45">
        <f t="shared" si="33"/>
        <v>0</v>
      </c>
    </row>
    <row r="36" spans="1:53" ht="15.75" thickBot="1" x14ac:dyDescent="0.3">
      <c r="A36" s="48" t="s">
        <v>1570</v>
      </c>
      <c r="B36" s="57"/>
      <c r="C36" s="59"/>
      <c r="D36" s="180"/>
      <c r="E36" s="181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45" t="str">
        <f t="shared" si="0"/>
        <v/>
      </c>
      <c r="V36" s="54">
        <f t="shared" si="3"/>
        <v>0</v>
      </c>
      <c r="W36" s="45" t="str">
        <f>IF($D36&lt;&gt;"",VLOOKUP($D36,ComptesParNuméro!$N$2:$O$1266,2,FALSE),"")</f>
        <v/>
      </c>
      <c r="X36" s="45">
        <f t="shared" si="4"/>
        <v>0</v>
      </c>
      <c r="Y36" s="45">
        <f t="shared" si="5"/>
        <v>0</v>
      </c>
      <c r="Z36" s="45">
        <f t="shared" si="6"/>
        <v>0</v>
      </c>
      <c r="AA36" s="45">
        <f t="shared" si="7"/>
        <v>0</v>
      </c>
      <c r="AB36" s="45">
        <f t="shared" si="8"/>
        <v>0</v>
      </c>
      <c r="AC36" s="45">
        <f t="shared" si="9"/>
        <v>0</v>
      </c>
      <c r="AD36" s="45">
        <f t="shared" si="10"/>
        <v>0</v>
      </c>
      <c r="AE36" s="45">
        <f t="shared" si="11"/>
        <v>0</v>
      </c>
      <c r="AF36" s="45">
        <f t="shared" si="12"/>
        <v>0</v>
      </c>
      <c r="AG36" s="45">
        <f t="shared" si="13"/>
        <v>0</v>
      </c>
      <c r="AH36" s="45">
        <f t="shared" si="14"/>
        <v>0</v>
      </c>
      <c r="AI36" s="45">
        <f t="shared" si="15"/>
        <v>0</v>
      </c>
      <c r="AJ36" s="45">
        <f t="shared" si="16"/>
        <v>0</v>
      </c>
      <c r="AK36" s="45">
        <f t="shared" si="17"/>
        <v>0</v>
      </c>
      <c r="AL36" s="45">
        <f t="shared" si="18"/>
        <v>0</v>
      </c>
      <c r="AM36" s="45">
        <f t="shared" si="19"/>
        <v>0</v>
      </c>
      <c r="AN36" s="45">
        <f t="shared" si="20"/>
        <v>0</v>
      </c>
      <c r="AO36" s="45">
        <f t="shared" si="21"/>
        <v>0</v>
      </c>
      <c r="AP36" s="45">
        <f t="shared" si="22"/>
        <v>0</v>
      </c>
      <c r="AQ36" s="45">
        <f t="shared" si="23"/>
        <v>0</v>
      </c>
      <c r="AR36" s="45">
        <f t="shared" si="24"/>
        <v>0</v>
      </c>
      <c r="AS36" s="45">
        <f t="shared" si="25"/>
        <v>0</v>
      </c>
      <c r="AT36" s="45">
        <f t="shared" si="26"/>
        <v>0</v>
      </c>
      <c r="AU36" s="45">
        <f t="shared" si="27"/>
        <v>0</v>
      </c>
      <c r="AV36" s="45">
        <f t="shared" si="28"/>
        <v>0</v>
      </c>
      <c r="AW36" s="45">
        <f t="shared" si="29"/>
        <v>0</v>
      </c>
      <c r="AX36" s="45">
        <f t="shared" si="30"/>
        <v>0</v>
      </c>
      <c r="AY36" s="45">
        <f t="shared" si="31"/>
        <v>0</v>
      </c>
      <c r="AZ36" s="45">
        <f t="shared" si="32"/>
        <v>0</v>
      </c>
      <c r="BA36" s="45">
        <f t="shared" si="33"/>
        <v>0</v>
      </c>
    </row>
    <row r="37" spans="1:53" ht="15.75" thickBot="1" x14ac:dyDescent="0.3">
      <c r="A37" s="48" t="s">
        <v>1570</v>
      </c>
      <c r="B37" s="57"/>
      <c r="C37" s="59"/>
      <c r="D37" s="180"/>
      <c r="E37" s="18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45" t="str">
        <f t="shared" si="0"/>
        <v/>
      </c>
      <c r="V37" s="54">
        <f t="shared" si="3"/>
        <v>0</v>
      </c>
      <c r="W37" s="45" t="str">
        <f>IF($D37&lt;&gt;"",VLOOKUP($D37,ComptesParNuméro!$N$2:$O$1266,2,FALSE),"")</f>
        <v/>
      </c>
      <c r="X37" s="45">
        <f t="shared" si="4"/>
        <v>0</v>
      </c>
      <c r="Y37" s="45">
        <f t="shared" si="5"/>
        <v>0</v>
      </c>
      <c r="Z37" s="45">
        <f t="shared" si="6"/>
        <v>0</v>
      </c>
      <c r="AA37" s="45">
        <f t="shared" si="7"/>
        <v>0</v>
      </c>
      <c r="AB37" s="45">
        <f t="shared" si="8"/>
        <v>0</v>
      </c>
      <c r="AC37" s="45">
        <f t="shared" si="9"/>
        <v>0</v>
      </c>
      <c r="AD37" s="45">
        <f t="shared" si="10"/>
        <v>0</v>
      </c>
      <c r="AE37" s="45">
        <f t="shared" si="11"/>
        <v>0</v>
      </c>
      <c r="AF37" s="45">
        <f t="shared" si="12"/>
        <v>0</v>
      </c>
      <c r="AG37" s="45">
        <f t="shared" si="13"/>
        <v>0</v>
      </c>
      <c r="AH37" s="45">
        <f t="shared" si="14"/>
        <v>0</v>
      </c>
      <c r="AI37" s="45">
        <f t="shared" si="15"/>
        <v>0</v>
      </c>
      <c r="AJ37" s="45">
        <f t="shared" si="16"/>
        <v>0</v>
      </c>
      <c r="AK37" s="45">
        <f t="shared" si="17"/>
        <v>0</v>
      </c>
      <c r="AL37" s="45">
        <f t="shared" si="18"/>
        <v>0</v>
      </c>
      <c r="AM37" s="45">
        <f t="shared" si="19"/>
        <v>0</v>
      </c>
      <c r="AN37" s="45">
        <f t="shared" si="20"/>
        <v>0</v>
      </c>
      <c r="AO37" s="45">
        <f t="shared" si="21"/>
        <v>0</v>
      </c>
      <c r="AP37" s="45">
        <f t="shared" si="22"/>
        <v>0</v>
      </c>
      <c r="AQ37" s="45">
        <f t="shared" si="23"/>
        <v>0</v>
      </c>
      <c r="AR37" s="45">
        <f t="shared" si="24"/>
        <v>0</v>
      </c>
      <c r="AS37" s="45">
        <f t="shared" si="25"/>
        <v>0</v>
      </c>
      <c r="AT37" s="45">
        <f t="shared" si="26"/>
        <v>0</v>
      </c>
      <c r="AU37" s="45">
        <f t="shared" si="27"/>
        <v>0</v>
      </c>
      <c r="AV37" s="45">
        <f t="shared" si="28"/>
        <v>0</v>
      </c>
      <c r="AW37" s="45">
        <f t="shared" si="29"/>
        <v>0</v>
      </c>
      <c r="AX37" s="45">
        <f t="shared" si="30"/>
        <v>0</v>
      </c>
      <c r="AY37" s="45">
        <f t="shared" si="31"/>
        <v>0</v>
      </c>
      <c r="AZ37" s="45">
        <f t="shared" si="32"/>
        <v>0</v>
      </c>
      <c r="BA37" s="45">
        <f t="shared" si="33"/>
        <v>0</v>
      </c>
    </row>
    <row r="38" spans="1:53" ht="15.75" thickBot="1" x14ac:dyDescent="0.3">
      <c r="A38" s="48" t="s">
        <v>1570</v>
      </c>
      <c r="B38" s="57"/>
      <c r="C38" s="59"/>
      <c r="D38" s="180"/>
      <c r="E38" s="181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45" t="str">
        <f t="shared" si="0"/>
        <v/>
      </c>
      <c r="V38" s="54">
        <f t="shared" si="3"/>
        <v>0</v>
      </c>
      <c r="W38" s="45" t="str">
        <f>IF($D38&lt;&gt;"",VLOOKUP($D38,ComptesParNuméro!$N$2:$O$1266,2,FALSE),"")</f>
        <v/>
      </c>
      <c r="X38" s="45">
        <f t="shared" si="4"/>
        <v>0</v>
      </c>
      <c r="Y38" s="45">
        <f t="shared" si="5"/>
        <v>0</v>
      </c>
      <c r="Z38" s="45">
        <f t="shared" si="6"/>
        <v>0</v>
      </c>
      <c r="AA38" s="45">
        <f t="shared" si="7"/>
        <v>0</v>
      </c>
      <c r="AB38" s="45">
        <f t="shared" si="8"/>
        <v>0</v>
      </c>
      <c r="AC38" s="45">
        <f t="shared" si="9"/>
        <v>0</v>
      </c>
      <c r="AD38" s="45">
        <f t="shared" si="10"/>
        <v>0</v>
      </c>
      <c r="AE38" s="45">
        <f t="shared" si="11"/>
        <v>0</v>
      </c>
      <c r="AF38" s="45">
        <f t="shared" si="12"/>
        <v>0</v>
      </c>
      <c r="AG38" s="45">
        <f t="shared" si="13"/>
        <v>0</v>
      </c>
      <c r="AH38" s="45">
        <f t="shared" si="14"/>
        <v>0</v>
      </c>
      <c r="AI38" s="45">
        <f t="shared" si="15"/>
        <v>0</v>
      </c>
      <c r="AJ38" s="45">
        <f t="shared" si="16"/>
        <v>0</v>
      </c>
      <c r="AK38" s="45">
        <f t="shared" si="17"/>
        <v>0</v>
      </c>
      <c r="AL38" s="45">
        <f t="shared" si="18"/>
        <v>0</v>
      </c>
      <c r="AM38" s="45">
        <f t="shared" si="19"/>
        <v>0</v>
      </c>
      <c r="AN38" s="45">
        <f t="shared" si="20"/>
        <v>0</v>
      </c>
      <c r="AO38" s="45">
        <f t="shared" si="21"/>
        <v>0</v>
      </c>
      <c r="AP38" s="45">
        <f t="shared" si="22"/>
        <v>0</v>
      </c>
      <c r="AQ38" s="45">
        <f t="shared" si="23"/>
        <v>0</v>
      </c>
      <c r="AR38" s="45">
        <f t="shared" si="24"/>
        <v>0</v>
      </c>
      <c r="AS38" s="45">
        <f t="shared" si="25"/>
        <v>0</v>
      </c>
      <c r="AT38" s="45">
        <f t="shared" si="26"/>
        <v>0</v>
      </c>
      <c r="AU38" s="45">
        <f t="shared" si="27"/>
        <v>0</v>
      </c>
      <c r="AV38" s="45">
        <f t="shared" si="28"/>
        <v>0</v>
      </c>
      <c r="AW38" s="45">
        <f t="shared" si="29"/>
        <v>0</v>
      </c>
      <c r="AX38" s="45">
        <f t="shared" si="30"/>
        <v>0</v>
      </c>
      <c r="AY38" s="45">
        <f t="shared" si="31"/>
        <v>0</v>
      </c>
      <c r="AZ38" s="45">
        <f t="shared" si="32"/>
        <v>0</v>
      </c>
      <c r="BA38" s="45">
        <f t="shared" si="33"/>
        <v>0</v>
      </c>
    </row>
    <row r="39" spans="1:53" ht="15.75" thickBot="1" x14ac:dyDescent="0.3">
      <c r="A39" s="48" t="s">
        <v>1570</v>
      </c>
      <c r="B39" s="57"/>
      <c r="C39" s="59"/>
      <c r="D39" s="180"/>
      <c r="E39" s="181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45" t="str">
        <f t="shared" si="0"/>
        <v/>
      </c>
      <c r="V39" s="54">
        <f t="shared" si="3"/>
        <v>0</v>
      </c>
      <c r="W39" s="45" t="str">
        <f>IF($D39&lt;&gt;"",VLOOKUP($D39,ComptesParNuméro!$N$2:$O$1266,2,FALSE),"")</f>
        <v/>
      </c>
      <c r="X39" s="45">
        <f t="shared" si="4"/>
        <v>0</v>
      </c>
      <c r="Y39" s="45">
        <f t="shared" si="5"/>
        <v>0</v>
      </c>
      <c r="Z39" s="45">
        <f t="shared" si="6"/>
        <v>0</v>
      </c>
      <c r="AA39" s="45">
        <f t="shared" si="7"/>
        <v>0</v>
      </c>
      <c r="AB39" s="45">
        <f t="shared" si="8"/>
        <v>0</v>
      </c>
      <c r="AC39" s="45">
        <f t="shared" si="9"/>
        <v>0</v>
      </c>
      <c r="AD39" s="45">
        <f t="shared" si="10"/>
        <v>0</v>
      </c>
      <c r="AE39" s="45">
        <f t="shared" si="11"/>
        <v>0</v>
      </c>
      <c r="AF39" s="45">
        <f t="shared" si="12"/>
        <v>0</v>
      </c>
      <c r="AG39" s="45">
        <f t="shared" si="13"/>
        <v>0</v>
      </c>
      <c r="AH39" s="45">
        <f t="shared" si="14"/>
        <v>0</v>
      </c>
      <c r="AI39" s="45">
        <f t="shared" si="15"/>
        <v>0</v>
      </c>
      <c r="AJ39" s="45">
        <f t="shared" si="16"/>
        <v>0</v>
      </c>
      <c r="AK39" s="45">
        <f t="shared" si="17"/>
        <v>0</v>
      </c>
      <c r="AL39" s="45">
        <f t="shared" si="18"/>
        <v>0</v>
      </c>
      <c r="AM39" s="45">
        <f t="shared" si="19"/>
        <v>0</v>
      </c>
      <c r="AN39" s="45">
        <f t="shared" si="20"/>
        <v>0</v>
      </c>
      <c r="AO39" s="45">
        <f t="shared" si="21"/>
        <v>0</v>
      </c>
      <c r="AP39" s="45">
        <f t="shared" si="22"/>
        <v>0</v>
      </c>
      <c r="AQ39" s="45">
        <f t="shared" si="23"/>
        <v>0</v>
      </c>
      <c r="AR39" s="45">
        <f t="shared" si="24"/>
        <v>0</v>
      </c>
      <c r="AS39" s="45">
        <f t="shared" si="25"/>
        <v>0</v>
      </c>
      <c r="AT39" s="45">
        <f t="shared" si="26"/>
        <v>0</v>
      </c>
      <c r="AU39" s="45">
        <f t="shared" si="27"/>
        <v>0</v>
      </c>
      <c r="AV39" s="45">
        <f t="shared" si="28"/>
        <v>0</v>
      </c>
      <c r="AW39" s="45">
        <f t="shared" si="29"/>
        <v>0</v>
      </c>
      <c r="AX39" s="45">
        <f t="shared" si="30"/>
        <v>0</v>
      </c>
      <c r="AY39" s="45">
        <f t="shared" si="31"/>
        <v>0</v>
      </c>
      <c r="AZ39" s="45">
        <f t="shared" si="32"/>
        <v>0</v>
      </c>
      <c r="BA39" s="45">
        <f t="shared" si="33"/>
        <v>0</v>
      </c>
    </row>
    <row r="40" spans="1:53" ht="15.75" thickBot="1" x14ac:dyDescent="0.3">
      <c r="A40" s="48" t="s">
        <v>1570</v>
      </c>
      <c r="B40" s="57"/>
      <c r="C40" s="57"/>
      <c r="D40" s="180"/>
      <c r="E40" s="181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45" t="str">
        <f t="shared" si="0"/>
        <v/>
      </c>
      <c r="V40" s="54">
        <f t="shared" si="3"/>
        <v>0</v>
      </c>
      <c r="W40" s="45" t="str">
        <f>IF($D40&lt;&gt;"",VLOOKUP($D40,ComptesParNuméro!$N$2:$O$1266,2,FALSE),"")</f>
        <v/>
      </c>
      <c r="X40" s="45">
        <f t="shared" si="4"/>
        <v>0</v>
      </c>
      <c r="Y40" s="45">
        <f t="shared" si="5"/>
        <v>0</v>
      </c>
      <c r="Z40" s="45">
        <f t="shared" si="6"/>
        <v>0</v>
      </c>
      <c r="AA40" s="45">
        <f t="shared" si="7"/>
        <v>0</v>
      </c>
      <c r="AB40" s="45">
        <f t="shared" si="8"/>
        <v>0</v>
      </c>
      <c r="AC40" s="45">
        <f t="shared" si="9"/>
        <v>0</v>
      </c>
      <c r="AD40" s="45">
        <f t="shared" si="10"/>
        <v>0</v>
      </c>
      <c r="AE40" s="45">
        <f t="shared" si="11"/>
        <v>0</v>
      </c>
      <c r="AF40" s="45">
        <f t="shared" si="12"/>
        <v>0</v>
      </c>
      <c r="AG40" s="45">
        <f t="shared" si="13"/>
        <v>0</v>
      </c>
      <c r="AH40" s="45">
        <f t="shared" si="14"/>
        <v>0</v>
      </c>
      <c r="AI40" s="45">
        <f t="shared" si="15"/>
        <v>0</v>
      </c>
      <c r="AJ40" s="45">
        <f t="shared" si="16"/>
        <v>0</v>
      </c>
      <c r="AK40" s="45">
        <f t="shared" si="17"/>
        <v>0</v>
      </c>
      <c r="AL40" s="45">
        <f t="shared" si="18"/>
        <v>0</v>
      </c>
      <c r="AM40" s="45">
        <f t="shared" si="19"/>
        <v>0</v>
      </c>
      <c r="AN40" s="45">
        <f t="shared" si="20"/>
        <v>0</v>
      </c>
      <c r="AO40" s="45">
        <f t="shared" si="21"/>
        <v>0</v>
      </c>
      <c r="AP40" s="45">
        <f t="shared" si="22"/>
        <v>0</v>
      </c>
      <c r="AQ40" s="45">
        <f t="shared" si="23"/>
        <v>0</v>
      </c>
      <c r="AR40" s="45">
        <f t="shared" si="24"/>
        <v>0</v>
      </c>
      <c r="AS40" s="45">
        <f t="shared" si="25"/>
        <v>0</v>
      </c>
      <c r="AT40" s="45">
        <f t="shared" si="26"/>
        <v>0</v>
      </c>
      <c r="AU40" s="45">
        <f t="shared" si="27"/>
        <v>0</v>
      </c>
      <c r="AV40" s="45">
        <f t="shared" si="28"/>
        <v>0</v>
      </c>
      <c r="AW40" s="45">
        <f t="shared" si="29"/>
        <v>0</v>
      </c>
      <c r="AX40" s="45">
        <f t="shared" si="30"/>
        <v>0</v>
      </c>
      <c r="AY40" s="45">
        <f t="shared" si="31"/>
        <v>0</v>
      </c>
      <c r="AZ40" s="45">
        <f t="shared" si="32"/>
        <v>0</v>
      </c>
      <c r="BA40" s="45">
        <f t="shared" si="33"/>
        <v>0</v>
      </c>
    </row>
    <row r="41" spans="1:53" ht="15.75" thickBot="1" x14ac:dyDescent="0.3">
      <c r="A41" s="48" t="s">
        <v>1570</v>
      </c>
      <c r="B41" s="57"/>
      <c r="C41" s="57"/>
      <c r="D41" s="180"/>
      <c r="E41" s="181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45" t="str">
        <f t="shared" si="0"/>
        <v/>
      </c>
      <c r="V41" s="54">
        <f t="shared" si="3"/>
        <v>0</v>
      </c>
      <c r="W41" s="45" t="str">
        <f>IF($D41&lt;&gt;"",VLOOKUP($D41,ComptesParNuméro!$N$2:$O$1266,2,FALSE),"")</f>
        <v/>
      </c>
      <c r="X41" s="45">
        <f t="shared" si="4"/>
        <v>0</v>
      </c>
      <c r="Y41" s="45">
        <f t="shared" si="5"/>
        <v>0</v>
      </c>
      <c r="Z41" s="45">
        <f t="shared" si="6"/>
        <v>0</v>
      </c>
      <c r="AA41" s="45">
        <f t="shared" si="7"/>
        <v>0</v>
      </c>
      <c r="AB41" s="45">
        <f t="shared" si="8"/>
        <v>0</v>
      </c>
      <c r="AC41" s="45">
        <f t="shared" si="9"/>
        <v>0</v>
      </c>
      <c r="AD41" s="45">
        <f t="shared" si="10"/>
        <v>0</v>
      </c>
      <c r="AE41" s="45">
        <f t="shared" si="11"/>
        <v>0</v>
      </c>
      <c r="AF41" s="45">
        <f t="shared" si="12"/>
        <v>0</v>
      </c>
      <c r="AG41" s="45">
        <f t="shared" si="13"/>
        <v>0</v>
      </c>
      <c r="AH41" s="45">
        <f t="shared" si="14"/>
        <v>0</v>
      </c>
      <c r="AI41" s="45">
        <f t="shared" si="15"/>
        <v>0</v>
      </c>
      <c r="AJ41" s="45">
        <f t="shared" si="16"/>
        <v>0</v>
      </c>
      <c r="AK41" s="45">
        <f t="shared" si="17"/>
        <v>0</v>
      </c>
      <c r="AL41" s="45">
        <f t="shared" si="18"/>
        <v>0</v>
      </c>
      <c r="AM41" s="45">
        <f t="shared" si="19"/>
        <v>0</v>
      </c>
      <c r="AN41" s="45">
        <f t="shared" si="20"/>
        <v>0</v>
      </c>
      <c r="AO41" s="45">
        <f t="shared" si="21"/>
        <v>0</v>
      </c>
      <c r="AP41" s="45">
        <f t="shared" si="22"/>
        <v>0</v>
      </c>
      <c r="AQ41" s="45">
        <f t="shared" si="23"/>
        <v>0</v>
      </c>
      <c r="AR41" s="45">
        <f t="shared" si="24"/>
        <v>0</v>
      </c>
      <c r="AS41" s="45">
        <f t="shared" si="25"/>
        <v>0</v>
      </c>
      <c r="AT41" s="45">
        <f t="shared" si="26"/>
        <v>0</v>
      </c>
      <c r="AU41" s="45">
        <f t="shared" si="27"/>
        <v>0</v>
      </c>
      <c r="AV41" s="45">
        <f t="shared" si="28"/>
        <v>0</v>
      </c>
      <c r="AW41" s="45">
        <f t="shared" si="29"/>
        <v>0</v>
      </c>
      <c r="AX41" s="45">
        <f t="shared" si="30"/>
        <v>0</v>
      </c>
      <c r="AY41" s="45">
        <f t="shared" si="31"/>
        <v>0</v>
      </c>
      <c r="AZ41" s="45">
        <f t="shared" si="32"/>
        <v>0</v>
      </c>
      <c r="BA41" s="45">
        <f t="shared" si="33"/>
        <v>0</v>
      </c>
    </row>
    <row r="42" spans="1:53" ht="15.75" thickBot="1" x14ac:dyDescent="0.3">
      <c r="A42" s="48" t="s">
        <v>1570</v>
      </c>
      <c r="B42" s="57"/>
      <c r="C42" s="57"/>
      <c r="D42" s="180"/>
      <c r="E42" s="181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45" t="str">
        <f t="shared" si="0"/>
        <v/>
      </c>
      <c r="V42" s="54">
        <f t="shared" si="3"/>
        <v>0</v>
      </c>
      <c r="W42" s="45" t="str">
        <f>IF($D42&lt;&gt;"",VLOOKUP($D42,ComptesParNuméro!$N$2:$O$1266,2,FALSE),"")</f>
        <v/>
      </c>
      <c r="X42" s="45">
        <f t="shared" si="4"/>
        <v>0</v>
      </c>
      <c r="Y42" s="45">
        <f t="shared" si="5"/>
        <v>0</v>
      </c>
      <c r="Z42" s="45">
        <f t="shared" si="6"/>
        <v>0</v>
      </c>
      <c r="AA42" s="45">
        <f t="shared" si="7"/>
        <v>0</v>
      </c>
      <c r="AB42" s="45">
        <f t="shared" si="8"/>
        <v>0</v>
      </c>
      <c r="AC42" s="45">
        <f t="shared" si="9"/>
        <v>0</v>
      </c>
      <c r="AD42" s="45">
        <f t="shared" si="10"/>
        <v>0</v>
      </c>
      <c r="AE42" s="45">
        <f t="shared" si="11"/>
        <v>0</v>
      </c>
      <c r="AF42" s="45">
        <f t="shared" si="12"/>
        <v>0</v>
      </c>
      <c r="AG42" s="45">
        <f t="shared" si="13"/>
        <v>0</v>
      </c>
      <c r="AH42" s="45">
        <f t="shared" si="14"/>
        <v>0</v>
      </c>
      <c r="AI42" s="45">
        <f t="shared" si="15"/>
        <v>0</v>
      </c>
      <c r="AJ42" s="45">
        <f t="shared" si="16"/>
        <v>0</v>
      </c>
      <c r="AK42" s="45">
        <f t="shared" si="17"/>
        <v>0</v>
      </c>
      <c r="AL42" s="45">
        <f t="shared" si="18"/>
        <v>0</v>
      </c>
      <c r="AM42" s="45">
        <f t="shared" si="19"/>
        <v>0</v>
      </c>
      <c r="AN42" s="45">
        <f t="shared" si="20"/>
        <v>0</v>
      </c>
      <c r="AO42" s="45">
        <f t="shared" si="21"/>
        <v>0</v>
      </c>
      <c r="AP42" s="45">
        <f t="shared" si="22"/>
        <v>0</v>
      </c>
      <c r="AQ42" s="45">
        <f t="shared" si="23"/>
        <v>0</v>
      </c>
      <c r="AR42" s="45">
        <f t="shared" si="24"/>
        <v>0</v>
      </c>
      <c r="AS42" s="45">
        <f t="shared" si="25"/>
        <v>0</v>
      </c>
      <c r="AT42" s="45">
        <f t="shared" si="26"/>
        <v>0</v>
      </c>
      <c r="AU42" s="45">
        <f t="shared" si="27"/>
        <v>0</v>
      </c>
      <c r="AV42" s="45">
        <f t="shared" si="28"/>
        <v>0</v>
      </c>
      <c r="AW42" s="45">
        <f t="shared" si="29"/>
        <v>0</v>
      </c>
      <c r="AX42" s="45">
        <f t="shared" si="30"/>
        <v>0</v>
      </c>
      <c r="AY42" s="45">
        <f t="shared" si="31"/>
        <v>0</v>
      </c>
      <c r="AZ42" s="45">
        <f t="shared" si="32"/>
        <v>0</v>
      </c>
      <c r="BA42" s="45">
        <f t="shared" si="33"/>
        <v>0</v>
      </c>
    </row>
    <row r="43" spans="1:53" ht="15.75" thickBot="1" x14ac:dyDescent="0.3">
      <c r="A43" s="48" t="s">
        <v>1570</v>
      </c>
      <c r="B43" s="57"/>
      <c r="C43" s="57"/>
      <c r="D43" s="180"/>
      <c r="E43" s="181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45" t="str">
        <f t="shared" si="0"/>
        <v/>
      </c>
      <c r="V43" s="54">
        <f t="shared" si="3"/>
        <v>0</v>
      </c>
      <c r="W43" s="45" t="str">
        <f>IF($D43&lt;&gt;"",VLOOKUP($D43,ComptesParNuméro!$N$2:$O$1266,2,FALSE),"")</f>
        <v/>
      </c>
      <c r="X43" s="45">
        <f t="shared" si="4"/>
        <v>0</v>
      </c>
      <c r="Y43" s="45">
        <f t="shared" si="5"/>
        <v>0</v>
      </c>
      <c r="Z43" s="45">
        <f t="shared" si="6"/>
        <v>0</v>
      </c>
      <c r="AA43" s="45">
        <f t="shared" si="7"/>
        <v>0</v>
      </c>
      <c r="AB43" s="45">
        <f t="shared" si="8"/>
        <v>0</v>
      </c>
      <c r="AC43" s="45">
        <f t="shared" si="9"/>
        <v>0</v>
      </c>
      <c r="AD43" s="45">
        <f t="shared" si="10"/>
        <v>0</v>
      </c>
      <c r="AE43" s="45">
        <f t="shared" si="11"/>
        <v>0</v>
      </c>
      <c r="AF43" s="45">
        <f t="shared" si="12"/>
        <v>0</v>
      </c>
      <c r="AG43" s="45">
        <f t="shared" si="13"/>
        <v>0</v>
      </c>
      <c r="AH43" s="45">
        <f t="shared" si="14"/>
        <v>0</v>
      </c>
      <c r="AI43" s="45">
        <f t="shared" si="15"/>
        <v>0</v>
      </c>
      <c r="AJ43" s="45">
        <f t="shared" si="16"/>
        <v>0</v>
      </c>
      <c r="AK43" s="45">
        <f t="shared" si="17"/>
        <v>0</v>
      </c>
      <c r="AL43" s="45">
        <f t="shared" si="18"/>
        <v>0</v>
      </c>
      <c r="AM43" s="45">
        <f t="shared" si="19"/>
        <v>0</v>
      </c>
      <c r="AN43" s="45">
        <f t="shared" si="20"/>
        <v>0</v>
      </c>
      <c r="AO43" s="45">
        <f t="shared" si="21"/>
        <v>0</v>
      </c>
      <c r="AP43" s="45">
        <f t="shared" si="22"/>
        <v>0</v>
      </c>
      <c r="AQ43" s="45">
        <f t="shared" si="23"/>
        <v>0</v>
      </c>
      <c r="AR43" s="45">
        <f t="shared" si="24"/>
        <v>0</v>
      </c>
      <c r="AS43" s="45">
        <f t="shared" si="25"/>
        <v>0</v>
      </c>
      <c r="AT43" s="45">
        <f t="shared" si="26"/>
        <v>0</v>
      </c>
      <c r="AU43" s="45">
        <f t="shared" si="27"/>
        <v>0</v>
      </c>
      <c r="AV43" s="45">
        <f t="shared" si="28"/>
        <v>0</v>
      </c>
      <c r="AW43" s="45">
        <f t="shared" si="29"/>
        <v>0</v>
      </c>
      <c r="AX43" s="45">
        <f t="shared" si="30"/>
        <v>0</v>
      </c>
      <c r="AY43" s="45">
        <f t="shared" si="31"/>
        <v>0</v>
      </c>
      <c r="AZ43" s="45">
        <f t="shared" si="32"/>
        <v>0</v>
      </c>
      <c r="BA43" s="45">
        <f t="shared" si="33"/>
        <v>0</v>
      </c>
    </row>
    <row r="44" spans="1:53" ht="15.75" thickBot="1" x14ac:dyDescent="0.3">
      <c r="A44" s="48" t="s">
        <v>1570</v>
      </c>
      <c r="B44" s="57"/>
      <c r="C44" s="57"/>
      <c r="D44" s="180"/>
      <c r="E44" s="181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45" t="str">
        <f t="shared" si="0"/>
        <v/>
      </c>
      <c r="V44" s="54">
        <f t="shared" si="3"/>
        <v>0</v>
      </c>
      <c r="W44" s="45" t="str">
        <f>IF($D44&lt;&gt;"",VLOOKUP($D44,ComptesParNuméro!$N$2:$O$1266,2,FALSE),"")</f>
        <v/>
      </c>
      <c r="X44" s="45">
        <f t="shared" si="4"/>
        <v>0</v>
      </c>
      <c r="Y44" s="45">
        <f t="shared" si="5"/>
        <v>0</v>
      </c>
      <c r="Z44" s="45">
        <f t="shared" si="6"/>
        <v>0</v>
      </c>
      <c r="AA44" s="45">
        <f t="shared" si="7"/>
        <v>0</v>
      </c>
      <c r="AB44" s="45">
        <f t="shared" si="8"/>
        <v>0</v>
      </c>
      <c r="AC44" s="45">
        <f t="shared" si="9"/>
        <v>0</v>
      </c>
      <c r="AD44" s="45">
        <f t="shared" si="10"/>
        <v>0</v>
      </c>
      <c r="AE44" s="45">
        <f t="shared" si="11"/>
        <v>0</v>
      </c>
      <c r="AF44" s="45">
        <f t="shared" si="12"/>
        <v>0</v>
      </c>
      <c r="AG44" s="45">
        <f t="shared" si="13"/>
        <v>0</v>
      </c>
      <c r="AH44" s="45">
        <f t="shared" si="14"/>
        <v>0</v>
      </c>
      <c r="AI44" s="45">
        <f t="shared" si="15"/>
        <v>0</v>
      </c>
      <c r="AJ44" s="45">
        <f t="shared" si="16"/>
        <v>0</v>
      </c>
      <c r="AK44" s="45">
        <f t="shared" si="17"/>
        <v>0</v>
      </c>
      <c r="AL44" s="45">
        <f t="shared" si="18"/>
        <v>0</v>
      </c>
      <c r="AM44" s="45">
        <f t="shared" si="19"/>
        <v>0</v>
      </c>
      <c r="AN44" s="45">
        <f t="shared" si="20"/>
        <v>0</v>
      </c>
      <c r="AO44" s="45">
        <f t="shared" si="21"/>
        <v>0</v>
      </c>
      <c r="AP44" s="45">
        <f t="shared" si="22"/>
        <v>0</v>
      </c>
      <c r="AQ44" s="45">
        <f t="shared" si="23"/>
        <v>0</v>
      </c>
      <c r="AR44" s="45">
        <f t="shared" si="24"/>
        <v>0</v>
      </c>
      <c r="AS44" s="45">
        <f t="shared" si="25"/>
        <v>0</v>
      </c>
      <c r="AT44" s="45">
        <f t="shared" si="26"/>
        <v>0</v>
      </c>
      <c r="AU44" s="45">
        <f t="shared" si="27"/>
        <v>0</v>
      </c>
      <c r="AV44" s="45">
        <f t="shared" si="28"/>
        <v>0</v>
      </c>
      <c r="AW44" s="45">
        <f t="shared" si="29"/>
        <v>0</v>
      </c>
      <c r="AX44" s="45">
        <f t="shared" si="30"/>
        <v>0</v>
      </c>
      <c r="AY44" s="45">
        <f t="shared" si="31"/>
        <v>0</v>
      </c>
      <c r="AZ44" s="45">
        <f t="shared" si="32"/>
        <v>0</v>
      </c>
      <c r="BA44" s="45">
        <f t="shared" si="33"/>
        <v>0</v>
      </c>
    </row>
    <row r="45" spans="1:53" x14ac:dyDescent="0.25">
      <c r="A45" s="44"/>
      <c r="B45" s="44"/>
      <c r="C45" s="44"/>
      <c r="D45" s="4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45"/>
      <c r="V45" s="45"/>
      <c r="W45" s="45"/>
      <c r="X45" s="45">
        <f t="shared" ref="X45:BA45" si="34">SUM(X10:X44)</f>
        <v>0</v>
      </c>
      <c r="Y45" s="45">
        <f t="shared" si="34"/>
        <v>0</v>
      </c>
      <c r="Z45" s="45">
        <f t="shared" si="34"/>
        <v>0</v>
      </c>
      <c r="AA45" s="45">
        <f t="shared" si="34"/>
        <v>0</v>
      </c>
      <c r="AB45" s="45">
        <f t="shared" si="34"/>
        <v>0</v>
      </c>
      <c r="AC45" s="45">
        <f t="shared" si="34"/>
        <v>0</v>
      </c>
      <c r="AD45" s="45">
        <f t="shared" si="34"/>
        <v>0</v>
      </c>
      <c r="AE45" s="45">
        <f t="shared" si="34"/>
        <v>0</v>
      </c>
      <c r="AF45" s="45">
        <f t="shared" si="34"/>
        <v>0</v>
      </c>
      <c r="AG45" s="45">
        <f t="shared" si="34"/>
        <v>0</v>
      </c>
      <c r="AH45" s="45">
        <f t="shared" si="34"/>
        <v>0</v>
      </c>
      <c r="AI45" s="45">
        <f t="shared" si="34"/>
        <v>0</v>
      </c>
      <c r="AJ45" s="45">
        <f t="shared" si="34"/>
        <v>0</v>
      </c>
      <c r="AK45" s="45">
        <f t="shared" si="34"/>
        <v>0</v>
      </c>
      <c r="AL45" s="45">
        <f t="shared" si="34"/>
        <v>0</v>
      </c>
      <c r="AM45" s="45">
        <f t="shared" si="34"/>
        <v>0</v>
      </c>
      <c r="AN45" s="45">
        <f t="shared" si="34"/>
        <v>0</v>
      </c>
      <c r="AO45" s="45">
        <f t="shared" si="34"/>
        <v>0</v>
      </c>
      <c r="AP45" s="45">
        <f t="shared" si="34"/>
        <v>0</v>
      </c>
      <c r="AQ45" s="45">
        <f t="shared" si="34"/>
        <v>0</v>
      </c>
      <c r="AR45" s="45">
        <f t="shared" si="34"/>
        <v>0</v>
      </c>
      <c r="AS45" s="45">
        <f t="shared" si="34"/>
        <v>0</v>
      </c>
      <c r="AT45" s="45">
        <f t="shared" si="34"/>
        <v>0</v>
      </c>
      <c r="AU45" s="45">
        <f t="shared" si="34"/>
        <v>0</v>
      </c>
      <c r="AV45" s="45">
        <f t="shared" si="34"/>
        <v>0</v>
      </c>
      <c r="AW45" s="45">
        <f t="shared" si="34"/>
        <v>0</v>
      </c>
      <c r="AX45" s="45">
        <f t="shared" si="34"/>
        <v>0</v>
      </c>
      <c r="AY45" s="45">
        <f t="shared" si="34"/>
        <v>0</v>
      </c>
      <c r="AZ45" s="45">
        <f t="shared" si="34"/>
        <v>0</v>
      </c>
      <c r="BA45" s="45">
        <f t="shared" si="34"/>
        <v>0</v>
      </c>
    </row>
    <row r="46" spans="1:53" x14ac:dyDescent="0.25">
      <c r="A46" s="44"/>
      <c r="B46" s="44"/>
      <c r="C46" s="44"/>
      <c r="D46" s="44"/>
      <c r="E46" s="4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53" x14ac:dyDescent="0.25">
      <c r="A47" s="44"/>
      <c r="B47" s="44"/>
      <c r="C47" s="44"/>
      <c r="D47" s="44"/>
      <c r="E47" s="44"/>
      <c r="F47" s="5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53" x14ac:dyDescent="0.25">
      <c r="A48" s="44"/>
      <c r="B48" s="44"/>
      <c r="C48" s="44"/>
      <c r="D48" s="44"/>
      <c r="E48" s="4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5">
      <c r="A49" s="44"/>
      <c r="B49" s="44"/>
      <c r="C49" s="44"/>
      <c r="D49" s="44"/>
      <c r="E49" s="4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5">
      <c r="A50" s="44"/>
      <c r="B50" s="44"/>
      <c r="C50" s="44"/>
      <c r="D50" s="44"/>
      <c r="E50" s="4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44"/>
      <c r="B51" s="44"/>
      <c r="C51" s="44"/>
      <c r="D51" s="44"/>
      <c r="E51" s="4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71" spans="2:6" x14ac:dyDescent="0.25">
      <c r="B71" s="56"/>
      <c r="C71" s="56"/>
      <c r="D71" s="56"/>
      <c r="E71" s="56"/>
      <c r="F71" s="16"/>
    </row>
    <row r="72" spans="2:6" x14ac:dyDescent="0.25">
      <c r="B72" s="56"/>
      <c r="C72" s="56"/>
      <c r="D72" s="56"/>
      <c r="E72" s="56"/>
      <c r="F72" s="16"/>
    </row>
    <row r="73" spans="2:6" x14ac:dyDescent="0.25">
      <c r="B73" s="56"/>
      <c r="C73" s="56"/>
      <c r="D73" s="56"/>
      <c r="E73" s="56"/>
      <c r="F73" s="16"/>
    </row>
    <row r="74" spans="2:6" x14ac:dyDescent="0.25">
      <c r="B74" s="56"/>
      <c r="C74" s="56"/>
      <c r="D74" s="56"/>
      <c r="E74" s="56"/>
      <c r="F74" s="16"/>
    </row>
    <row r="75" spans="2:6" x14ac:dyDescent="0.25">
      <c r="B75" s="56"/>
      <c r="C75" s="56"/>
      <c r="D75" s="56"/>
      <c r="E75" s="56"/>
      <c r="F75" s="16"/>
    </row>
    <row r="76" spans="2:6" x14ac:dyDescent="0.25">
      <c r="B76" s="56"/>
      <c r="C76" s="56"/>
      <c r="D76" s="56"/>
      <c r="E76" s="56"/>
      <c r="F76" s="16"/>
    </row>
    <row r="77" spans="2:6" x14ac:dyDescent="0.25">
      <c r="B77" s="56"/>
      <c r="C77" s="56"/>
      <c r="D77" s="56"/>
      <c r="E77" s="56"/>
      <c r="F77" s="16"/>
    </row>
    <row r="78" spans="2:6" x14ac:dyDescent="0.25">
      <c r="B78" s="56"/>
      <c r="C78" s="56"/>
      <c r="D78" s="56"/>
      <c r="E78" s="56"/>
      <c r="F78" s="16"/>
    </row>
    <row r="79" spans="2:6" x14ac:dyDescent="0.25">
      <c r="B79" s="56"/>
      <c r="C79" s="56"/>
      <c r="D79" s="56"/>
      <c r="E79" s="56"/>
      <c r="F79" s="16"/>
    </row>
    <row r="80" spans="2:6" x14ac:dyDescent="0.25">
      <c r="B80" s="56"/>
      <c r="C80" s="56"/>
      <c r="D80" s="56"/>
      <c r="E80" s="56"/>
      <c r="F80" s="16"/>
    </row>
    <row r="81" spans="2:6" x14ac:dyDescent="0.25">
      <c r="B81" s="56"/>
      <c r="C81" s="56"/>
      <c r="D81" s="56"/>
      <c r="E81" s="56"/>
      <c r="F81" s="16"/>
    </row>
    <row r="82" spans="2:6" x14ac:dyDescent="0.25">
      <c r="B82" s="56"/>
      <c r="C82" s="56"/>
      <c r="D82" s="56"/>
      <c r="E82" s="56"/>
      <c r="F82" s="16"/>
    </row>
    <row r="83" spans="2:6" x14ac:dyDescent="0.25">
      <c r="B83" s="56"/>
      <c r="C83" s="56"/>
      <c r="D83" s="56"/>
      <c r="E83" s="56"/>
      <c r="F83" s="16"/>
    </row>
    <row r="84" spans="2:6" x14ac:dyDescent="0.25">
      <c r="B84" s="56"/>
      <c r="C84" s="56"/>
      <c r="D84" s="56"/>
      <c r="E84" s="56"/>
      <c r="F84" s="16"/>
    </row>
    <row r="85" spans="2:6" x14ac:dyDescent="0.25">
      <c r="B85" s="56"/>
      <c r="C85" s="56"/>
      <c r="D85" s="56"/>
      <c r="E85" s="56"/>
      <c r="F85" s="16"/>
    </row>
    <row r="86" spans="2:6" x14ac:dyDescent="0.25">
      <c r="B86" s="56"/>
      <c r="C86" s="56"/>
      <c r="D86" s="56"/>
      <c r="E86" s="56"/>
      <c r="F86" s="16"/>
    </row>
    <row r="87" spans="2:6" x14ac:dyDescent="0.25">
      <c r="B87" s="56"/>
      <c r="C87" s="56"/>
      <c r="D87" s="56"/>
      <c r="E87" s="56"/>
      <c r="F87" s="16"/>
    </row>
    <row r="88" spans="2:6" x14ac:dyDescent="0.25">
      <c r="B88" s="56"/>
      <c r="C88" s="56"/>
      <c r="D88" s="56"/>
      <c r="E88" s="56"/>
      <c r="F88" s="16"/>
    </row>
    <row r="89" spans="2:6" x14ac:dyDescent="0.25">
      <c r="B89" s="56"/>
      <c r="C89" s="56"/>
      <c r="D89" s="56"/>
      <c r="E89" s="56"/>
      <c r="F89" s="16"/>
    </row>
    <row r="90" spans="2:6" x14ac:dyDescent="0.25">
      <c r="B90" s="56"/>
      <c r="C90" s="56"/>
      <c r="D90" s="56"/>
      <c r="E90" s="56"/>
      <c r="F90" s="16"/>
    </row>
    <row r="91" spans="2:6" x14ac:dyDescent="0.25">
      <c r="B91" s="56"/>
      <c r="C91" s="56"/>
      <c r="D91" s="56"/>
      <c r="E91" s="56"/>
      <c r="F91" s="16"/>
    </row>
    <row r="92" spans="2:6" x14ac:dyDescent="0.25">
      <c r="B92" s="56"/>
      <c r="C92" s="56"/>
      <c r="D92" s="56"/>
      <c r="E92" s="56"/>
      <c r="F92" s="16"/>
    </row>
    <row r="93" spans="2:6" x14ac:dyDescent="0.25">
      <c r="B93" s="56"/>
      <c r="C93" s="56"/>
      <c r="D93" s="56"/>
      <c r="E93" s="56"/>
      <c r="F93" s="16"/>
    </row>
    <row r="94" spans="2:6" x14ac:dyDescent="0.25">
      <c r="B94" s="56"/>
      <c r="C94" s="56"/>
      <c r="D94" s="56"/>
      <c r="E94" s="56"/>
      <c r="F94" s="16"/>
    </row>
  </sheetData>
  <mergeCells count="36">
    <mergeCell ref="D20:E20"/>
    <mergeCell ref="B7:D7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44:E4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pageMargins left="0.7" right="0.7" top="0.75" bottom="0.75" header="0.3" footer="0.3"/>
  <pageSetup orientation="portrait" horizontalDpi="4294967292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584F212-990D-4D50-82AE-CF7B11B6AD07}">
          <x14:formula1>
            <xm:f>Comptes!$N$1194:$N$1209</xm:f>
          </x14:formula1>
          <xm:sqref>E10</xm:sqref>
        </x14:dataValidation>
        <x14:dataValidation type="list" showInputMessage="1" showErrorMessage="1" xr:uid="{9424FE0A-AD1B-4F85-87F4-62311BD9209E}">
          <x14:formula1>
            <xm:f>'Domaines de valeur'!$L$3:$L$5</xm:f>
          </x14:formula1>
          <xm:sqref>C10:C44</xm:sqref>
        </x14:dataValidation>
        <x14:dataValidation type="list" allowBlank="1" showInputMessage="1" showErrorMessage="1" xr:uid="{17C64CFC-44E2-4236-9540-9D0B54CF737B}">
          <x14:formula1>
            <xm:f>'Domaines de valeur'!$B$3:$B$5</xm:f>
          </x14:formula1>
          <xm:sqref>B4</xm:sqref>
        </x14:dataValidation>
        <x14:dataValidation type="list" allowBlank="1" showInputMessage="1" showErrorMessage="1" xr:uid="{CEA314D1-8676-40B7-A773-8A852BF0DB9D}">
          <x14:formula1>
            <xm:f>IF(B4="Établissement",'Domaines de valeur'!$E$3:$E$37,IF(B4="Ministère",'Domaines de valeur'!$B$4,'Domaines de valeur'!$H$3:$H$19))</xm:f>
          </x14:formula1>
          <xm:sqref>B7</xm:sqref>
        </x14:dataValidation>
        <x14:dataValidation type="list" showInputMessage="1" showErrorMessage="1" xr:uid="{7CD84B7B-29D4-42DB-8F60-CB65E3EF5657}">
          <x14:formula1>
            <xm:f>'Domaines de valeur'!$K$3:$K$12</xm:f>
          </x14:formula1>
          <xm:sqref>B10:B44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55D2-AF46-41FC-8410-D27298DCA71A}">
  <sheetPr codeName="Feuil18">
    <tabColor rgb="FF002060"/>
  </sheetPr>
  <dimension ref="A1:I32"/>
  <sheetViews>
    <sheetView workbookViewId="0"/>
  </sheetViews>
  <sheetFormatPr baseColWidth="10" defaultRowHeight="15" x14ac:dyDescent="0.25"/>
  <cols>
    <col min="1" max="1" width="11.42578125" style="13"/>
    <col min="2" max="2" width="23.85546875" style="13" customWidth="1"/>
    <col min="3" max="7" width="12.140625" style="13" customWidth="1"/>
    <col min="8" max="8" width="8.5703125" style="13" customWidth="1"/>
    <col min="9" max="16384" width="11.42578125" style="13"/>
  </cols>
  <sheetData>
    <row r="1" spans="1:9" ht="15" customHeight="1" thickBot="1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9" ht="34.5" customHeight="1" thickBot="1" x14ac:dyDescent="0.3">
      <c r="A2" s="11"/>
      <c r="B2" s="127" t="s">
        <v>0</v>
      </c>
      <c r="C2" s="129" t="s">
        <v>1</v>
      </c>
      <c r="D2" s="129" t="s">
        <v>2</v>
      </c>
      <c r="E2" s="19" t="s">
        <v>3</v>
      </c>
      <c r="F2" s="129" t="s">
        <v>4</v>
      </c>
      <c r="G2" s="129" t="s">
        <v>5</v>
      </c>
      <c r="H2" s="129" t="s">
        <v>6</v>
      </c>
      <c r="I2" s="11"/>
    </row>
    <row r="3" spans="1:9" ht="15.75" customHeight="1" thickBot="1" x14ac:dyDescent="0.3">
      <c r="A3" s="11"/>
      <c r="B3" s="183" t="s">
        <v>24</v>
      </c>
      <c r="C3" s="184"/>
      <c r="D3" s="184"/>
      <c r="E3" s="184"/>
      <c r="F3" s="184"/>
      <c r="G3" s="184"/>
      <c r="H3" s="185"/>
      <c r="I3" s="11"/>
    </row>
    <row r="4" spans="1:9" ht="15.75" customHeight="1" thickBot="1" x14ac:dyDescent="0.3">
      <c r="A4" s="11"/>
      <c r="B4" s="130" t="s">
        <v>8</v>
      </c>
      <c r="C4" s="150">
        <f>SUMIF('DO contributeur1'!$U$10:$U$44,"Rémunération du personnel de l'OPTravaux de mise en oeuvre",'DO contributeur1'!$V$10:$V$44)+SUMIF('DO contributeur1'!$U$10:$U$44,"Rémunération du personnel d'un autre OP en PSTravaux de mise en oeuvre",'DO contributeur1'!$V$10:$V$44)+SUMIF('DO contributeur2'!$U$10:$U$44,"Rémunération du personnel de l'OPTravaux de mise en oeuvre",'DO contributeur2'!$V$10:$V$44)+SUMIF('DO contributeur2'!$U$10:$U$44,"Rémunération du personnel d'un autre OP en PSTravaux de mise en oeuvre",'DO contributeur2'!$V$10:$V$44)</f>
        <v>0</v>
      </c>
      <c r="D4" s="150">
        <f>SUMIF('DO contributeur1'!$U$10:$U$44,"Ressources externesTravaux de mise en oeuvre",'DO contributeur1'!$V$10:$V$44)+SUMIF('DO contributeur2'!$U$10:$U$44,"Ressources externesTravaux de mise en oeuvre",'DO contributeur2'!$V$10:$V$44)</f>
        <v>0</v>
      </c>
      <c r="E4" s="150">
        <f>SUMIF('DO contributeur1'!$U$10:$U$44,"Impartition auprès d'un autre OPTravaux de mise en oeuvre",'DO contributeur1'!$V$10:$V$44)+SUMIF('DO contributeur1'!$U$10:$U$44,"Impartition externeTravaux de mise en oeuvre",'DO contributeur1'!$V$10:$V$44)+SUMIF('DO contributeur2'!$U$10:$U$44,"Impartition auprès d'un autre OPTravaux de mise en oeuvre",'DO contributeur2'!$V$10:$V$44)+SUMIF('DO contributeur2'!$U$10:$U$44,"Impartition externeTravaux de mise en oeuvre",'DO contributeur2'!$V$10:$V$44)</f>
        <v>0</v>
      </c>
      <c r="F4" s="151">
        <f>SUMIF('DO contributeur1'!$U$10:$U$44,"AcquisitionTravaux de mise en oeuvre",'DO contributeur1'!$V$10:$V$44)+SUMIF('DO contributeur1'!$U$10:$U$44,"LocationTravaux de mise en oeuvre",'DO contributeur1'!$V$10:$V$44)+SUMIF('DO contributeur1'!$U$10:$U$44,"Autres fraisTravaux de mise en oeuvre",'DO contributeur1'!$V$10:$V$44)+SUMIF('DO contributeur2'!$U$10:$U$44,"AcquisitionTravaux de mise en oeuvre",'DO contributeur2'!$V$10:$V$44)+SUMIF('DO contributeur2'!$U$10:$U$44,"LocationTravaux de mise en oeuvre",'DO contributeur2'!$V$10:$V$44)+SUMIF('DO contributeur2'!$U$10:$U$44,"Autres fraisTravaux de mise en oeuvre",'DO contributeur2'!$V$10:$V$44)</f>
        <v>0</v>
      </c>
      <c r="G4" s="150">
        <f>SUM(C4:F4)</f>
        <v>0</v>
      </c>
      <c r="H4" s="131" t="str">
        <f>IF(G7=0,"0%",G4/G7)</f>
        <v>0%</v>
      </c>
      <c r="I4" s="11"/>
    </row>
    <row r="5" spans="1:9" ht="15.75" customHeight="1" thickBot="1" x14ac:dyDescent="0.3">
      <c r="A5" s="11"/>
      <c r="B5" s="20" t="s">
        <v>9</v>
      </c>
      <c r="C5" s="152">
        <f>SUMIF('DO contributeur1'!$U$10:$U$44,"Rémunération du personnel de l'OPGestion de projet",'DO contributeur1'!$V$10:$V$44)+SUMIF('DO contributeur1'!$U$10:$U$44,"Rémunération du personnel d'un autre OP en PSGestion de projet",'DO contributeur1'!$V$10:$V$44)+SUMIF('DO contributeur2'!$U$10:$U$44,"Rémunération du personnel de l'OPGestion de projet",'DO contributeur2'!$V$10:$V$44)+SUMIF('DO contributeur2'!$U$10:$U$44,"Rémunération du personnel d'un autre OP en PSGestion de projet",'DO contributeur2'!$V$10:$V$44)</f>
        <v>0</v>
      </c>
      <c r="D5" s="152">
        <f>SUMIF('DO contributeur1'!$U$10:$U$44,"Ressources externesGestion de projet",'DO contributeur1'!$V$10:$V$44)+SUMIF('DO contributeur2'!$U$10:$U$44,"Ressources externesGestion de projet",'DO contributeur2'!$V$10:$V$44)</f>
        <v>0</v>
      </c>
      <c r="E5" s="152">
        <f>SUMIF('DO contributeur1'!$U$10:$U$44,"Impartition auprès d'un autre OPGestion de projet",'DO contributeur1'!$V$10:$V$44)+SUMIF('DO contributeur1'!$U$10:$U$44,"Impartition externeGestion de projet",'DO contributeur1'!$V$10:$V$44)+SUMIF('DO contributeur2'!$U$10:$U$44,"Impartition auprès d'un autre OPGestion de projet",'DO contributeur2'!$V$10:$V$44)+SUMIF('DO contributeur2'!$U$10:$U$44,"Impartition externeGestion de projet",'DO contributeur2'!$V$10:$V$44)</f>
        <v>0</v>
      </c>
      <c r="F5" s="153">
        <f>SUMIF('DO contributeur1'!$U$10:$U$44,"AcquisitionGestion de projet",'DO contributeur1'!$V$10:$V$44)+SUMIF('DO contributeur1'!$U$10:$U$44,"LocationGestion de projet",'DO contributeur1'!$V$10:$V$44)+SUMIF('DO contributeur1'!$U$10:$U$44,"Autres fraisGestion de projet",'DO contributeur1'!$V$10:$V$44)+SUMIF('DO contributeur2'!$U$10:$U$44,"AcquisitionGestion de projet",'DO contributeur2'!$V$10:$V$44)+SUMIF('DO contributeur2'!$U$10:$U$44,"LocationGestion de projet",'DO contributeur2'!$V$10:$V$44)+SUMIF('DO contributeur2'!$U$10:$U$44,"Autres fraisGestion de projet",'DO contributeur2'!$V$10:$V$44)</f>
        <v>0</v>
      </c>
      <c r="G5" s="152">
        <f>SUM(C5:F5)</f>
        <v>0</v>
      </c>
      <c r="H5" s="131" t="str">
        <f>IF(G8=0,"0%",G5/G8)</f>
        <v>0%</v>
      </c>
      <c r="I5" s="11"/>
    </row>
    <row r="6" spans="1:9" ht="15.75" customHeight="1" thickBot="1" x14ac:dyDescent="0.3">
      <c r="A6" s="11"/>
      <c r="B6" s="21" t="s">
        <v>10</v>
      </c>
      <c r="C6" s="154">
        <f>SUMIF('DO contributeur1'!$U$10:$U$44,"Rémunération du personnel de l'OPGestion des risques",'DO contributeur1'!$V$10:$V$44)+SUMIF('DO contributeur1'!$U$10:$U$44,"Rémunération du personnel d'un autre OP en PSGestion des risques",'DO contributeur1'!$V$10:$V$44)+SUMIF('DO contributeur2'!$U$10:$U$44,"Rémunération du personnel de l'OPGestion des risques",'DO contributeur2'!$V$10:$V$44)+SUMIF('DO contributeur2'!$U$10:$U$44,"Rémunération du personnel d'un autre OP en PSGestion des risques",'DO contributeur2'!$V$10:$V$44)</f>
        <v>0</v>
      </c>
      <c r="D6" s="154">
        <f>SUMIF('DO contributeur1'!$U$10:$U$44,"Ressources externesGestion des risques",'DO contributeur1'!$V$10:$V$44)+SUMIF('DO contributeur2'!$U$10:$U$44,"Ressources externesGestion des risques",'DO contributeur2'!$V$10:$V$44)</f>
        <v>0</v>
      </c>
      <c r="E6" s="154">
        <f>SUMIF('DO contributeur1'!$U$10:$U$44,"Impartition auprès d'un autre OPGestion des risques",'DO contributeur1'!$V$10:$V$44)+SUMIF('DO contributeur1'!$U$10:$U$44,"Impartition externeGestion des risques",'DO contributeur1'!$V$10:$V$44)+SUMIF('DO contributeur2'!$U$10:$U$44,"Impartition auprès d'un autre OPGestion des risques",'DO contributeur2'!$V$10:$V$44)+SUMIF('DO contributeur2'!$U$10:$U$44,"Impartition externeGestion des risques",'DO contributeur2'!$V$10:$V$44)</f>
        <v>0</v>
      </c>
      <c r="F6" s="155">
        <f>SUMIF('DO contributeur1'!$U$10:$U$44,"AcquisitionGestion des risques",'DO contributeur1'!$V$10:$V$44)+SUMIF('DO contributeur1'!$U$10:$U$44,"LocationGestion des risques",'DO contributeur1'!$V$10:$V$44)+SUMIF('DO contributeur1'!$U$10:$U$44,"Autres fraisGestion des risques",'DO contributeur1'!$V$10:$V$44)+SUMIF('DO contributeur2'!$U$10:$U$44,"AcquisitionGestion des risques",'DO contributeur2'!$V$10:$V$44)+SUMIF('DO contributeur2'!$U$10:$U$44,"LocationGestion des risques",'DO contributeur2'!$V$10:$V$44)+SUMIF('DO contributeur2'!$U$10:$U$44,"Autres fraisGestion des risques",'DO contributeur2'!$V$10:$V$44)</f>
        <v>0</v>
      </c>
      <c r="G6" s="152">
        <f>SUM(C6:F6)</f>
        <v>0</v>
      </c>
      <c r="H6" s="131" t="str">
        <f>IF(G9=0,"0%",G6/G9)</f>
        <v>0%</v>
      </c>
      <c r="I6" s="11"/>
    </row>
    <row r="7" spans="1:9" ht="15.75" customHeight="1" thickBot="1" x14ac:dyDescent="0.3">
      <c r="A7" s="11"/>
      <c r="B7" s="22" t="s">
        <v>11</v>
      </c>
      <c r="C7" s="156">
        <f t="shared" ref="C7:H7" si="0">SUM(C4:C6)</f>
        <v>0</v>
      </c>
      <c r="D7" s="156">
        <f t="shared" si="0"/>
        <v>0</v>
      </c>
      <c r="E7" s="156">
        <f t="shared" si="0"/>
        <v>0</v>
      </c>
      <c r="F7" s="156">
        <f t="shared" si="0"/>
        <v>0</v>
      </c>
      <c r="G7" s="156">
        <f t="shared" si="0"/>
        <v>0</v>
      </c>
      <c r="H7" s="23">
        <f t="shared" si="0"/>
        <v>0</v>
      </c>
      <c r="I7" s="11"/>
    </row>
    <row r="8" spans="1:9" ht="15.75" customHeight="1" thickBot="1" x14ac:dyDescent="0.3">
      <c r="A8" s="11"/>
      <c r="B8" s="24" t="s">
        <v>14</v>
      </c>
      <c r="C8" s="25"/>
      <c r="D8" s="25"/>
      <c r="E8" s="25"/>
      <c r="F8" s="26"/>
      <c r="G8" s="27"/>
      <c r="H8" s="28"/>
      <c r="I8" s="11"/>
    </row>
    <row r="9" spans="1:9" ht="15.75" customHeight="1" thickBot="1" x14ac:dyDescent="0.3">
      <c r="A9" s="11"/>
      <c r="B9" s="20" t="s">
        <v>15</v>
      </c>
      <c r="C9" s="25"/>
      <c r="D9" s="25"/>
      <c r="E9" s="25"/>
      <c r="F9" s="29"/>
      <c r="G9" s="152">
        <f>SUMIF('DO contributeur1'!$U$10:$U$44,"Réserve pour aléas",'DO contributeur1'!$V$10:$V$44)+SUMIF('DO contributeur2'!$U$10:$U$44,"Réserve pour aléas",'DO contributeur2'!$V$10:$V$44)</f>
        <v>0</v>
      </c>
      <c r="H9" s="14" t="str">
        <f>IF(G7=0,"0%",G9/G7)</f>
        <v>0%</v>
      </c>
      <c r="I9" s="11"/>
    </row>
    <row r="10" spans="1:9" ht="15.75" customHeight="1" thickBot="1" x14ac:dyDescent="0.3">
      <c r="A10" s="11"/>
      <c r="B10" s="21" t="s">
        <v>16</v>
      </c>
      <c r="C10" s="25"/>
      <c r="D10" s="25"/>
      <c r="E10" s="25"/>
      <c r="F10" s="29"/>
      <c r="G10" s="152">
        <f>SUMIF('DO contributeur1'!$U$10:$U$44,"Réserve pour imprévus",'DO contributeur1'!$V$10:$V$44)+SUMIF('DO contributeur2'!$U$10:$U$44,"Réserve pour imprévus",'DO contributeur2'!$V$10:$V$44)</f>
        <v>0</v>
      </c>
      <c r="H10" s="14" t="str">
        <f>IF(G7=0,"0%",G10/G7)</f>
        <v>0%</v>
      </c>
      <c r="I10" s="11"/>
    </row>
    <row r="11" spans="1:9" ht="15.75" customHeight="1" thickBot="1" x14ac:dyDescent="0.3">
      <c r="A11" s="11"/>
      <c r="B11" s="124" t="s">
        <v>17</v>
      </c>
      <c r="C11" s="125"/>
      <c r="D11" s="125"/>
      <c r="E11" s="125"/>
      <c r="F11" s="125"/>
      <c r="G11" s="157">
        <f>SUM(G9:G10)</f>
        <v>0</v>
      </c>
      <c r="H11" s="23">
        <f>SUM(H9:H10)</f>
        <v>0</v>
      </c>
      <c r="I11" s="11"/>
    </row>
    <row r="12" spans="1:9" ht="15.75" customHeight="1" thickBot="1" x14ac:dyDescent="0.3">
      <c r="A12" s="11"/>
      <c r="B12" s="126" t="s">
        <v>18</v>
      </c>
      <c r="C12" s="158">
        <f>SUM(C7,C11)</f>
        <v>0</v>
      </c>
      <c r="D12" s="158">
        <f>SUM(D7,D11)</f>
        <v>0</v>
      </c>
      <c r="E12" s="158">
        <f>SUM(E7,E11)</f>
        <v>0</v>
      </c>
      <c r="F12" s="158">
        <f>SUM(F7,F11)</f>
        <v>0</v>
      </c>
      <c r="G12" s="158">
        <f>SUM(G7,G11)</f>
        <v>0</v>
      </c>
      <c r="H12" s="33"/>
      <c r="I12" s="11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mergeCells count="1">
    <mergeCell ref="B3:H3"/>
  </mergeCells>
  <pageMargins left="0.7" right="0.7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A8170-756D-4447-9E85-A5430FFDB9B9}">
  <sheetPr codeName="Feuil19">
    <tabColor rgb="FF002060"/>
  </sheetPr>
  <dimension ref="A1:T55"/>
  <sheetViews>
    <sheetView workbookViewId="0"/>
  </sheetViews>
  <sheetFormatPr baseColWidth="10" defaultRowHeight="15" x14ac:dyDescent="0.25"/>
  <cols>
    <col min="1" max="1" width="11.42578125" style="13"/>
    <col min="2" max="2" width="25" style="13" customWidth="1"/>
    <col min="3" max="17" width="11.42578125" style="17" hidden="1" customWidth="1"/>
    <col min="18" max="18" width="11.42578125" style="13"/>
    <col min="19" max="19" width="8.5703125" style="13" customWidth="1"/>
    <col min="20" max="16384" width="11.42578125" style="13"/>
  </cols>
  <sheetData>
    <row r="1" spans="1:20" ht="15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1"/>
      <c r="S1" s="11"/>
      <c r="T1" s="11"/>
    </row>
    <row r="2" spans="1:20" ht="15" customHeight="1" thickBot="1" x14ac:dyDescent="0.3">
      <c r="A2" s="11"/>
      <c r="B2" s="187" t="s">
        <v>1766</v>
      </c>
      <c r="C2" s="128" t="s">
        <v>1708</v>
      </c>
      <c r="D2" s="128" t="s">
        <v>1708</v>
      </c>
      <c r="E2" s="128" t="s">
        <v>1708</v>
      </c>
      <c r="F2" s="128" t="s">
        <v>1708</v>
      </c>
      <c r="G2" s="128" t="s">
        <v>1708</v>
      </c>
      <c r="H2" s="128" t="s">
        <v>1708</v>
      </c>
      <c r="I2" s="128" t="s">
        <v>1708</v>
      </c>
      <c r="J2" s="128" t="s">
        <v>1708</v>
      </c>
      <c r="K2" s="128" t="s">
        <v>1709</v>
      </c>
      <c r="L2" s="128" t="s">
        <v>1714</v>
      </c>
      <c r="M2" s="128" t="s">
        <v>1715</v>
      </c>
      <c r="N2" s="128" t="s">
        <v>1716</v>
      </c>
      <c r="O2" s="128" t="s">
        <v>1717</v>
      </c>
      <c r="P2" s="128" t="s">
        <v>1752</v>
      </c>
      <c r="Q2" s="128" t="s">
        <v>1748</v>
      </c>
      <c r="R2" s="188" t="s">
        <v>22</v>
      </c>
      <c r="S2" s="188"/>
      <c r="T2" s="11"/>
    </row>
    <row r="3" spans="1:20" ht="15" customHeight="1" thickBot="1" x14ac:dyDescent="0.3">
      <c r="A3" s="11"/>
      <c r="B3" s="187"/>
      <c r="C3" s="128" t="s">
        <v>44</v>
      </c>
      <c r="D3" s="128" t="s">
        <v>45</v>
      </c>
      <c r="E3" s="128" t="s">
        <v>77</v>
      </c>
      <c r="F3" s="128" t="s">
        <v>78</v>
      </c>
      <c r="G3" s="128" t="s">
        <v>79</v>
      </c>
      <c r="H3" s="128" t="s">
        <v>80</v>
      </c>
      <c r="I3" s="128" t="s">
        <v>81</v>
      </c>
      <c r="J3" s="128" t="s">
        <v>82</v>
      </c>
      <c r="K3" s="128" t="s">
        <v>83</v>
      </c>
      <c r="L3" s="128" t="s">
        <v>84</v>
      </c>
      <c r="M3" s="128" t="s">
        <v>85</v>
      </c>
      <c r="N3" s="128" t="s">
        <v>1584</v>
      </c>
      <c r="O3" s="128" t="s">
        <v>1585</v>
      </c>
      <c r="P3" s="128" t="s">
        <v>1589</v>
      </c>
      <c r="Q3" s="128" t="s">
        <v>1590</v>
      </c>
      <c r="R3" s="129" t="s">
        <v>23</v>
      </c>
      <c r="S3" s="129" t="s">
        <v>6</v>
      </c>
      <c r="T3" s="11"/>
    </row>
    <row r="4" spans="1:20" ht="15.75" customHeight="1" thickBot="1" x14ac:dyDescent="0.3">
      <c r="A4" s="11"/>
      <c r="B4" s="186" t="s">
        <v>24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1"/>
    </row>
    <row r="5" spans="1:20" ht="37.5" customHeight="1" thickBot="1" x14ac:dyDescent="0.3">
      <c r="A5" s="11"/>
      <c r="B5" s="132" t="s">
        <v>1723</v>
      </c>
      <c r="C5" s="150">
        <f>'DO contributeur2'!X45</f>
        <v>0</v>
      </c>
      <c r="D5" s="150">
        <f>'DO contributeur2'!Y45</f>
        <v>0</v>
      </c>
      <c r="E5" s="150">
        <f>'DO contributeur2'!Z45</f>
        <v>0</v>
      </c>
      <c r="F5" s="150">
        <f>'DO contributeur2'!AA45</f>
        <v>0</v>
      </c>
      <c r="G5" s="150">
        <f>'DO contributeur2'!AB45</f>
        <v>0</v>
      </c>
      <c r="H5" s="150">
        <f>'DO contributeur2'!AC45</f>
        <v>0</v>
      </c>
      <c r="I5" s="150">
        <f>'DO contributeur2'!AD45</f>
        <v>0</v>
      </c>
      <c r="J5" s="150">
        <f>'DO contributeur2'!AE45</f>
        <v>0</v>
      </c>
      <c r="K5" s="150">
        <f>'DO contributeur2'!AF45</f>
        <v>0</v>
      </c>
      <c r="L5" s="150">
        <f>'DO contributeur2'!AG45</f>
        <v>0</v>
      </c>
      <c r="M5" s="150">
        <f>'DO contributeur2'!AH45</f>
        <v>0</v>
      </c>
      <c r="N5" s="150">
        <f>'DO contributeur2'!AI45</f>
        <v>0</v>
      </c>
      <c r="O5" s="150">
        <f>'DO contributeur2'!AJ45</f>
        <v>0</v>
      </c>
      <c r="P5" s="150">
        <f>'DO contributeur2'!AK45</f>
        <v>0</v>
      </c>
      <c r="Q5" s="150">
        <f>'DO contributeur2'!AL45</f>
        <v>0</v>
      </c>
      <c r="R5" s="150">
        <f>SUM(C5:Q5)</f>
        <v>0</v>
      </c>
      <c r="S5" s="131" t="str">
        <f>IF(R7=0,"0%",R5/R7)</f>
        <v>0%</v>
      </c>
      <c r="T5" s="11"/>
    </row>
    <row r="6" spans="1:20" ht="30" customHeight="1" thickBot="1" x14ac:dyDescent="0.3">
      <c r="A6" s="11"/>
      <c r="B6" s="132" t="s">
        <v>1724</v>
      </c>
      <c r="C6" s="150">
        <f>'DO contributeur2'!AM45</f>
        <v>0</v>
      </c>
      <c r="D6" s="150">
        <f>'DO contributeur2'!AN45</f>
        <v>0</v>
      </c>
      <c r="E6" s="150">
        <f>'DO contributeur2'!AO45</f>
        <v>0</v>
      </c>
      <c r="F6" s="150">
        <f>'DO contributeur2'!AP45</f>
        <v>0</v>
      </c>
      <c r="G6" s="150">
        <f>'DO contributeur2'!AQ45</f>
        <v>0</v>
      </c>
      <c r="H6" s="150">
        <f>'DO contributeur2'!AR45</f>
        <v>0</v>
      </c>
      <c r="I6" s="150">
        <f>'DO contributeur2'!AS45</f>
        <v>0</v>
      </c>
      <c r="J6" s="150">
        <f>'DO contributeur2'!AT45</f>
        <v>0</v>
      </c>
      <c r="K6" s="150">
        <f>'DO contributeur2'!AU45</f>
        <v>0</v>
      </c>
      <c r="L6" s="150">
        <f>'DO contributeur2'!AV45</f>
        <v>0</v>
      </c>
      <c r="M6" s="150">
        <f>'DO contributeur2'!AW45</f>
        <v>0</v>
      </c>
      <c r="N6" s="150">
        <f>'DO contributeur2'!AX45</f>
        <v>0</v>
      </c>
      <c r="O6" s="150">
        <f>'DO contributeur2'!AY45</f>
        <v>0</v>
      </c>
      <c r="P6" s="150">
        <f>'DO contributeur2'!AZ45</f>
        <v>0</v>
      </c>
      <c r="Q6" s="150">
        <f>'DO contributeur2'!BA45</f>
        <v>0</v>
      </c>
      <c r="R6" s="150">
        <f>SUM(C6:Q6)</f>
        <v>0</v>
      </c>
      <c r="S6" s="131" t="str">
        <f>IF(R7=0,"0%",R6/R7)</f>
        <v>0%</v>
      </c>
      <c r="T6" s="11"/>
    </row>
    <row r="7" spans="1:20" ht="15.75" customHeight="1" thickBot="1" x14ac:dyDescent="0.3">
      <c r="A7" s="11"/>
      <c r="B7" s="133" t="s">
        <v>58</v>
      </c>
      <c r="C7" s="159">
        <f t="shared" ref="C7:S7" si="0">SUM(C5:C6)</f>
        <v>0</v>
      </c>
      <c r="D7" s="159">
        <f t="shared" si="0"/>
        <v>0</v>
      </c>
      <c r="E7" s="159">
        <f t="shared" si="0"/>
        <v>0</v>
      </c>
      <c r="F7" s="159">
        <f t="shared" si="0"/>
        <v>0</v>
      </c>
      <c r="G7" s="159">
        <f t="shared" si="0"/>
        <v>0</v>
      </c>
      <c r="H7" s="159">
        <f t="shared" si="0"/>
        <v>0</v>
      </c>
      <c r="I7" s="159">
        <f t="shared" si="0"/>
        <v>0</v>
      </c>
      <c r="J7" s="159">
        <f t="shared" si="0"/>
        <v>0</v>
      </c>
      <c r="K7" s="159">
        <f t="shared" si="0"/>
        <v>0</v>
      </c>
      <c r="L7" s="159">
        <f t="shared" si="0"/>
        <v>0</v>
      </c>
      <c r="M7" s="159">
        <f t="shared" si="0"/>
        <v>0</v>
      </c>
      <c r="N7" s="159">
        <f t="shared" si="0"/>
        <v>0</v>
      </c>
      <c r="O7" s="159">
        <f t="shared" si="0"/>
        <v>0</v>
      </c>
      <c r="P7" s="159">
        <f t="shared" si="0"/>
        <v>0</v>
      </c>
      <c r="Q7" s="159">
        <f t="shared" si="0"/>
        <v>0</v>
      </c>
      <c r="R7" s="159">
        <f t="shared" si="0"/>
        <v>0</v>
      </c>
      <c r="S7" s="134">
        <f t="shared" si="0"/>
        <v>0</v>
      </c>
      <c r="T7" s="11"/>
    </row>
    <row r="8" spans="1:20" ht="15" customHeight="1" x14ac:dyDescent="0.25">
      <c r="A8" s="1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1"/>
    </row>
    <row r="9" spans="1:20" ht="15" customHeight="1" thickBot="1" x14ac:dyDescent="0.3">
      <c r="A9" s="11"/>
      <c r="B9" s="12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2"/>
      <c r="S9" s="122"/>
      <c r="T9" s="11"/>
    </row>
    <row r="10" spans="1:20" ht="15" customHeight="1" thickBot="1" x14ac:dyDescent="0.3">
      <c r="A10" s="11"/>
      <c r="B10" s="187" t="s">
        <v>1767</v>
      </c>
      <c r="C10" s="129" t="str">
        <f t="shared" ref="C10:Q10" si="1">C2</f>
        <v>Année 1</v>
      </c>
      <c r="D10" s="129" t="str">
        <f t="shared" si="1"/>
        <v>Année 1</v>
      </c>
      <c r="E10" s="129" t="str">
        <f t="shared" si="1"/>
        <v>Année 1</v>
      </c>
      <c r="F10" s="129" t="str">
        <f t="shared" si="1"/>
        <v>Année 1</v>
      </c>
      <c r="G10" s="129" t="str">
        <f t="shared" si="1"/>
        <v>Année 1</v>
      </c>
      <c r="H10" s="129" t="str">
        <f t="shared" si="1"/>
        <v>Année 1</v>
      </c>
      <c r="I10" s="129" t="str">
        <f t="shared" si="1"/>
        <v>Année 1</v>
      </c>
      <c r="J10" s="129" t="str">
        <f t="shared" si="1"/>
        <v>Année 1</v>
      </c>
      <c r="K10" s="129" t="str">
        <f t="shared" si="1"/>
        <v>Année 2</v>
      </c>
      <c r="L10" s="129" t="str">
        <f t="shared" si="1"/>
        <v>Année 9</v>
      </c>
      <c r="M10" s="129" t="str">
        <f t="shared" si="1"/>
        <v>Année 10</v>
      </c>
      <c r="N10" s="129" t="str">
        <f t="shared" si="1"/>
        <v>Année 11</v>
      </c>
      <c r="O10" s="129" t="str">
        <f t="shared" si="1"/>
        <v>Année 12</v>
      </c>
      <c r="P10" s="129" t="str">
        <f t="shared" si="1"/>
        <v>Année 13</v>
      </c>
      <c r="Q10" s="129" t="str">
        <f t="shared" si="1"/>
        <v>Année 14</v>
      </c>
      <c r="R10" s="188" t="s">
        <v>22</v>
      </c>
      <c r="S10" s="188"/>
      <c r="T10" s="11"/>
    </row>
    <row r="11" spans="1:20" ht="15" customHeight="1" thickBot="1" x14ac:dyDescent="0.3">
      <c r="A11" s="11"/>
      <c r="B11" s="187"/>
      <c r="C11" s="129" t="s">
        <v>44</v>
      </c>
      <c r="D11" s="129" t="s">
        <v>45</v>
      </c>
      <c r="E11" s="129" t="s">
        <v>77</v>
      </c>
      <c r="F11" s="129" t="s">
        <v>78</v>
      </c>
      <c r="G11" s="129" t="s">
        <v>79</v>
      </c>
      <c r="H11" s="129" t="s">
        <v>80</v>
      </c>
      <c r="I11" s="129" t="s">
        <v>81</v>
      </c>
      <c r="J11" s="129" t="s">
        <v>82</v>
      </c>
      <c r="K11" s="129" t="s">
        <v>83</v>
      </c>
      <c r="L11" s="129" t="s">
        <v>84</v>
      </c>
      <c r="M11" s="129" t="s">
        <v>85</v>
      </c>
      <c r="N11" s="129" t="s">
        <v>1584</v>
      </c>
      <c r="O11" s="129" t="s">
        <v>1585</v>
      </c>
      <c r="P11" s="129" t="s">
        <v>1589</v>
      </c>
      <c r="Q11" s="129" t="s">
        <v>1590</v>
      </c>
      <c r="R11" s="129" t="s">
        <v>23</v>
      </c>
      <c r="S11" s="129" t="s">
        <v>6</v>
      </c>
      <c r="T11" s="11"/>
    </row>
    <row r="12" spans="1:20" ht="15.75" customHeight="1" thickBot="1" x14ac:dyDescent="0.3">
      <c r="A12" s="11"/>
      <c r="B12" s="186" t="s">
        <v>24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1"/>
    </row>
    <row r="13" spans="1:20" ht="37.5" customHeight="1" thickBot="1" x14ac:dyDescent="0.3">
      <c r="A13" s="11"/>
      <c r="B13" s="132" t="s">
        <v>1721</v>
      </c>
      <c r="C13" s="160">
        <f>'DO contributeur1'!X45</f>
        <v>0</v>
      </c>
      <c r="D13" s="160">
        <f>'DO contributeur1'!Y45</f>
        <v>0</v>
      </c>
      <c r="E13" s="160">
        <f>'DO contributeur1'!Z45</f>
        <v>0</v>
      </c>
      <c r="F13" s="160">
        <f>'DO contributeur1'!AA45</f>
        <v>0</v>
      </c>
      <c r="G13" s="160">
        <f>'DO contributeur1'!AB45</f>
        <v>0</v>
      </c>
      <c r="H13" s="160">
        <f>'DO contributeur1'!AC45</f>
        <v>0</v>
      </c>
      <c r="I13" s="160">
        <f>'DO contributeur1'!AD45</f>
        <v>0</v>
      </c>
      <c r="J13" s="160">
        <f>'DO contributeur1'!AE45</f>
        <v>0</v>
      </c>
      <c r="K13" s="160">
        <f>'DO contributeur1'!AF45</f>
        <v>0</v>
      </c>
      <c r="L13" s="160">
        <f>'DO contributeur1'!AG45</f>
        <v>0</v>
      </c>
      <c r="M13" s="160">
        <f>'DO contributeur1'!AH45</f>
        <v>0</v>
      </c>
      <c r="N13" s="160">
        <f>'DO contributeur1'!AI45</f>
        <v>0</v>
      </c>
      <c r="O13" s="160">
        <f>'DO contributeur1'!AJ45</f>
        <v>0</v>
      </c>
      <c r="P13" s="160">
        <f>'DO contributeur1'!AK45</f>
        <v>0</v>
      </c>
      <c r="Q13" s="160">
        <f>'DO contributeur1'!AL45</f>
        <v>0</v>
      </c>
      <c r="R13" s="150">
        <f>SUM(C13:Q13)</f>
        <v>0</v>
      </c>
      <c r="S13" s="131" t="str">
        <f>IF(R15=0,"0%",R13/R15)</f>
        <v>0%</v>
      </c>
      <c r="T13" s="11"/>
    </row>
    <row r="14" spans="1:20" ht="30" customHeight="1" thickBot="1" x14ac:dyDescent="0.3">
      <c r="A14" s="11"/>
      <c r="B14" s="132" t="s">
        <v>1722</v>
      </c>
      <c r="C14" s="160">
        <f>'DO contributeur1'!AM45</f>
        <v>0</v>
      </c>
      <c r="D14" s="160">
        <f>'DO contributeur1'!AN45</f>
        <v>0</v>
      </c>
      <c r="E14" s="160">
        <f>'DO contributeur1'!AO45</f>
        <v>0</v>
      </c>
      <c r="F14" s="160">
        <f>'DO contributeur1'!AP45</f>
        <v>0</v>
      </c>
      <c r="G14" s="160">
        <f>'DO contributeur1'!AQ45</f>
        <v>0</v>
      </c>
      <c r="H14" s="160">
        <f>'DO contributeur1'!AR45</f>
        <v>0</v>
      </c>
      <c r="I14" s="160">
        <f>'DO contributeur1'!AS45</f>
        <v>0</v>
      </c>
      <c r="J14" s="160">
        <f>'DO contributeur1'!AT45</f>
        <v>0</v>
      </c>
      <c r="K14" s="160">
        <f>'DO contributeur1'!AU45</f>
        <v>0</v>
      </c>
      <c r="L14" s="160">
        <f>'DO contributeur1'!AV45</f>
        <v>0</v>
      </c>
      <c r="M14" s="160">
        <f>'DO contributeur1'!AW45</f>
        <v>0</v>
      </c>
      <c r="N14" s="160">
        <f>'DO contributeur1'!AX45</f>
        <v>0</v>
      </c>
      <c r="O14" s="160">
        <f>'DO contributeur1'!AY45</f>
        <v>0</v>
      </c>
      <c r="P14" s="160">
        <f>'DO contributeur1'!AZ45</f>
        <v>0</v>
      </c>
      <c r="Q14" s="160">
        <f>'DO contributeur1'!BA45</f>
        <v>0</v>
      </c>
      <c r="R14" s="150">
        <f>SUM(C14:Q14)</f>
        <v>0</v>
      </c>
      <c r="S14" s="131" t="str">
        <f>IF(R15=0,"0%",R14/R15)</f>
        <v>0%</v>
      </c>
      <c r="T14" s="11"/>
    </row>
    <row r="15" spans="1:20" ht="15.75" customHeight="1" thickBot="1" x14ac:dyDescent="0.3">
      <c r="A15" s="11"/>
      <c r="B15" s="133" t="s">
        <v>58</v>
      </c>
      <c r="C15" s="159">
        <f t="shared" ref="C15:S15" si="2">SUM(C13:C14)</f>
        <v>0</v>
      </c>
      <c r="D15" s="159">
        <f t="shared" si="2"/>
        <v>0</v>
      </c>
      <c r="E15" s="159">
        <f t="shared" si="2"/>
        <v>0</v>
      </c>
      <c r="F15" s="159">
        <f t="shared" si="2"/>
        <v>0</v>
      </c>
      <c r="G15" s="159">
        <f t="shared" si="2"/>
        <v>0</v>
      </c>
      <c r="H15" s="159">
        <f t="shared" si="2"/>
        <v>0</v>
      </c>
      <c r="I15" s="159">
        <f t="shared" si="2"/>
        <v>0</v>
      </c>
      <c r="J15" s="159">
        <f t="shared" si="2"/>
        <v>0</v>
      </c>
      <c r="K15" s="159">
        <f t="shared" si="2"/>
        <v>0</v>
      </c>
      <c r="L15" s="159">
        <f t="shared" si="2"/>
        <v>0</v>
      </c>
      <c r="M15" s="159">
        <f t="shared" si="2"/>
        <v>0</v>
      </c>
      <c r="N15" s="159">
        <f t="shared" si="2"/>
        <v>0</v>
      </c>
      <c r="O15" s="159">
        <f t="shared" si="2"/>
        <v>0</v>
      </c>
      <c r="P15" s="159">
        <f t="shared" si="2"/>
        <v>0</v>
      </c>
      <c r="Q15" s="159">
        <f t="shared" si="2"/>
        <v>0</v>
      </c>
      <c r="R15" s="159">
        <f t="shared" si="2"/>
        <v>0</v>
      </c>
      <c r="S15" s="134">
        <f t="shared" si="2"/>
        <v>0</v>
      </c>
      <c r="T15" s="11"/>
    </row>
    <row r="16" spans="1:20" ht="15.75" customHeight="1" thickBot="1" x14ac:dyDescent="0.3">
      <c r="A16" s="11"/>
      <c r="B16" s="135" t="s">
        <v>59</v>
      </c>
      <c r="C16" s="161">
        <f t="shared" ref="C16:R16" si="3">C7+C15</f>
        <v>0</v>
      </c>
      <c r="D16" s="161">
        <f t="shared" si="3"/>
        <v>0</v>
      </c>
      <c r="E16" s="161">
        <f t="shared" si="3"/>
        <v>0</v>
      </c>
      <c r="F16" s="161">
        <f t="shared" si="3"/>
        <v>0</v>
      </c>
      <c r="G16" s="161">
        <f t="shared" si="3"/>
        <v>0</v>
      </c>
      <c r="H16" s="161">
        <f t="shared" si="3"/>
        <v>0</v>
      </c>
      <c r="I16" s="161">
        <f t="shared" si="3"/>
        <v>0</v>
      </c>
      <c r="J16" s="161">
        <f t="shared" si="3"/>
        <v>0</v>
      </c>
      <c r="K16" s="161">
        <f t="shared" si="3"/>
        <v>0</v>
      </c>
      <c r="L16" s="161">
        <f t="shared" si="3"/>
        <v>0</v>
      </c>
      <c r="M16" s="161">
        <f t="shared" si="3"/>
        <v>0</v>
      </c>
      <c r="N16" s="161">
        <f t="shared" si="3"/>
        <v>0</v>
      </c>
      <c r="O16" s="161">
        <f t="shared" si="3"/>
        <v>0</v>
      </c>
      <c r="P16" s="161">
        <f t="shared" si="3"/>
        <v>0</v>
      </c>
      <c r="Q16" s="161">
        <f t="shared" si="3"/>
        <v>0</v>
      </c>
      <c r="R16" s="161">
        <f t="shared" si="3"/>
        <v>0</v>
      </c>
      <c r="S16" s="136"/>
      <c r="T16" s="11"/>
    </row>
    <row r="17" spans="1:20" ht="15.75" customHeight="1" thickBot="1" x14ac:dyDescent="0.3">
      <c r="A17" s="11"/>
      <c r="B17" s="135" t="s">
        <v>60</v>
      </c>
      <c r="C17" s="161">
        <f t="shared" ref="C17:R17" si="4">C5+C13</f>
        <v>0</v>
      </c>
      <c r="D17" s="161">
        <f t="shared" si="4"/>
        <v>0</v>
      </c>
      <c r="E17" s="161">
        <f t="shared" si="4"/>
        <v>0</v>
      </c>
      <c r="F17" s="161">
        <f t="shared" si="4"/>
        <v>0</v>
      </c>
      <c r="G17" s="161">
        <f t="shared" si="4"/>
        <v>0</v>
      </c>
      <c r="H17" s="161">
        <f t="shared" si="4"/>
        <v>0</v>
      </c>
      <c r="I17" s="161">
        <f t="shared" si="4"/>
        <v>0</v>
      </c>
      <c r="J17" s="161">
        <f t="shared" si="4"/>
        <v>0</v>
      </c>
      <c r="K17" s="161">
        <f t="shared" si="4"/>
        <v>0</v>
      </c>
      <c r="L17" s="161">
        <f t="shared" si="4"/>
        <v>0</v>
      </c>
      <c r="M17" s="161">
        <f t="shared" si="4"/>
        <v>0</v>
      </c>
      <c r="N17" s="161">
        <f t="shared" si="4"/>
        <v>0</v>
      </c>
      <c r="O17" s="161">
        <f t="shared" si="4"/>
        <v>0</v>
      </c>
      <c r="P17" s="161">
        <f t="shared" si="4"/>
        <v>0</v>
      </c>
      <c r="Q17" s="161">
        <f t="shared" si="4"/>
        <v>0</v>
      </c>
      <c r="R17" s="161">
        <f t="shared" si="4"/>
        <v>0</v>
      </c>
      <c r="S17" s="179" t="str">
        <f>IF(R17=0,"0%",R17/R19)</f>
        <v>0%</v>
      </c>
      <c r="T17" s="11"/>
    </row>
    <row r="18" spans="1:20" ht="15.75" customHeight="1" thickBot="1" x14ac:dyDescent="0.3">
      <c r="A18" s="11"/>
      <c r="B18" s="135" t="s">
        <v>61</v>
      </c>
      <c r="C18" s="161">
        <f t="shared" ref="C18:R18" si="5">C6+C14</f>
        <v>0</v>
      </c>
      <c r="D18" s="161">
        <f t="shared" si="5"/>
        <v>0</v>
      </c>
      <c r="E18" s="161">
        <f t="shared" si="5"/>
        <v>0</v>
      </c>
      <c r="F18" s="161">
        <f t="shared" si="5"/>
        <v>0</v>
      </c>
      <c r="G18" s="161">
        <f t="shared" si="5"/>
        <v>0</v>
      </c>
      <c r="H18" s="161">
        <f t="shared" si="5"/>
        <v>0</v>
      </c>
      <c r="I18" s="161">
        <f t="shared" si="5"/>
        <v>0</v>
      </c>
      <c r="J18" s="161">
        <f t="shared" si="5"/>
        <v>0</v>
      </c>
      <c r="K18" s="161">
        <f t="shared" si="5"/>
        <v>0</v>
      </c>
      <c r="L18" s="161">
        <f t="shared" si="5"/>
        <v>0</v>
      </c>
      <c r="M18" s="161">
        <f t="shared" si="5"/>
        <v>0</v>
      </c>
      <c r="N18" s="161">
        <f t="shared" si="5"/>
        <v>0</v>
      </c>
      <c r="O18" s="161">
        <f t="shared" si="5"/>
        <v>0</v>
      </c>
      <c r="P18" s="161">
        <f t="shared" si="5"/>
        <v>0</v>
      </c>
      <c r="Q18" s="161">
        <f t="shared" si="5"/>
        <v>0</v>
      </c>
      <c r="R18" s="161">
        <f t="shared" si="5"/>
        <v>0</v>
      </c>
      <c r="S18" s="179" t="str">
        <f>IF(R18=0,"0%",R18/R19)</f>
        <v>0%</v>
      </c>
      <c r="T18" s="11"/>
    </row>
    <row r="19" spans="1:20" ht="15.75" customHeight="1" thickBot="1" x14ac:dyDescent="0.3">
      <c r="A19" s="11"/>
      <c r="B19" s="137" t="s">
        <v>18</v>
      </c>
      <c r="C19" s="162">
        <f t="shared" ref="C19:R19" si="6">C17+C18</f>
        <v>0</v>
      </c>
      <c r="D19" s="162">
        <f t="shared" si="6"/>
        <v>0</v>
      </c>
      <c r="E19" s="162">
        <f t="shared" si="6"/>
        <v>0</v>
      </c>
      <c r="F19" s="162">
        <f t="shared" si="6"/>
        <v>0</v>
      </c>
      <c r="G19" s="162">
        <f t="shared" si="6"/>
        <v>0</v>
      </c>
      <c r="H19" s="162">
        <f t="shared" si="6"/>
        <v>0</v>
      </c>
      <c r="I19" s="162">
        <f t="shared" si="6"/>
        <v>0</v>
      </c>
      <c r="J19" s="162">
        <f t="shared" si="6"/>
        <v>0</v>
      </c>
      <c r="K19" s="162">
        <f t="shared" si="6"/>
        <v>0</v>
      </c>
      <c r="L19" s="162">
        <f t="shared" si="6"/>
        <v>0</v>
      </c>
      <c r="M19" s="162">
        <f t="shared" si="6"/>
        <v>0</v>
      </c>
      <c r="N19" s="162">
        <f t="shared" si="6"/>
        <v>0</v>
      </c>
      <c r="O19" s="162">
        <f t="shared" si="6"/>
        <v>0</v>
      </c>
      <c r="P19" s="162">
        <f t="shared" si="6"/>
        <v>0</v>
      </c>
      <c r="Q19" s="162">
        <f t="shared" si="6"/>
        <v>0</v>
      </c>
      <c r="R19" s="162">
        <f t="shared" si="6"/>
        <v>0</v>
      </c>
      <c r="S19" s="179">
        <f>SUM(S17:S18)</f>
        <v>0</v>
      </c>
      <c r="T19" s="11"/>
    </row>
    <row r="20" spans="1:20" ht="1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5" customHeight="1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20" ht="15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20" ht="15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0" ht="15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0" ht="15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0" ht="15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0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0" x14ac:dyDescent="0.2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0" x14ac:dyDescent="0.2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0" x14ac:dyDescent="0.2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0" x14ac:dyDescent="0.2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0" x14ac:dyDescent="0.25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pans="3:17" x14ac:dyDescent="0.25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3:17" x14ac:dyDescent="0.25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3:1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3:1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3:17" x14ac:dyDescent="0.25">
      <c r="C53" s="16"/>
    </row>
    <row r="54" spans="3:17" x14ac:dyDescent="0.25">
      <c r="C54" s="16"/>
    </row>
    <row r="55" spans="3:17" x14ac:dyDescent="0.25">
      <c r="C55" s="16"/>
    </row>
  </sheetData>
  <mergeCells count="6">
    <mergeCell ref="B12:S12"/>
    <mergeCell ref="B10:B11"/>
    <mergeCell ref="R10:S10"/>
    <mergeCell ref="B2:B3"/>
    <mergeCell ref="R2:S2"/>
    <mergeCell ref="B4:S4"/>
  </mergeCells>
  <phoneticPr fontId="10" type="noConversion"/>
  <pageMargins left="0.7" right="0.7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B83C-9BFF-451F-B21A-EAE40E528AD8}">
  <sheetPr codeName="Feuil27">
    <tabColor rgb="FF002060"/>
  </sheetPr>
  <dimension ref="A1:AR166"/>
  <sheetViews>
    <sheetView workbookViewId="0"/>
  </sheetViews>
  <sheetFormatPr baseColWidth="10" defaultRowHeight="12.75" x14ac:dyDescent="0.2"/>
  <cols>
    <col min="1" max="2" width="1.42578125" style="68" customWidth="1"/>
    <col min="3" max="3" width="43.140625" style="68" customWidth="1"/>
    <col min="4" max="4" width="71.7109375" style="68" customWidth="1"/>
    <col min="5" max="10" width="11.42578125" style="68" hidden="1" customWidth="1"/>
    <col min="11" max="19" width="11.42578125" style="69" hidden="1" customWidth="1"/>
    <col min="20" max="20" width="15.7109375" style="69" customWidth="1"/>
    <col min="21" max="22" width="1.42578125" style="69" customWidth="1"/>
    <col min="23" max="24" width="11.42578125" style="96" customWidth="1"/>
    <col min="25" max="25" width="11.42578125" style="96"/>
    <col min="26" max="27" width="11.42578125" style="68"/>
    <col min="28" max="28" width="13.7109375" style="68" customWidth="1"/>
    <col min="29" max="29" width="2" style="110" hidden="1" customWidth="1"/>
    <col min="30" max="30" width="3" style="110" hidden="1" customWidth="1"/>
    <col min="31" max="16384" width="11.42578125" style="68"/>
  </cols>
  <sheetData>
    <row r="1" spans="1:44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93"/>
      <c r="X1" s="93"/>
      <c r="Y1" s="93"/>
      <c r="Z1" s="81"/>
      <c r="AA1" s="81"/>
      <c r="AB1" s="81"/>
      <c r="AC1" s="104"/>
      <c r="AD1" s="104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3"/>
      <c r="AR1" s="83"/>
    </row>
    <row r="2" spans="1:44" ht="15" customHeight="1" x14ac:dyDescent="0.2">
      <c r="A2" s="81"/>
      <c r="B2" s="72"/>
      <c r="C2" s="72"/>
      <c r="D2" s="72"/>
      <c r="E2" s="72"/>
      <c r="F2" s="72"/>
      <c r="G2" s="72"/>
      <c r="H2" s="72"/>
      <c r="I2" s="72"/>
      <c r="J2" s="72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93"/>
      <c r="W2" s="93"/>
      <c r="X2" s="115" t="s">
        <v>1774</v>
      </c>
      <c r="Y2" s="93"/>
      <c r="Z2" s="81"/>
      <c r="AA2" s="81"/>
      <c r="AB2" s="81"/>
      <c r="AC2" s="104"/>
      <c r="AD2" s="104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3"/>
      <c r="AR2" s="83"/>
    </row>
    <row r="3" spans="1:44" ht="13.5" thickBot="1" x14ac:dyDescent="0.25">
      <c r="A3" s="81"/>
      <c r="B3" s="72"/>
      <c r="C3" s="77" t="s">
        <v>1746</v>
      </c>
      <c r="D3" s="78"/>
      <c r="E3" s="78"/>
      <c r="F3" s="78"/>
      <c r="G3" s="78"/>
      <c r="H3" s="78"/>
      <c r="I3" s="78"/>
      <c r="J3" s="78"/>
      <c r="K3" s="79"/>
      <c r="L3" s="79"/>
      <c r="M3" s="79"/>
      <c r="N3" s="79"/>
      <c r="O3" s="79"/>
      <c r="P3" s="79"/>
      <c r="Q3" s="79"/>
      <c r="R3" s="79"/>
      <c r="S3" s="79"/>
      <c r="T3" s="78"/>
      <c r="U3" s="80"/>
      <c r="V3" s="93"/>
      <c r="W3" s="93"/>
      <c r="X3" s="93"/>
      <c r="Y3" s="93"/>
      <c r="Z3" s="81"/>
      <c r="AA3" s="81"/>
      <c r="AB3" s="81"/>
      <c r="AC3" s="104"/>
      <c r="AD3" s="104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3"/>
      <c r="AR3" s="83"/>
    </row>
    <row r="4" spans="1:44" x14ac:dyDescent="0.2">
      <c r="A4" s="81"/>
      <c r="B4" s="72"/>
      <c r="C4" s="72"/>
      <c r="D4" s="72"/>
      <c r="E4" s="72"/>
      <c r="F4" s="72"/>
      <c r="G4" s="72"/>
      <c r="H4" s="72"/>
      <c r="I4" s="72"/>
      <c r="J4" s="72"/>
      <c r="K4" s="73"/>
      <c r="L4" s="73"/>
      <c r="M4" s="73"/>
      <c r="N4" s="73"/>
      <c r="O4" s="73"/>
      <c r="P4" s="73"/>
      <c r="Q4" s="73"/>
      <c r="R4" s="73"/>
      <c r="S4" s="73"/>
      <c r="T4" s="73"/>
      <c r="U4" s="72"/>
      <c r="V4" s="93"/>
      <c r="W4" s="93"/>
      <c r="X4" s="93"/>
      <c r="Y4" s="93"/>
      <c r="Z4" s="81"/>
      <c r="AA4" s="81"/>
      <c r="AB4" s="81"/>
      <c r="AC4" s="104"/>
      <c r="AD4" s="104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3"/>
      <c r="AR4" s="83"/>
    </row>
    <row r="5" spans="1:44" ht="37.5" customHeight="1" x14ac:dyDescent="0.2">
      <c r="A5" s="81"/>
      <c r="B5" s="72"/>
      <c r="C5" s="75" t="s">
        <v>1731</v>
      </c>
      <c r="D5" s="75" t="s">
        <v>1730</v>
      </c>
      <c r="E5" s="75" t="s">
        <v>1729</v>
      </c>
      <c r="F5" s="75" t="s">
        <v>1732</v>
      </c>
      <c r="G5" s="75" t="s">
        <v>1733</v>
      </c>
      <c r="H5" s="75" t="s">
        <v>1734</v>
      </c>
      <c r="I5" s="75" t="s">
        <v>1735</v>
      </c>
      <c r="J5" s="75" t="s">
        <v>1736</v>
      </c>
      <c r="K5" s="75" t="s">
        <v>1737</v>
      </c>
      <c r="L5" s="75" t="s">
        <v>1738</v>
      </c>
      <c r="M5" s="75" t="s">
        <v>1739</v>
      </c>
      <c r="N5" s="75" t="s">
        <v>1740</v>
      </c>
      <c r="O5" s="75" t="s">
        <v>1741</v>
      </c>
      <c r="P5" s="75" t="s">
        <v>1742</v>
      </c>
      <c r="Q5" s="75" t="s">
        <v>1743</v>
      </c>
      <c r="R5" s="75" t="s">
        <v>1744</v>
      </c>
      <c r="S5" s="75" t="s">
        <v>1745</v>
      </c>
      <c r="T5" s="75" t="s">
        <v>1750</v>
      </c>
      <c r="U5" s="72"/>
      <c r="V5" s="93"/>
      <c r="W5" s="93"/>
      <c r="X5" s="93"/>
      <c r="Y5" s="93"/>
      <c r="Z5" s="81"/>
      <c r="AA5" s="81"/>
      <c r="AB5" s="81"/>
      <c r="AC5" s="104"/>
      <c r="AD5" s="104">
        <v>0</v>
      </c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3"/>
      <c r="AR5" s="83"/>
    </row>
    <row r="6" spans="1:44" ht="12.75" hidden="1" customHeight="1" x14ac:dyDescent="0.2">
      <c r="A6" s="81"/>
      <c r="B6" s="72"/>
      <c r="C6" s="111">
        <f>IF('DO contributeur1'!B10="Réserve pour aléas","Réserve",IF('DO contributeur1'!B10="Réserve pour imprévus","Réserve",'DO contributeur1'!B10))</f>
        <v>0</v>
      </c>
      <c r="D6" s="111">
        <f>'DO contributeur1'!D10</f>
        <v>0</v>
      </c>
      <c r="E6" s="112">
        <f>'DO contributeur1'!F10</f>
        <v>0</v>
      </c>
      <c r="F6" s="112">
        <f>'DO contributeur1'!G10</f>
        <v>0</v>
      </c>
      <c r="G6" s="112">
        <f>'DO contributeur1'!H10</f>
        <v>0</v>
      </c>
      <c r="H6" s="112">
        <f>'DO contributeur1'!I10</f>
        <v>0</v>
      </c>
      <c r="I6" s="112">
        <f>'DO contributeur1'!J10</f>
        <v>0</v>
      </c>
      <c r="J6" s="112">
        <f>'DO contributeur1'!K10</f>
        <v>0</v>
      </c>
      <c r="K6" s="112">
        <f>'DO contributeur1'!L10</f>
        <v>0</v>
      </c>
      <c r="L6" s="112">
        <f>'DO contributeur1'!M10</f>
        <v>0</v>
      </c>
      <c r="M6" s="112">
        <f>'DO contributeur1'!N10</f>
        <v>0</v>
      </c>
      <c r="N6" s="112">
        <f>'DO contributeur1'!O10</f>
        <v>0</v>
      </c>
      <c r="O6" s="112">
        <f>'DO contributeur1'!P10</f>
        <v>0</v>
      </c>
      <c r="P6" s="112">
        <f>'DO contributeur1'!Q10</f>
        <v>0</v>
      </c>
      <c r="Q6" s="112">
        <f>'DO contributeur1'!R10</f>
        <v>0</v>
      </c>
      <c r="R6" s="112">
        <f>'DO contributeur1'!S10</f>
        <v>0</v>
      </c>
      <c r="S6" s="112">
        <f>'DO contributeur1'!T10</f>
        <v>0</v>
      </c>
      <c r="T6" s="113">
        <f>SUM(E6:S6)</f>
        <v>0</v>
      </c>
      <c r="U6" s="72"/>
      <c r="V6" s="93"/>
      <c r="W6" s="92"/>
      <c r="X6" s="93"/>
      <c r="Y6" s="93"/>
      <c r="Z6" s="81"/>
      <c r="AA6" s="81"/>
      <c r="AB6" s="81"/>
      <c r="AC6" s="104">
        <v>1</v>
      </c>
      <c r="AD6" s="104">
        <f>IF(SUBTOTAL(103,AC6)=1,AD5+1,AD5)</f>
        <v>0</v>
      </c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3"/>
      <c r="AR6" s="83"/>
    </row>
    <row r="7" spans="1:44" ht="12.75" hidden="1" customHeight="1" x14ac:dyDescent="0.2">
      <c r="A7" s="81"/>
      <c r="B7" s="72"/>
      <c r="C7" s="114">
        <f>IF('DO contributeur1'!B11="Réserve pour aléas","Réserve",IF('DO contributeur1'!B11="Réserve pour imprévus","Réserve",'DO contributeur1'!B11))</f>
        <v>0</v>
      </c>
      <c r="D7" s="114">
        <f>'DO contributeur1'!D11</f>
        <v>0</v>
      </c>
      <c r="E7" s="102">
        <f>'DO contributeur1'!F11</f>
        <v>0</v>
      </c>
      <c r="F7" s="102">
        <f>'DO contributeur1'!G11</f>
        <v>0</v>
      </c>
      <c r="G7" s="102">
        <f>'DO contributeur1'!H11</f>
        <v>0</v>
      </c>
      <c r="H7" s="102">
        <f>'DO contributeur1'!I11</f>
        <v>0</v>
      </c>
      <c r="I7" s="102">
        <f>'DO contributeur1'!J11</f>
        <v>0</v>
      </c>
      <c r="J7" s="102">
        <f>'DO contributeur1'!K11</f>
        <v>0</v>
      </c>
      <c r="K7" s="102">
        <f>'DO contributeur1'!L11</f>
        <v>0</v>
      </c>
      <c r="L7" s="102">
        <f>'DO contributeur1'!M11</f>
        <v>0</v>
      </c>
      <c r="M7" s="102">
        <f>'DO contributeur1'!N11</f>
        <v>0</v>
      </c>
      <c r="N7" s="102">
        <f>'DO contributeur1'!O11</f>
        <v>0</v>
      </c>
      <c r="O7" s="102">
        <f>'DO contributeur1'!P11</f>
        <v>0</v>
      </c>
      <c r="P7" s="102">
        <f>'DO contributeur1'!Q11</f>
        <v>0</v>
      </c>
      <c r="Q7" s="102">
        <f>'DO contributeur1'!R11</f>
        <v>0</v>
      </c>
      <c r="R7" s="102">
        <f>'DO contributeur1'!S11</f>
        <v>0</v>
      </c>
      <c r="S7" s="102">
        <f>'DO contributeur1'!T11</f>
        <v>0</v>
      </c>
      <c r="T7" s="103">
        <f t="shared" ref="T7:T40" si="0">SUM(E7:S7)</f>
        <v>0</v>
      </c>
      <c r="U7" s="72"/>
      <c r="V7" s="93"/>
      <c r="W7" s="92"/>
      <c r="X7" s="93"/>
      <c r="Y7" s="93"/>
      <c r="Z7" s="81"/>
      <c r="AA7" s="81"/>
      <c r="AB7" s="81"/>
      <c r="AC7" s="104">
        <v>1</v>
      </c>
      <c r="AD7" s="104">
        <f t="shared" ref="AD7:AD41" si="1">IF(SUBTOTAL(103,AC7)=1,AD6+1,AD6)</f>
        <v>0</v>
      </c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3"/>
      <c r="AR7" s="83"/>
    </row>
    <row r="8" spans="1:44" ht="12.75" hidden="1" customHeight="1" x14ac:dyDescent="0.2">
      <c r="A8" s="81"/>
      <c r="B8" s="72"/>
      <c r="C8" s="114">
        <f>IF('DO contributeur1'!B12="Réserve pour aléas","Réserve",IF('DO contributeur1'!B12="Réserve pour imprévus","Réserve",'DO contributeur1'!B12))</f>
        <v>0</v>
      </c>
      <c r="D8" s="114">
        <f>'DO contributeur1'!D12</f>
        <v>0</v>
      </c>
      <c r="E8" s="102">
        <f>'DO contributeur1'!F12</f>
        <v>0</v>
      </c>
      <c r="F8" s="102">
        <f>'DO contributeur1'!G12</f>
        <v>0</v>
      </c>
      <c r="G8" s="102">
        <f>'DO contributeur1'!H12</f>
        <v>0</v>
      </c>
      <c r="H8" s="102">
        <f>'DO contributeur1'!I12</f>
        <v>0</v>
      </c>
      <c r="I8" s="102">
        <f>'DO contributeur1'!J12</f>
        <v>0</v>
      </c>
      <c r="J8" s="102">
        <f>'DO contributeur1'!K12</f>
        <v>0</v>
      </c>
      <c r="K8" s="102">
        <f>'DO contributeur1'!L12</f>
        <v>0</v>
      </c>
      <c r="L8" s="102">
        <f>'DO contributeur1'!M12</f>
        <v>0</v>
      </c>
      <c r="M8" s="102">
        <f>'DO contributeur1'!N12</f>
        <v>0</v>
      </c>
      <c r="N8" s="102">
        <f>'DO contributeur1'!O12</f>
        <v>0</v>
      </c>
      <c r="O8" s="102">
        <f>'DO contributeur1'!P12</f>
        <v>0</v>
      </c>
      <c r="P8" s="102">
        <f>'DO contributeur1'!Q12</f>
        <v>0</v>
      </c>
      <c r="Q8" s="102">
        <f>'DO contributeur1'!R12</f>
        <v>0</v>
      </c>
      <c r="R8" s="102">
        <f>'DO contributeur1'!S12</f>
        <v>0</v>
      </c>
      <c r="S8" s="102">
        <f>'DO contributeur1'!T12</f>
        <v>0</v>
      </c>
      <c r="T8" s="103">
        <f t="shared" si="0"/>
        <v>0</v>
      </c>
      <c r="U8" s="72"/>
      <c r="V8" s="93"/>
      <c r="W8" s="92"/>
      <c r="X8" s="93"/>
      <c r="Y8" s="93"/>
      <c r="Z8" s="81"/>
      <c r="AA8" s="81"/>
      <c r="AB8" s="81"/>
      <c r="AC8" s="104">
        <v>1</v>
      </c>
      <c r="AD8" s="104">
        <f t="shared" si="1"/>
        <v>0</v>
      </c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3"/>
      <c r="AR8" s="83"/>
    </row>
    <row r="9" spans="1:44" ht="12.75" hidden="1" customHeight="1" x14ac:dyDescent="0.2">
      <c r="A9" s="81"/>
      <c r="B9" s="72"/>
      <c r="C9" s="114">
        <f>IF('DO contributeur1'!B13="Réserve pour aléas","Réserve",IF('DO contributeur1'!B13="Réserve pour imprévus","Réserve",'DO contributeur1'!B13))</f>
        <v>0</v>
      </c>
      <c r="D9" s="114">
        <f>'DO contributeur1'!D13</f>
        <v>0</v>
      </c>
      <c r="E9" s="102">
        <f>'DO contributeur1'!F13</f>
        <v>0</v>
      </c>
      <c r="F9" s="102">
        <f>'DO contributeur1'!G13</f>
        <v>0</v>
      </c>
      <c r="G9" s="102">
        <f>'DO contributeur1'!H13</f>
        <v>0</v>
      </c>
      <c r="H9" s="102">
        <f>'DO contributeur1'!I13</f>
        <v>0</v>
      </c>
      <c r="I9" s="102">
        <f>'DO contributeur1'!J13</f>
        <v>0</v>
      </c>
      <c r="J9" s="102">
        <f>'DO contributeur1'!K13</f>
        <v>0</v>
      </c>
      <c r="K9" s="102">
        <f>'DO contributeur1'!L13</f>
        <v>0</v>
      </c>
      <c r="L9" s="102">
        <f>'DO contributeur1'!M13</f>
        <v>0</v>
      </c>
      <c r="M9" s="102">
        <f>'DO contributeur1'!N13</f>
        <v>0</v>
      </c>
      <c r="N9" s="102">
        <f>'DO contributeur1'!O13</f>
        <v>0</v>
      </c>
      <c r="O9" s="102">
        <f>'DO contributeur1'!P13</f>
        <v>0</v>
      </c>
      <c r="P9" s="102">
        <f>'DO contributeur1'!Q13</f>
        <v>0</v>
      </c>
      <c r="Q9" s="102">
        <f>'DO contributeur1'!R13</f>
        <v>0</v>
      </c>
      <c r="R9" s="102">
        <f>'DO contributeur1'!S13</f>
        <v>0</v>
      </c>
      <c r="S9" s="102">
        <f>'DO contributeur1'!T13</f>
        <v>0</v>
      </c>
      <c r="T9" s="103">
        <f t="shared" si="0"/>
        <v>0</v>
      </c>
      <c r="U9" s="72"/>
      <c r="V9" s="93"/>
      <c r="W9" s="93"/>
      <c r="X9" s="93"/>
      <c r="Y9" s="93"/>
      <c r="Z9" s="81"/>
      <c r="AA9" s="81"/>
      <c r="AB9" s="81"/>
      <c r="AC9" s="104">
        <v>1</v>
      </c>
      <c r="AD9" s="104">
        <f t="shared" si="1"/>
        <v>0</v>
      </c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3"/>
      <c r="AR9" s="83"/>
    </row>
    <row r="10" spans="1:44" ht="12.75" hidden="1" customHeight="1" x14ac:dyDescent="0.2">
      <c r="A10" s="81"/>
      <c r="B10" s="72"/>
      <c r="C10" s="114">
        <f>IF('DO contributeur1'!B14="Réserve pour aléas","Réserve",IF('DO contributeur1'!B14="Réserve pour imprévus","Réserve",'DO contributeur1'!B14))</f>
        <v>0</v>
      </c>
      <c r="D10" s="114">
        <f>'DO contributeur1'!D14</f>
        <v>0</v>
      </c>
      <c r="E10" s="102">
        <f>'DO contributeur1'!F14</f>
        <v>0</v>
      </c>
      <c r="F10" s="102">
        <f>'DO contributeur1'!G14</f>
        <v>0</v>
      </c>
      <c r="G10" s="102">
        <f>'DO contributeur1'!H14</f>
        <v>0</v>
      </c>
      <c r="H10" s="102">
        <f>'DO contributeur1'!I14</f>
        <v>0</v>
      </c>
      <c r="I10" s="102">
        <f>'DO contributeur1'!J14</f>
        <v>0</v>
      </c>
      <c r="J10" s="102">
        <f>'DO contributeur1'!K14</f>
        <v>0</v>
      </c>
      <c r="K10" s="102">
        <f>'DO contributeur1'!L14</f>
        <v>0</v>
      </c>
      <c r="L10" s="102">
        <f>'DO contributeur1'!M14</f>
        <v>0</v>
      </c>
      <c r="M10" s="102">
        <f>'DO contributeur1'!N14</f>
        <v>0</v>
      </c>
      <c r="N10" s="102">
        <f>'DO contributeur1'!O14</f>
        <v>0</v>
      </c>
      <c r="O10" s="102">
        <f>'DO contributeur1'!P14</f>
        <v>0</v>
      </c>
      <c r="P10" s="102">
        <f>'DO contributeur1'!Q14</f>
        <v>0</v>
      </c>
      <c r="Q10" s="102">
        <f>'DO contributeur1'!R14</f>
        <v>0</v>
      </c>
      <c r="R10" s="102">
        <f>'DO contributeur1'!S14</f>
        <v>0</v>
      </c>
      <c r="S10" s="102">
        <f>'DO contributeur1'!T14</f>
        <v>0</v>
      </c>
      <c r="T10" s="103">
        <f t="shared" si="0"/>
        <v>0</v>
      </c>
      <c r="U10" s="72"/>
      <c r="V10" s="93"/>
      <c r="W10" s="93"/>
      <c r="X10" s="93"/>
      <c r="Y10" s="93"/>
      <c r="Z10" s="81"/>
      <c r="AA10" s="81"/>
      <c r="AB10" s="81"/>
      <c r="AC10" s="104">
        <v>1</v>
      </c>
      <c r="AD10" s="104">
        <f t="shared" si="1"/>
        <v>0</v>
      </c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3"/>
      <c r="AR10" s="83"/>
    </row>
    <row r="11" spans="1:44" ht="12.75" hidden="1" customHeight="1" x14ac:dyDescent="0.2">
      <c r="A11" s="81"/>
      <c r="B11" s="72"/>
      <c r="C11" s="114">
        <f>IF('DO contributeur1'!B15="Réserve pour aléas","Réserve",IF('DO contributeur1'!B15="Réserve pour imprévus","Réserve",'DO contributeur1'!B15))</f>
        <v>0</v>
      </c>
      <c r="D11" s="114">
        <f>'DO contributeur1'!D15</f>
        <v>0</v>
      </c>
      <c r="E11" s="102">
        <f>'DO contributeur1'!F15</f>
        <v>0</v>
      </c>
      <c r="F11" s="102">
        <f>'DO contributeur1'!G15</f>
        <v>0</v>
      </c>
      <c r="G11" s="102">
        <f>'DO contributeur1'!H15</f>
        <v>0</v>
      </c>
      <c r="H11" s="102">
        <f>'DO contributeur1'!I15</f>
        <v>0</v>
      </c>
      <c r="I11" s="102">
        <f>'DO contributeur1'!J15</f>
        <v>0</v>
      </c>
      <c r="J11" s="102">
        <f>'DO contributeur1'!K15</f>
        <v>0</v>
      </c>
      <c r="K11" s="102">
        <f>'DO contributeur1'!L15</f>
        <v>0</v>
      </c>
      <c r="L11" s="102">
        <f>'DO contributeur1'!M15</f>
        <v>0</v>
      </c>
      <c r="M11" s="102">
        <f>'DO contributeur1'!N15</f>
        <v>0</v>
      </c>
      <c r="N11" s="102">
        <f>'DO contributeur1'!O15</f>
        <v>0</v>
      </c>
      <c r="O11" s="102">
        <f>'DO contributeur1'!P15</f>
        <v>0</v>
      </c>
      <c r="P11" s="102">
        <f>'DO contributeur1'!Q15</f>
        <v>0</v>
      </c>
      <c r="Q11" s="102">
        <f>'DO contributeur1'!R15</f>
        <v>0</v>
      </c>
      <c r="R11" s="102">
        <f>'DO contributeur1'!S15</f>
        <v>0</v>
      </c>
      <c r="S11" s="102">
        <f>'DO contributeur1'!T15</f>
        <v>0</v>
      </c>
      <c r="T11" s="103">
        <f t="shared" si="0"/>
        <v>0</v>
      </c>
      <c r="U11" s="72"/>
      <c r="V11" s="93"/>
      <c r="W11" s="93"/>
      <c r="X11" s="93"/>
      <c r="Y11" s="93"/>
      <c r="Z11" s="81"/>
      <c r="AA11" s="81"/>
      <c r="AB11" s="81"/>
      <c r="AC11" s="104">
        <v>1</v>
      </c>
      <c r="AD11" s="104">
        <f t="shared" si="1"/>
        <v>0</v>
      </c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3"/>
      <c r="AR11" s="83"/>
    </row>
    <row r="12" spans="1:44" ht="12.75" hidden="1" customHeight="1" x14ac:dyDescent="0.2">
      <c r="A12" s="81"/>
      <c r="B12" s="72"/>
      <c r="C12" s="114">
        <f>IF('DO contributeur1'!B16="Réserve pour aléas","Réserve",IF('DO contributeur1'!B16="Réserve pour imprévus","Réserve",'DO contributeur1'!B16))</f>
        <v>0</v>
      </c>
      <c r="D12" s="114">
        <f>'DO contributeur1'!D16</f>
        <v>0</v>
      </c>
      <c r="E12" s="102">
        <f>'DO contributeur1'!F16</f>
        <v>0</v>
      </c>
      <c r="F12" s="102">
        <f>'DO contributeur1'!G16</f>
        <v>0</v>
      </c>
      <c r="G12" s="102">
        <f>'DO contributeur1'!H16</f>
        <v>0</v>
      </c>
      <c r="H12" s="102">
        <f>'DO contributeur1'!I16</f>
        <v>0</v>
      </c>
      <c r="I12" s="102">
        <f>'DO contributeur1'!J16</f>
        <v>0</v>
      </c>
      <c r="J12" s="102">
        <f>'DO contributeur1'!K16</f>
        <v>0</v>
      </c>
      <c r="K12" s="102">
        <f>'DO contributeur1'!L16</f>
        <v>0</v>
      </c>
      <c r="L12" s="102">
        <f>'DO contributeur1'!M16</f>
        <v>0</v>
      </c>
      <c r="M12" s="102">
        <f>'DO contributeur1'!N16</f>
        <v>0</v>
      </c>
      <c r="N12" s="102">
        <f>'DO contributeur1'!O16</f>
        <v>0</v>
      </c>
      <c r="O12" s="102">
        <f>'DO contributeur1'!P16</f>
        <v>0</v>
      </c>
      <c r="P12" s="102">
        <f>'DO contributeur1'!Q16</f>
        <v>0</v>
      </c>
      <c r="Q12" s="102">
        <f>'DO contributeur1'!R16</f>
        <v>0</v>
      </c>
      <c r="R12" s="102">
        <f>'DO contributeur1'!S16</f>
        <v>0</v>
      </c>
      <c r="S12" s="102">
        <f>'DO contributeur1'!T16</f>
        <v>0</v>
      </c>
      <c r="T12" s="103">
        <f t="shared" si="0"/>
        <v>0</v>
      </c>
      <c r="U12" s="72"/>
      <c r="V12" s="93"/>
      <c r="W12" s="93"/>
      <c r="X12" s="93"/>
      <c r="Y12" s="93"/>
      <c r="Z12" s="81"/>
      <c r="AA12" s="81"/>
      <c r="AB12" s="81"/>
      <c r="AC12" s="104">
        <v>1</v>
      </c>
      <c r="AD12" s="104">
        <f t="shared" si="1"/>
        <v>0</v>
      </c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3"/>
      <c r="AR12" s="83"/>
    </row>
    <row r="13" spans="1:44" ht="12.75" hidden="1" customHeight="1" x14ac:dyDescent="0.2">
      <c r="A13" s="81"/>
      <c r="B13" s="72"/>
      <c r="C13" s="114">
        <f>IF('DO contributeur1'!B17="Réserve pour aléas","Réserve",IF('DO contributeur1'!B17="Réserve pour imprévus","Réserve",'DO contributeur1'!B17))</f>
        <v>0</v>
      </c>
      <c r="D13" s="114">
        <f>'DO contributeur1'!D17</f>
        <v>0</v>
      </c>
      <c r="E13" s="102">
        <f>'DO contributeur1'!F17</f>
        <v>0</v>
      </c>
      <c r="F13" s="102">
        <f>'DO contributeur1'!G17</f>
        <v>0</v>
      </c>
      <c r="G13" s="102">
        <f>'DO contributeur1'!H17</f>
        <v>0</v>
      </c>
      <c r="H13" s="102">
        <f>'DO contributeur1'!I17</f>
        <v>0</v>
      </c>
      <c r="I13" s="102">
        <f>'DO contributeur1'!J17</f>
        <v>0</v>
      </c>
      <c r="J13" s="102">
        <f>'DO contributeur1'!K17</f>
        <v>0</v>
      </c>
      <c r="K13" s="102">
        <f>'DO contributeur1'!L17</f>
        <v>0</v>
      </c>
      <c r="L13" s="102">
        <f>'DO contributeur1'!M17</f>
        <v>0</v>
      </c>
      <c r="M13" s="102">
        <f>'DO contributeur1'!N17</f>
        <v>0</v>
      </c>
      <c r="N13" s="102">
        <f>'DO contributeur1'!O17</f>
        <v>0</v>
      </c>
      <c r="O13" s="102">
        <f>'DO contributeur1'!P17</f>
        <v>0</v>
      </c>
      <c r="P13" s="102">
        <f>'DO contributeur1'!Q17</f>
        <v>0</v>
      </c>
      <c r="Q13" s="102">
        <f>'DO contributeur1'!R17</f>
        <v>0</v>
      </c>
      <c r="R13" s="102">
        <f>'DO contributeur1'!S17</f>
        <v>0</v>
      </c>
      <c r="S13" s="102">
        <f>'DO contributeur1'!T17</f>
        <v>0</v>
      </c>
      <c r="T13" s="103">
        <f t="shared" si="0"/>
        <v>0</v>
      </c>
      <c r="U13" s="72"/>
      <c r="V13" s="93"/>
      <c r="W13" s="93"/>
      <c r="X13" s="93"/>
      <c r="Y13" s="93"/>
      <c r="Z13" s="81"/>
      <c r="AA13" s="81"/>
      <c r="AB13" s="81"/>
      <c r="AC13" s="104">
        <v>1</v>
      </c>
      <c r="AD13" s="104">
        <f t="shared" si="1"/>
        <v>0</v>
      </c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3"/>
      <c r="AR13" s="83"/>
    </row>
    <row r="14" spans="1:44" ht="12.75" hidden="1" customHeight="1" x14ac:dyDescent="0.2">
      <c r="A14" s="81"/>
      <c r="B14" s="72"/>
      <c r="C14" s="114">
        <f>IF('DO contributeur1'!B18="Réserve pour aléas","Réserve",IF('DO contributeur1'!B18="Réserve pour imprévus","Réserve",'DO contributeur1'!B18))</f>
        <v>0</v>
      </c>
      <c r="D14" s="114">
        <f>'DO contributeur1'!D18</f>
        <v>0</v>
      </c>
      <c r="E14" s="102">
        <f>'DO contributeur1'!F18</f>
        <v>0</v>
      </c>
      <c r="F14" s="102">
        <f>'DO contributeur1'!G18</f>
        <v>0</v>
      </c>
      <c r="G14" s="102">
        <f>'DO contributeur1'!H18</f>
        <v>0</v>
      </c>
      <c r="H14" s="102">
        <f>'DO contributeur1'!I18</f>
        <v>0</v>
      </c>
      <c r="I14" s="102">
        <f>'DO contributeur1'!J18</f>
        <v>0</v>
      </c>
      <c r="J14" s="102">
        <f>'DO contributeur1'!K18</f>
        <v>0</v>
      </c>
      <c r="K14" s="102">
        <f>'DO contributeur1'!L18</f>
        <v>0</v>
      </c>
      <c r="L14" s="102">
        <f>'DO contributeur1'!M18</f>
        <v>0</v>
      </c>
      <c r="M14" s="102">
        <f>'DO contributeur1'!N18</f>
        <v>0</v>
      </c>
      <c r="N14" s="102">
        <f>'DO contributeur1'!O18</f>
        <v>0</v>
      </c>
      <c r="O14" s="102">
        <f>'DO contributeur1'!P18</f>
        <v>0</v>
      </c>
      <c r="P14" s="102">
        <f>'DO contributeur1'!Q18</f>
        <v>0</v>
      </c>
      <c r="Q14" s="102">
        <f>'DO contributeur1'!R18</f>
        <v>0</v>
      </c>
      <c r="R14" s="102">
        <f>'DO contributeur1'!S18</f>
        <v>0</v>
      </c>
      <c r="S14" s="102">
        <f>'DO contributeur1'!T18</f>
        <v>0</v>
      </c>
      <c r="T14" s="103">
        <f t="shared" si="0"/>
        <v>0</v>
      </c>
      <c r="U14" s="72"/>
      <c r="V14" s="93"/>
      <c r="W14" s="93"/>
      <c r="X14" s="93"/>
      <c r="Y14" s="93"/>
      <c r="Z14" s="81"/>
      <c r="AA14" s="81"/>
      <c r="AB14" s="81"/>
      <c r="AC14" s="104">
        <v>1</v>
      </c>
      <c r="AD14" s="104">
        <f t="shared" si="1"/>
        <v>0</v>
      </c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3"/>
      <c r="AR14" s="83"/>
    </row>
    <row r="15" spans="1:44" ht="12.75" hidden="1" customHeight="1" x14ac:dyDescent="0.2">
      <c r="A15" s="81"/>
      <c r="B15" s="72"/>
      <c r="C15" s="114">
        <f>IF('DO contributeur1'!B19="Réserve pour aléas","Réserve",IF('DO contributeur1'!B19="Réserve pour imprévus","Réserve",'DO contributeur1'!B19))</f>
        <v>0</v>
      </c>
      <c r="D15" s="114">
        <f>'DO contributeur1'!D19</f>
        <v>0</v>
      </c>
      <c r="E15" s="102">
        <f>'DO contributeur1'!F19</f>
        <v>0</v>
      </c>
      <c r="F15" s="102">
        <f>'DO contributeur1'!G19</f>
        <v>0</v>
      </c>
      <c r="G15" s="102">
        <f>'DO contributeur1'!H19</f>
        <v>0</v>
      </c>
      <c r="H15" s="102">
        <f>'DO contributeur1'!I19</f>
        <v>0</v>
      </c>
      <c r="I15" s="102">
        <f>'DO contributeur1'!J19</f>
        <v>0</v>
      </c>
      <c r="J15" s="102">
        <f>'DO contributeur1'!K19</f>
        <v>0</v>
      </c>
      <c r="K15" s="102">
        <f>'DO contributeur1'!L19</f>
        <v>0</v>
      </c>
      <c r="L15" s="102">
        <f>'DO contributeur1'!M19</f>
        <v>0</v>
      </c>
      <c r="M15" s="102">
        <f>'DO contributeur1'!N19</f>
        <v>0</v>
      </c>
      <c r="N15" s="102">
        <f>'DO contributeur1'!O19</f>
        <v>0</v>
      </c>
      <c r="O15" s="102">
        <f>'DO contributeur1'!P19</f>
        <v>0</v>
      </c>
      <c r="P15" s="102">
        <f>'DO contributeur1'!Q19</f>
        <v>0</v>
      </c>
      <c r="Q15" s="102">
        <f>'DO contributeur1'!R19</f>
        <v>0</v>
      </c>
      <c r="R15" s="102">
        <f>'DO contributeur1'!S19</f>
        <v>0</v>
      </c>
      <c r="S15" s="102">
        <f>'DO contributeur1'!T19</f>
        <v>0</v>
      </c>
      <c r="T15" s="103">
        <f t="shared" si="0"/>
        <v>0</v>
      </c>
      <c r="U15" s="72"/>
      <c r="V15" s="93"/>
      <c r="W15" s="93"/>
      <c r="X15" s="93"/>
      <c r="Y15" s="93"/>
      <c r="Z15" s="81"/>
      <c r="AA15" s="81"/>
      <c r="AB15" s="81"/>
      <c r="AC15" s="104">
        <v>1</v>
      </c>
      <c r="AD15" s="104">
        <f t="shared" si="1"/>
        <v>0</v>
      </c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3"/>
      <c r="AR15" s="83"/>
    </row>
    <row r="16" spans="1:44" ht="12.75" hidden="1" customHeight="1" x14ac:dyDescent="0.2">
      <c r="A16" s="81"/>
      <c r="B16" s="72"/>
      <c r="C16" s="114">
        <f>IF('DO contributeur1'!B20="Réserve pour aléas","Réserve",IF('DO contributeur1'!B20="Réserve pour imprévus","Réserve",'DO contributeur1'!B20))</f>
        <v>0</v>
      </c>
      <c r="D16" s="114">
        <f>'DO contributeur1'!D20</f>
        <v>0</v>
      </c>
      <c r="E16" s="102">
        <f>'DO contributeur1'!F20</f>
        <v>0</v>
      </c>
      <c r="F16" s="102">
        <f>'DO contributeur1'!G20</f>
        <v>0</v>
      </c>
      <c r="G16" s="102">
        <f>'DO contributeur1'!H20</f>
        <v>0</v>
      </c>
      <c r="H16" s="102">
        <f>'DO contributeur1'!I20</f>
        <v>0</v>
      </c>
      <c r="I16" s="102">
        <f>'DO contributeur1'!J20</f>
        <v>0</v>
      </c>
      <c r="J16" s="102">
        <f>'DO contributeur1'!K20</f>
        <v>0</v>
      </c>
      <c r="K16" s="102">
        <f>'DO contributeur1'!L20</f>
        <v>0</v>
      </c>
      <c r="L16" s="102">
        <f>'DO contributeur1'!M20</f>
        <v>0</v>
      </c>
      <c r="M16" s="102">
        <f>'DO contributeur1'!N20</f>
        <v>0</v>
      </c>
      <c r="N16" s="102">
        <f>'DO contributeur1'!O20</f>
        <v>0</v>
      </c>
      <c r="O16" s="102">
        <f>'DO contributeur1'!P20</f>
        <v>0</v>
      </c>
      <c r="P16" s="102">
        <f>'DO contributeur1'!Q20</f>
        <v>0</v>
      </c>
      <c r="Q16" s="102">
        <f>'DO contributeur1'!R20</f>
        <v>0</v>
      </c>
      <c r="R16" s="102">
        <f>'DO contributeur1'!S20</f>
        <v>0</v>
      </c>
      <c r="S16" s="102">
        <f>'DO contributeur1'!T20</f>
        <v>0</v>
      </c>
      <c r="T16" s="103">
        <f t="shared" si="0"/>
        <v>0</v>
      </c>
      <c r="U16" s="72"/>
      <c r="V16" s="93"/>
      <c r="W16" s="93"/>
      <c r="X16" s="93"/>
      <c r="Y16" s="93"/>
      <c r="Z16" s="81"/>
      <c r="AA16" s="81"/>
      <c r="AB16" s="81"/>
      <c r="AC16" s="104">
        <v>1</v>
      </c>
      <c r="AD16" s="104">
        <f t="shared" si="1"/>
        <v>0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3"/>
      <c r="AR16" s="83"/>
    </row>
    <row r="17" spans="1:44" ht="12.75" hidden="1" customHeight="1" x14ac:dyDescent="0.2">
      <c r="A17" s="81"/>
      <c r="B17" s="72"/>
      <c r="C17" s="114">
        <f>IF('DO contributeur1'!B21="Réserve pour aléas","Réserve",IF('DO contributeur1'!B21="Réserve pour imprévus","Réserve",'DO contributeur1'!B21))</f>
        <v>0</v>
      </c>
      <c r="D17" s="114">
        <f>'DO contributeur1'!D21</f>
        <v>0</v>
      </c>
      <c r="E17" s="102">
        <f>'DO contributeur1'!F21</f>
        <v>0</v>
      </c>
      <c r="F17" s="102">
        <f>'DO contributeur1'!G21</f>
        <v>0</v>
      </c>
      <c r="G17" s="102">
        <f>'DO contributeur1'!H21</f>
        <v>0</v>
      </c>
      <c r="H17" s="102">
        <f>'DO contributeur1'!I21</f>
        <v>0</v>
      </c>
      <c r="I17" s="102">
        <f>'DO contributeur1'!J21</f>
        <v>0</v>
      </c>
      <c r="J17" s="102">
        <f>'DO contributeur1'!K21</f>
        <v>0</v>
      </c>
      <c r="K17" s="102">
        <f>'DO contributeur1'!L21</f>
        <v>0</v>
      </c>
      <c r="L17" s="102">
        <f>'DO contributeur1'!M21</f>
        <v>0</v>
      </c>
      <c r="M17" s="102">
        <f>'DO contributeur1'!N21</f>
        <v>0</v>
      </c>
      <c r="N17" s="102">
        <f>'DO contributeur1'!O21</f>
        <v>0</v>
      </c>
      <c r="O17" s="102">
        <f>'DO contributeur1'!P21</f>
        <v>0</v>
      </c>
      <c r="P17" s="102">
        <f>'DO contributeur1'!Q21</f>
        <v>0</v>
      </c>
      <c r="Q17" s="102">
        <f>'DO contributeur1'!R21</f>
        <v>0</v>
      </c>
      <c r="R17" s="102">
        <f>'DO contributeur1'!S21</f>
        <v>0</v>
      </c>
      <c r="S17" s="102">
        <f>'DO contributeur1'!T21</f>
        <v>0</v>
      </c>
      <c r="T17" s="103">
        <f t="shared" si="0"/>
        <v>0</v>
      </c>
      <c r="U17" s="72"/>
      <c r="V17" s="93"/>
      <c r="W17" s="93"/>
      <c r="X17" s="93"/>
      <c r="Y17" s="93"/>
      <c r="Z17" s="81"/>
      <c r="AA17" s="81"/>
      <c r="AB17" s="81"/>
      <c r="AC17" s="104">
        <v>1</v>
      </c>
      <c r="AD17" s="104">
        <f t="shared" si="1"/>
        <v>0</v>
      </c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3"/>
      <c r="AR17" s="83"/>
    </row>
    <row r="18" spans="1:44" ht="12.75" hidden="1" customHeight="1" x14ac:dyDescent="0.2">
      <c r="A18" s="81"/>
      <c r="B18" s="72"/>
      <c r="C18" s="114">
        <f>IF('DO contributeur1'!B22="Réserve pour aléas","Réserve",IF('DO contributeur1'!B22="Réserve pour imprévus","Réserve",'DO contributeur1'!B22))</f>
        <v>0</v>
      </c>
      <c r="D18" s="114">
        <f>'DO contributeur1'!D22</f>
        <v>0</v>
      </c>
      <c r="E18" s="102">
        <f>'DO contributeur1'!F22</f>
        <v>0</v>
      </c>
      <c r="F18" s="102">
        <f>'DO contributeur1'!G22</f>
        <v>0</v>
      </c>
      <c r="G18" s="102">
        <f>'DO contributeur1'!H22</f>
        <v>0</v>
      </c>
      <c r="H18" s="102">
        <f>'DO contributeur1'!I22</f>
        <v>0</v>
      </c>
      <c r="I18" s="102">
        <f>'DO contributeur1'!J22</f>
        <v>0</v>
      </c>
      <c r="J18" s="102">
        <f>'DO contributeur1'!K22</f>
        <v>0</v>
      </c>
      <c r="K18" s="102">
        <f>'DO contributeur1'!L22</f>
        <v>0</v>
      </c>
      <c r="L18" s="102">
        <f>'DO contributeur1'!M22</f>
        <v>0</v>
      </c>
      <c r="M18" s="102">
        <f>'DO contributeur1'!N22</f>
        <v>0</v>
      </c>
      <c r="N18" s="102">
        <f>'DO contributeur1'!O22</f>
        <v>0</v>
      </c>
      <c r="O18" s="102">
        <f>'DO contributeur1'!P22</f>
        <v>0</v>
      </c>
      <c r="P18" s="102">
        <f>'DO contributeur1'!Q22</f>
        <v>0</v>
      </c>
      <c r="Q18" s="102">
        <f>'DO contributeur1'!R22</f>
        <v>0</v>
      </c>
      <c r="R18" s="102">
        <f>'DO contributeur1'!S22</f>
        <v>0</v>
      </c>
      <c r="S18" s="102">
        <f>'DO contributeur1'!T22</f>
        <v>0</v>
      </c>
      <c r="T18" s="103">
        <f t="shared" si="0"/>
        <v>0</v>
      </c>
      <c r="U18" s="72"/>
      <c r="V18" s="93"/>
      <c r="W18" s="93"/>
      <c r="X18" s="93"/>
      <c r="Y18" s="93"/>
      <c r="Z18" s="81"/>
      <c r="AA18" s="81"/>
      <c r="AB18" s="81"/>
      <c r="AC18" s="104">
        <v>1</v>
      </c>
      <c r="AD18" s="104">
        <f t="shared" si="1"/>
        <v>0</v>
      </c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3"/>
      <c r="AR18" s="83"/>
    </row>
    <row r="19" spans="1:44" ht="12.75" hidden="1" customHeight="1" x14ac:dyDescent="0.2">
      <c r="A19" s="81"/>
      <c r="B19" s="72"/>
      <c r="C19" s="114">
        <f>IF('DO contributeur1'!B23="Réserve pour aléas","Réserve",IF('DO contributeur1'!B23="Réserve pour imprévus","Réserve",'DO contributeur1'!B23))</f>
        <v>0</v>
      </c>
      <c r="D19" s="114">
        <f>'DO contributeur1'!D23</f>
        <v>0</v>
      </c>
      <c r="E19" s="102">
        <f>'DO contributeur1'!F23</f>
        <v>0</v>
      </c>
      <c r="F19" s="102">
        <f>'DO contributeur1'!G23</f>
        <v>0</v>
      </c>
      <c r="G19" s="102">
        <f>'DO contributeur1'!H23</f>
        <v>0</v>
      </c>
      <c r="H19" s="102">
        <f>'DO contributeur1'!I23</f>
        <v>0</v>
      </c>
      <c r="I19" s="102">
        <f>'DO contributeur1'!J23</f>
        <v>0</v>
      </c>
      <c r="J19" s="102">
        <f>'DO contributeur1'!K23</f>
        <v>0</v>
      </c>
      <c r="K19" s="102">
        <f>'DO contributeur1'!L23</f>
        <v>0</v>
      </c>
      <c r="L19" s="102">
        <f>'DO contributeur1'!M23</f>
        <v>0</v>
      </c>
      <c r="M19" s="102">
        <f>'DO contributeur1'!N23</f>
        <v>0</v>
      </c>
      <c r="N19" s="102">
        <f>'DO contributeur1'!O23</f>
        <v>0</v>
      </c>
      <c r="O19" s="102">
        <f>'DO contributeur1'!P23</f>
        <v>0</v>
      </c>
      <c r="P19" s="102">
        <f>'DO contributeur1'!Q23</f>
        <v>0</v>
      </c>
      <c r="Q19" s="102">
        <f>'DO contributeur1'!R23</f>
        <v>0</v>
      </c>
      <c r="R19" s="102">
        <f>'DO contributeur1'!S23</f>
        <v>0</v>
      </c>
      <c r="S19" s="102">
        <f>'DO contributeur1'!T23</f>
        <v>0</v>
      </c>
      <c r="T19" s="103">
        <f t="shared" si="0"/>
        <v>0</v>
      </c>
      <c r="U19" s="72"/>
      <c r="V19" s="93"/>
      <c r="W19" s="93"/>
      <c r="X19" s="93"/>
      <c r="Y19" s="93"/>
      <c r="Z19" s="81"/>
      <c r="AA19" s="81"/>
      <c r="AB19" s="81"/>
      <c r="AC19" s="104">
        <v>1</v>
      </c>
      <c r="AD19" s="104">
        <f t="shared" si="1"/>
        <v>0</v>
      </c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3"/>
      <c r="AR19" s="83"/>
    </row>
    <row r="20" spans="1:44" ht="12.75" hidden="1" customHeight="1" x14ac:dyDescent="0.2">
      <c r="A20" s="81"/>
      <c r="B20" s="72"/>
      <c r="C20" s="114">
        <f>IF('DO contributeur1'!B24="Réserve pour aléas","Réserve",IF('DO contributeur1'!B24="Réserve pour imprévus","Réserve",'DO contributeur1'!B24))</f>
        <v>0</v>
      </c>
      <c r="D20" s="114">
        <f>'DO contributeur1'!D24</f>
        <v>0</v>
      </c>
      <c r="E20" s="102">
        <f>'DO contributeur1'!F24</f>
        <v>0</v>
      </c>
      <c r="F20" s="102">
        <f>'DO contributeur1'!G24</f>
        <v>0</v>
      </c>
      <c r="G20" s="102">
        <f>'DO contributeur1'!H24</f>
        <v>0</v>
      </c>
      <c r="H20" s="102">
        <f>'DO contributeur1'!I24</f>
        <v>0</v>
      </c>
      <c r="I20" s="102">
        <f>'DO contributeur1'!J24</f>
        <v>0</v>
      </c>
      <c r="J20" s="102">
        <f>'DO contributeur1'!K24</f>
        <v>0</v>
      </c>
      <c r="K20" s="102">
        <f>'DO contributeur1'!L24</f>
        <v>0</v>
      </c>
      <c r="L20" s="102">
        <f>'DO contributeur1'!M24</f>
        <v>0</v>
      </c>
      <c r="M20" s="102">
        <f>'DO contributeur1'!N24</f>
        <v>0</v>
      </c>
      <c r="N20" s="102">
        <f>'DO contributeur1'!O24</f>
        <v>0</v>
      </c>
      <c r="O20" s="102">
        <f>'DO contributeur1'!P24</f>
        <v>0</v>
      </c>
      <c r="P20" s="102">
        <f>'DO contributeur1'!Q24</f>
        <v>0</v>
      </c>
      <c r="Q20" s="102">
        <f>'DO contributeur1'!R24</f>
        <v>0</v>
      </c>
      <c r="R20" s="102">
        <f>'DO contributeur1'!S24</f>
        <v>0</v>
      </c>
      <c r="S20" s="102">
        <f>'DO contributeur1'!T24</f>
        <v>0</v>
      </c>
      <c r="T20" s="103">
        <f t="shared" si="0"/>
        <v>0</v>
      </c>
      <c r="U20" s="72"/>
      <c r="V20" s="93"/>
      <c r="W20" s="93"/>
      <c r="X20" s="93"/>
      <c r="Y20" s="93"/>
      <c r="Z20" s="81"/>
      <c r="AA20" s="81"/>
      <c r="AB20" s="81"/>
      <c r="AC20" s="104">
        <v>1</v>
      </c>
      <c r="AD20" s="104">
        <f t="shared" si="1"/>
        <v>0</v>
      </c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3"/>
      <c r="AR20" s="83"/>
    </row>
    <row r="21" spans="1:44" ht="12.75" hidden="1" customHeight="1" x14ac:dyDescent="0.2">
      <c r="A21" s="81"/>
      <c r="B21" s="72"/>
      <c r="C21" s="114">
        <f>IF('DO contributeur1'!B25="Réserve pour aléas","Réserve",IF('DO contributeur1'!B25="Réserve pour imprévus","Réserve",'DO contributeur1'!B25))</f>
        <v>0</v>
      </c>
      <c r="D21" s="114">
        <f>'DO contributeur1'!D25</f>
        <v>0</v>
      </c>
      <c r="E21" s="102">
        <f>'DO contributeur1'!F25</f>
        <v>0</v>
      </c>
      <c r="F21" s="102">
        <f>'DO contributeur1'!G25</f>
        <v>0</v>
      </c>
      <c r="G21" s="102">
        <f>'DO contributeur1'!H25</f>
        <v>0</v>
      </c>
      <c r="H21" s="102">
        <f>'DO contributeur1'!I25</f>
        <v>0</v>
      </c>
      <c r="I21" s="102">
        <f>'DO contributeur1'!J25</f>
        <v>0</v>
      </c>
      <c r="J21" s="102">
        <f>'DO contributeur1'!K25</f>
        <v>0</v>
      </c>
      <c r="K21" s="102">
        <f>'DO contributeur1'!L25</f>
        <v>0</v>
      </c>
      <c r="L21" s="102">
        <f>'DO contributeur1'!M25</f>
        <v>0</v>
      </c>
      <c r="M21" s="102">
        <f>'DO contributeur1'!N25</f>
        <v>0</v>
      </c>
      <c r="N21" s="102">
        <f>'DO contributeur1'!O25</f>
        <v>0</v>
      </c>
      <c r="O21" s="102">
        <f>'DO contributeur1'!P25</f>
        <v>0</v>
      </c>
      <c r="P21" s="102">
        <f>'DO contributeur1'!Q25</f>
        <v>0</v>
      </c>
      <c r="Q21" s="102">
        <f>'DO contributeur1'!R25</f>
        <v>0</v>
      </c>
      <c r="R21" s="102">
        <f>'DO contributeur1'!S25</f>
        <v>0</v>
      </c>
      <c r="S21" s="102">
        <f>'DO contributeur1'!T25</f>
        <v>0</v>
      </c>
      <c r="T21" s="103">
        <f t="shared" si="0"/>
        <v>0</v>
      </c>
      <c r="U21" s="72"/>
      <c r="V21" s="93"/>
      <c r="W21" s="93"/>
      <c r="X21" s="93"/>
      <c r="Y21" s="93"/>
      <c r="Z21" s="81"/>
      <c r="AA21" s="81"/>
      <c r="AB21" s="81"/>
      <c r="AC21" s="104">
        <v>1</v>
      </c>
      <c r="AD21" s="104">
        <f t="shared" si="1"/>
        <v>0</v>
      </c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3"/>
      <c r="AR21" s="83"/>
    </row>
    <row r="22" spans="1:44" ht="12.75" hidden="1" customHeight="1" x14ac:dyDescent="0.2">
      <c r="A22" s="81"/>
      <c r="B22" s="72"/>
      <c r="C22" s="114">
        <f>IF('DO contributeur1'!B26="Réserve pour aléas","Réserve",IF('DO contributeur1'!B26="Réserve pour imprévus","Réserve",'DO contributeur1'!B26))</f>
        <v>0</v>
      </c>
      <c r="D22" s="114">
        <f>'DO contributeur1'!D26</f>
        <v>0</v>
      </c>
      <c r="E22" s="102">
        <f>'DO contributeur1'!F26</f>
        <v>0</v>
      </c>
      <c r="F22" s="102">
        <f>'DO contributeur1'!G26</f>
        <v>0</v>
      </c>
      <c r="G22" s="102">
        <f>'DO contributeur1'!H26</f>
        <v>0</v>
      </c>
      <c r="H22" s="102">
        <f>'DO contributeur1'!I26</f>
        <v>0</v>
      </c>
      <c r="I22" s="102">
        <f>'DO contributeur1'!J26</f>
        <v>0</v>
      </c>
      <c r="J22" s="102">
        <f>'DO contributeur1'!K26</f>
        <v>0</v>
      </c>
      <c r="K22" s="102">
        <f>'DO contributeur1'!L26</f>
        <v>0</v>
      </c>
      <c r="L22" s="102">
        <f>'DO contributeur1'!M26</f>
        <v>0</v>
      </c>
      <c r="M22" s="102">
        <f>'DO contributeur1'!N26</f>
        <v>0</v>
      </c>
      <c r="N22" s="102">
        <f>'DO contributeur1'!O26</f>
        <v>0</v>
      </c>
      <c r="O22" s="102">
        <f>'DO contributeur1'!P26</f>
        <v>0</v>
      </c>
      <c r="P22" s="102">
        <f>'DO contributeur1'!Q26</f>
        <v>0</v>
      </c>
      <c r="Q22" s="102">
        <f>'DO contributeur1'!R26</f>
        <v>0</v>
      </c>
      <c r="R22" s="102">
        <f>'DO contributeur1'!S26</f>
        <v>0</v>
      </c>
      <c r="S22" s="102">
        <f>'DO contributeur1'!T26</f>
        <v>0</v>
      </c>
      <c r="T22" s="103">
        <f t="shared" si="0"/>
        <v>0</v>
      </c>
      <c r="U22" s="72"/>
      <c r="V22" s="93"/>
      <c r="W22" s="93"/>
      <c r="X22" s="93"/>
      <c r="Y22" s="93"/>
      <c r="Z22" s="81"/>
      <c r="AA22" s="81"/>
      <c r="AB22" s="81"/>
      <c r="AC22" s="104">
        <v>1</v>
      </c>
      <c r="AD22" s="104">
        <f t="shared" si="1"/>
        <v>0</v>
      </c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3"/>
      <c r="AR22" s="83"/>
    </row>
    <row r="23" spans="1:44" ht="12.75" hidden="1" customHeight="1" x14ac:dyDescent="0.2">
      <c r="A23" s="81"/>
      <c r="B23" s="72"/>
      <c r="C23" s="114">
        <f>IF('DO contributeur1'!B27="Réserve pour aléas","Réserve",IF('DO contributeur1'!B27="Réserve pour imprévus","Réserve",'DO contributeur1'!B27))</f>
        <v>0</v>
      </c>
      <c r="D23" s="114">
        <f>'DO contributeur1'!D27</f>
        <v>0</v>
      </c>
      <c r="E23" s="102">
        <f>'DO contributeur1'!F27</f>
        <v>0</v>
      </c>
      <c r="F23" s="102">
        <f>'DO contributeur1'!G27</f>
        <v>0</v>
      </c>
      <c r="G23" s="102">
        <f>'DO contributeur1'!H27</f>
        <v>0</v>
      </c>
      <c r="H23" s="102">
        <f>'DO contributeur1'!I27</f>
        <v>0</v>
      </c>
      <c r="I23" s="102">
        <f>'DO contributeur1'!J27</f>
        <v>0</v>
      </c>
      <c r="J23" s="102">
        <f>'DO contributeur1'!K27</f>
        <v>0</v>
      </c>
      <c r="K23" s="102">
        <f>'DO contributeur1'!L27</f>
        <v>0</v>
      </c>
      <c r="L23" s="102">
        <f>'DO contributeur1'!M27</f>
        <v>0</v>
      </c>
      <c r="M23" s="102">
        <f>'DO contributeur1'!N27</f>
        <v>0</v>
      </c>
      <c r="N23" s="102">
        <f>'DO contributeur1'!O27</f>
        <v>0</v>
      </c>
      <c r="O23" s="102">
        <f>'DO contributeur1'!P27</f>
        <v>0</v>
      </c>
      <c r="P23" s="102">
        <f>'DO contributeur1'!Q27</f>
        <v>0</v>
      </c>
      <c r="Q23" s="102">
        <f>'DO contributeur1'!R27</f>
        <v>0</v>
      </c>
      <c r="R23" s="102">
        <f>'DO contributeur1'!S27</f>
        <v>0</v>
      </c>
      <c r="S23" s="102">
        <f>'DO contributeur1'!T27</f>
        <v>0</v>
      </c>
      <c r="T23" s="103">
        <f t="shared" si="0"/>
        <v>0</v>
      </c>
      <c r="U23" s="72"/>
      <c r="V23" s="93"/>
      <c r="W23" s="93"/>
      <c r="X23" s="93"/>
      <c r="Y23" s="93"/>
      <c r="Z23" s="81"/>
      <c r="AA23" s="81"/>
      <c r="AB23" s="81"/>
      <c r="AC23" s="104">
        <v>1</v>
      </c>
      <c r="AD23" s="104">
        <f t="shared" si="1"/>
        <v>0</v>
      </c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3"/>
      <c r="AR23" s="83"/>
    </row>
    <row r="24" spans="1:44" ht="12.75" hidden="1" customHeight="1" x14ac:dyDescent="0.2">
      <c r="A24" s="81"/>
      <c r="B24" s="72"/>
      <c r="C24" s="114">
        <f>IF('DO contributeur1'!B28="Réserve pour aléas","Réserve",IF('DO contributeur1'!B28="Réserve pour imprévus","Réserve",'DO contributeur1'!B28))</f>
        <v>0</v>
      </c>
      <c r="D24" s="114">
        <f>'DO contributeur1'!D28</f>
        <v>0</v>
      </c>
      <c r="E24" s="102">
        <f>'DO contributeur1'!F28</f>
        <v>0</v>
      </c>
      <c r="F24" s="102">
        <f>'DO contributeur1'!G28</f>
        <v>0</v>
      </c>
      <c r="G24" s="102">
        <f>'DO contributeur1'!H28</f>
        <v>0</v>
      </c>
      <c r="H24" s="102">
        <f>'DO contributeur1'!I28</f>
        <v>0</v>
      </c>
      <c r="I24" s="102">
        <f>'DO contributeur1'!J28</f>
        <v>0</v>
      </c>
      <c r="J24" s="102">
        <f>'DO contributeur1'!K28</f>
        <v>0</v>
      </c>
      <c r="K24" s="102">
        <f>'DO contributeur1'!L28</f>
        <v>0</v>
      </c>
      <c r="L24" s="102">
        <f>'DO contributeur1'!M28</f>
        <v>0</v>
      </c>
      <c r="M24" s="102">
        <f>'DO contributeur1'!N28</f>
        <v>0</v>
      </c>
      <c r="N24" s="102">
        <f>'DO contributeur1'!O28</f>
        <v>0</v>
      </c>
      <c r="O24" s="102">
        <f>'DO contributeur1'!P28</f>
        <v>0</v>
      </c>
      <c r="P24" s="102">
        <f>'DO contributeur1'!Q28</f>
        <v>0</v>
      </c>
      <c r="Q24" s="102">
        <f>'DO contributeur1'!R28</f>
        <v>0</v>
      </c>
      <c r="R24" s="102">
        <f>'DO contributeur1'!S28</f>
        <v>0</v>
      </c>
      <c r="S24" s="102">
        <f>'DO contributeur1'!T28</f>
        <v>0</v>
      </c>
      <c r="T24" s="103">
        <f t="shared" si="0"/>
        <v>0</v>
      </c>
      <c r="U24" s="72"/>
      <c r="V24" s="93"/>
      <c r="W24" s="93"/>
      <c r="X24" s="93"/>
      <c r="Y24" s="93"/>
      <c r="Z24" s="81"/>
      <c r="AA24" s="81"/>
      <c r="AB24" s="81"/>
      <c r="AC24" s="104">
        <v>1</v>
      </c>
      <c r="AD24" s="104">
        <f t="shared" si="1"/>
        <v>0</v>
      </c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3"/>
      <c r="AR24" s="83"/>
    </row>
    <row r="25" spans="1:44" ht="12.75" hidden="1" customHeight="1" x14ac:dyDescent="0.2">
      <c r="A25" s="81"/>
      <c r="B25" s="72"/>
      <c r="C25" s="114">
        <f>IF('DO contributeur1'!B29="Réserve pour aléas","Réserve",IF('DO contributeur1'!B29="Réserve pour imprévus","Réserve",'DO contributeur1'!B29))</f>
        <v>0</v>
      </c>
      <c r="D25" s="114">
        <f>'DO contributeur1'!D29</f>
        <v>0</v>
      </c>
      <c r="E25" s="102">
        <f>'DO contributeur1'!F29</f>
        <v>0</v>
      </c>
      <c r="F25" s="102">
        <f>'DO contributeur1'!G29</f>
        <v>0</v>
      </c>
      <c r="G25" s="102">
        <f>'DO contributeur1'!H29</f>
        <v>0</v>
      </c>
      <c r="H25" s="102">
        <f>'DO contributeur1'!I29</f>
        <v>0</v>
      </c>
      <c r="I25" s="102">
        <f>'DO contributeur1'!J29</f>
        <v>0</v>
      </c>
      <c r="J25" s="102">
        <f>'DO contributeur1'!K29</f>
        <v>0</v>
      </c>
      <c r="K25" s="102">
        <f>'DO contributeur1'!L29</f>
        <v>0</v>
      </c>
      <c r="L25" s="102">
        <f>'DO contributeur1'!M29</f>
        <v>0</v>
      </c>
      <c r="M25" s="102">
        <f>'DO contributeur1'!N29</f>
        <v>0</v>
      </c>
      <c r="N25" s="102">
        <f>'DO contributeur1'!O29</f>
        <v>0</v>
      </c>
      <c r="O25" s="102">
        <f>'DO contributeur1'!P29</f>
        <v>0</v>
      </c>
      <c r="P25" s="102">
        <f>'DO contributeur1'!Q29</f>
        <v>0</v>
      </c>
      <c r="Q25" s="102">
        <f>'DO contributeur1'!R29</f>
        <v>0</v>
      </c>
      <c r="R25" s="102">
        <f>'DO contributeur1'!S29</f>
        <v>0</v>
      </c>
      <c r="S25" s="102">
        <f>'DO contributeur1'!T29</f>
        <v>0</v>
      </c>
      <c r="T25" s="103">
        <f t="shared" si="0"/>
        <v>0</v>
      </c>
      <c r="U25" s="72"/>
      <c r="V25" s="93"/>
      <c r="W25" s="93"/>
      <c r="X25" s="93"/>
      <c r="Y25" s="93"/>
      <c r="Z25" s="81"/>
      <c r="AA25" s="81"/>
      <c r="AB25" s="81"/>
      <c r="AC25" s="104">
        <v>1</v>
      </c>
      <c r="AD25" s="104">
        <f t="shared" si="1"/>
        <v>0</v>
      </c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3"/>
      <c r="AR25" s="83"/>
    </row>
    <row r="26" spans="1:44" ht="12.75" hidden="1" customHeight="1" x14ac:dyDescent="0.2">
      <c r="A26" s="81"/>
      <c r="B26" s="72"/>
      <c r="C26" s="114">
        <f>IF('DO contributeur1'!B30="Réserve pour aléas","Réserve",IF('DO contributeur1'!B30="Réserve pour imprévus","Réserve",'DO contributeur1'!B30))</f>
        <v>0</v>
      </c>
      <c r="D26" s="114">
        <f>'DO contributeur1'!D30</f>
        <v>0</v>
      </c>
      <c r="E26" s="102">
        <f>'DO contributeur1'!F30</f>
        <v>0</v>
      </c>
      <c r="F26" s="102">
        <f>'DO contributeur1'!G30</f>
        <v>0</v>
      </c>
      <c r="G26" s="102">
        <f>'DO contributeur1'!H30</f>
        <v>0</v>
      </c>
      <c r="H26" s="102">
        <f>'DO contributeur1'!I30</f>
        <v>0</v>
      </c>
      <c r="I26" s="102">
        <f>'DO contributeur1'!J30</f>
        <v>0</v>
      </c>
      <c r="J26" s="102">
        <f>'DO contributeur1'!K30</f>
        <v>0</v>
      </c>
      <c r="K26" s="102">
        <f>'DO contributeur1'!L30</f>
        <v>0</v>
      </c>
      <c r="L26" s="102">
        <f>'DO contributeur1'!M30</f>
        <v>0</v>
      </c>
      <c r="M26" s="102">
        <f>'DO contributeur1'!N30</f>
        <v>0</v>
      </c>
      <c r="N26" s="102">
        <f>'DO contributeur1'!O30</f>
        <v>0</v>
      </c>
      <c r="O26" s="102">
        <f>'DO contributeur1'!P30</f>
        <v>0</v>
      </c>
      <c r="P26" s="102">
        <f>'DO contributeur1'!Q30</f>
        <v>0</v>
      </c>
      <c r="Q26" s="102">
        <f>'DO contributeur1'!R30</f>
        <v>0</v>
      </c>
      <c r="R26" s="102">
        <f>'DO contributeur1'!S30</f>
        <v>0</v>
      </c>
      <c r="S26" s="102">
        <f>'DO contributeur1'!T30</f>
        <v>0</v>
      </c>
      <c r="T26" s="103">
        <f t="shared" si="0"/>
        <v>0</v>
      </c>
      <c r="U26" s="72"/>
      <c r="V26" s="93"/>
      <c r="W26" s="93"/>
      <c r="X26" s="93"/>
      <c r="Y26" s="93"/>
      <c r="Z26" s="81"/>
      <c r="AA26" s="81"/>
      <c r="AB26" s="81"/>
      <c r="AC26" s="104">
        <v>1</v>
      </c>
      <c r="AD26" s="104">
        <f t="shared" si="1"/>
        <v>0</v>
      </c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3"/>
      <c r="AR26" s="83"/>
    </row>
    <row r="27" spans="1:44" ht="12.75" hidden="1" customHeight="1" x14ac:dyDescent="0.2">
      <c r="A27" s="81"/>
      <c r="B27" s="72"/>
      <c r="C27" s="114">
        <f>IF('DO contributeur1'!B31="Réserve pour aléas","Réserve",IF('DO contributeur1'!B31="Réserve pour imprévus","Réserve",'DO contributeur1'!B31))</f>
        <v>0</v>
      </c>
      <c r="D27" s="114">
        <f>'DO contributeur1'!D31</f>
        <v>0</v>
      </c>
      <c r="E27" s="102">
        <f>'DO contributeur1'!F31</f>
        <v>0</v>
      </c>
      <c r="F27" s="102">
        <f>'DO contributeur1'!G31</f>
        <v>0</v>
      </c>
      <c r="G27" s="102">
        <f>'DO contributeur1'!H31</f>
        <v>0</v>
      </c>
      <c r="H27" s="102">
        <f>'DO contributeur1'!I31</f>
        <v>0</v>
      </c>
      <c r="I27" s="102">
        <f>'DO contributeur1'!J31</f>
        <v>0</v>
      </c>
      <c r="J27" s="102">
        <f>'DO contributeur1'!K31</f>
        <v>0</v>
      </c>
      <c r="K27" s="102">
        <f>'DO contributeur1'!L31</f>
        <v>0</v>
      </c>
      <c r="L27" s="102">
        <f>'DO contributeur1'!M31</f>
        <v>0</v>
      </c>
      <c r="M27" s="102">
        <f>'DO contributeur1'!N31</f>
        <v>0</v>
      </c>
      <c r="N27" s="102">
        <f>'DO contributeur1'!O31</f>
        <v>0</v>
      </c>
      <c r="O27" s="102">
        <f>'DO contributeur1'!P31</f>
        <v>0</v>
      </c>
      <c r="P27" s="102">
        <f>'DO contributeur1'!Q31</f>
        <v>0</v>
      </c>
      <c r="Q27" s="102">
        <f>'DO contributeur1'!R31</f>
        <v>0</v>
      </c>
      <c r="R27" s="102">
        <f>'DO contributeur1'!S31</f>
        <v>0</v>
      </c>
      <c r="S27" s="102">
        <f>'DO contributeur1'!T31</f>
        <v>0</v>
      </c>
      <c r="T27" s="103">
        <f t="shared" si="0"/>
        <v>0</v>
      </c>
      <c r="U27" s="72"/>
      <c r="V27" s="93"/>
      <c r="W27" s="93"/>
      <c r="X27" s="93"/>
      <c r="Y27" s="93"/>
      <c r="Z27" s="81"/>
      <c r="AA27" s="81"/>
      <c r="AB27" s="81"/>
      <c r="AC27" s="104">
        <v>1</v>
      </c>
      <c r="AD27" s="104">
        <f t="shared" si="1"/>
        <v>0</v>
      </c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3"/>
      <c r="AR27" s="83"/>
    </row>
    <row r="28" spans="1:44" ht="12.75" hidden="1" customHeight="1" x14ac:dyDescent="0.2">
      <c r="A28" s="81"/>
      <c r="B28" s="72"/>
      <c r="C28" s="114">
        <f>IF('DO contributeur1'!B32="Réserve pour aléas","Réserve",IF('DO contributeur1'!B32="Réserve pour imprévus","Réserve",'DO contributeur1'!B32))</f>
        <v>0</v>
      </c>
      <c r="D28" s="114">
        <f>'DO contributeur1'!D32</f>
        <v>0</v>
      </c>
      <c r="E28" s="102">
        <f>'DO contributeur1'!F32</f>
        <v>0</v>
      </c>
      <c r="F28" s="102">
        <f>'DO contributeur1'!G32</f>
        <v>0</v>
      </c>
      <c r="G28" s="102">
        <f>'DO contributeur1'!H32</f>
        <v>0</v>
      </c>
      <c r="H28" s="102">
        <f>'DO contributeur1'!I32</f>
        <v>0</v>
      </c>
      <c r="I28" s="102">
        <f>'DO contributeur1'!J32</f>
        <v>0</v>
      </c>
      <c r="J28" s="102">
        <f>'DO contributeur1'!K32</f>
        <v>0</v>
      </c>
      <c r="K28" s="102">
        <f>'DO contributeur1'!L32</f>
        <v>0</v>
      </c>
      <c r="L28" s="102">
        <f>'DO contributeur1'!M32</f>
        <v>0</v>
      </c>
      <c r="M28" s="102">
        <f>'DO contributeur1'!N32</f>
        <v>0</v>
      </c>
      <c r="N28" s="102">
        <f>'DO contributeur1'!O32</f>
        <v>0</v>
      </c>
      <c r="O28" s="102">
        <f>'DO contributeur1'!P32</f>
        <v>0</v>
      </c>
      <c r="P28" s="102">
        <f>'DO contributeur1'!Q32</f>
        <v>0</v>
      </c>
      <c r="Q28" s="102">
        <f>'DO contributeur1'!R32</f>
        <v>0</v>
      </c>
      <c r="R28" s="102">
        <f>'DO contributeur1'!S32</f>
        <v>0</v>
      </c>
      <c r="S28" s="102">
        <f>'DO contributeur1'!T32</f>
        <v>0</v>
      </c>
      <c r="T28" s="103">
        <f t="shared" si="0"/>
        <v>0</v>
      </c>
      <c r="U28" s="72"/>
      <c r="V28" s="93"/>
      <c r="W28" s="93"/>
      <c r="X28" s="93"/>
      <c r="Y28" s="93"/>
      <c r="Z28" s="81"/>
      <c r="AA28" s="81"/>
      <c r="AB28" s="81"/>
      <c r="AC28" s="104">
        <v>1</v>
      </c>
      <c r="AD28" s="104">
        <f t="shared" si="1"/>
        <v>0</v>
      </c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3"/>
      <c r="AR28" s="83"/>
    </row>
    <row r="29" spans="1:44" ht="12.75" hidden="1" customHeight="1" x14ac:dyDescent="0.2">
      <c r="A29" s="81"/>
      <c r="B29" s="72"/>
      <c r="C29" s="114">
        <f>IF('DO contributeur1'!B33="Réserve pour aléas","Réserve",IF('DO contributeur1'!B33="Réserve pour imprévus","Réserve",'DO contributeur1'!B33))</f>
        <v>0</v>
      </c>
      <c r="D29" s="114">
        <f>'DO contributeur1'!D33</f>
        <v>0</v>
      </c>
      <c r="E29" s="102">
        <f>'DO contributeur1'!F33</f>
        <v>0</v>
      </c>
      <c r="F29" s="102">
        <f>'DO contributeur1'!G33</f>
        <v>0</v>
      </c>
      <c r="G29" s="102">
        <f>'DO contributeur1'!H33</f>
        <v>0</v>
      </c>
      <c r="H29" s="102">
        <f>'DO contributeur1'!I33</f>
        <v>0</v>
      </c>
      <c r="I29" s="102">
        <f>'DO contributeur1'!J33</f>
        <v>0</v>
      </c>
      <c r="J29" s="102">
        <f>'DO contributeur1'!K33</f>
        <v>0</v>
      </c>
      <c r="K29" s="102">
        <f>'DO contributeur1'!L33</f>
        <v>0</v>
      </c>
      <c r="L29" s="102">
        <f>'DO contributeur1'!M33</f>
        <v>0</v>
      </c>
      <c r="M29" s="102">
        <f>'DO contributeur1'!N33</f>
        <v>0</v>
      </c>
      <c r="N29" s="102">
        <f>'DO contributeur1'!O33</f>
        <v>0</v>
      </c>
      <c r="O29" s="102">
        <f>'DO contributeur1'!P33</f>
        <v>0</v>
      </c>
      <c r="P29" s="102">
        <f>'DO contributeur1'!Q33</f>
        <v>0</v>
      </c>
      <c r="Q29" s="102">
        <f>'DO contributeur1'!R33</f>
        <v>0</v>
      </c>
      <c r="R29" s="102">
        <f>'DO contributeur1'!S33</f>
        <v>0</v>
      </c>
      <c r="S29" s="102">
        <f>'DO contributeur1'!T33</f>
        <v>0</v>
      </c>
      <c r="T29" s="103">
        <f t="shared" si="0"/>
        <v>0</v>
      </c>
      <c r="U29" s="72"/>
      <c r="V29" s="93"/>
      <c r="W29" s="93"/>
      <c r="X29" s="93"/>
      <c r="Y29" s="93"/>
      <c r="Z29" s="81"/>
      <c r="AA29" s="81"/>
      <c r="AB29" s="81"/>
      <c r="AC29" s="104">
        <v>1</v>
      </c>
      <c r="AD29" s="104">
        <f t="shared" si="1"/>
        <v>0</v>
      </c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3"/>
      <c r="AR29" s="83"/>
    </row>
    <row r="30" spans="1:44" ht="12.75" hidden="1" customHeight="1" x14ac:dyDescent="0.2">
      <c r="A30" s="81"/>
      <c r="B30" s="72"/>
      <c r="C30" s="114">
        <f>IF('DO contributeur1'!B34="Réserve pour aléas","Réserve",IF('DO contributeur1'!B34="Réserve pour imprévus","Réserve",'DO contributeur1'!B34))</f>
        <v>0</v>
      </c>
      <c r="D30" s="114">
        <f>'DO contributeur1'!D34</f>
        <v>0</v>
      </c>
      <c r="E30" s="102">
        <f>'DO contributeur1'!F34</f>
        <v>0</v>
      </c>
      <c r="F30" s="102">
        <f>'DO contributeur1'!G34</f>
        <v>0</v>
      </c>
      <c r="G30" s="102">
        <f>'DO contributeur1'!H34</f>
        <v>0</v>
      </c>
      <c r="H30" s="102">
        <f>'DO contributeur1'!I34</f>
        <v>0</v>
      </c>
      <c r="I30" s="102">
        <f>'DO contributeur1'!J34</f>
        <v>0</v>
      </c>
      <c r="J30" s="102">
        <f>'DO contributeur1'!K34</f>
        <v>0</v>
      </c>
      <c r="K30" s="102">
        <f>'DO contributeur1'!L34</f>
        <v>0</v>
      </c>
      <c r="L30" s="102">
        <f>'DO contributeur1'!M34</f>
        <v>0</v>
      </c>
      <c r="M30" s="102">
        <f>'DO contributeur1'!N34</f>
        <v>0</v>
      </c>
      <c r="N30" s="102">
        <f>'DO contributeur1'!O34</f>
        <v>0</v>
      </c>
      <c r="O30" s="102">
        <f>'DO contributeur1'!P34</f>
        <v>0</v>
      </c>
      <c r="P30" s="102">
        <f>'DO contributeur1'!Q34</f>
        <v>0</v>
      </c>
      <c r="Q30" s="102">
        <f>'DO contributeur1'!R34</f>
        <v>0</v>
      </c>
      <c r="R30" s="102">
        <f>'DO contributeur1'!S34</f>
        <v>0</v>
      </c>
      <c r="S30" s="102">
        <f>'DO contributeur1'!T34</f>
        <v>0</v>
      </c>
      <c r="T30" s="103">
        <f t="shared" si="0"/>
        <v>0</v>
      </c>
      <c r="U30" s="72"/>
      <c r="V30" s="93"/>
      <c r="W30" s="93"/>
      <c r="X30" s="93"/>
      <c r="Y30" s="93"/>
      <c r="Z30" s="81"/>
      <c r="AA30" s="81"/>
      <c r="AB30" s="81"/>
      <c r="AC30" s="104">
        <v>1</v>
      </c>
      <c r="AD30" s="104">
        <f t="shared" si="1"/>
        <v>0</v>
      </c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3"/>
      <c r="AR30" s="83"/>
    </row>
    <row r="31" spans="1:44" ht="12.75" hidden="1" customHeight="1" x14ac:dyDescent="0.2">
      <c r="A31" s="81"/>
      <c r="B31" s="72"/>
      <c r="C31" s="114">
        <f>IF('DO contributeur1'!B35="Réserve pour aléas","Réserve",IF('DO contributeur1'!B35="Réserve pour imprévus","Réserve",'DO contributeur1'!B35))</f>
        <v>0</v>
      </c>
      <c r="D31" s="114">
        <f>'DO contributeur1'!D35</f>
        <v>0</v>
      </c>
      <c r="E31" s="102">
        <f>'DO contributeur1'!F35</f>
        <v>0</v>
      </c>
      <c r="F31" s="102">
        <f>'DO contributeur1'!G35</f>
        <v>0</v>
      </c>
      <c r="G31" s="102">
        <f>'DO contributeur1'!H35</f>
        <v>0</v>
      </c>
      <c r="H31" s="102">
        <f>'DO contributeur1'!I35</f>
        <v>0</v>
      </c>
      <c r="I31" s="102">
        <f>'DO contributeur1'!J35</f>
        <v>0</v>
      </c>
      <c r="J31" s="102">
        <f>'DO contributeur1'!K35</f>
        <v>0</v>
      </c>
      <c r="K31" s="102">
        <f>'DO contributeur1'!L35</f>
        <v>0</v>
      </c>
      <c r="L31" s="102">
        <f>'DO contributeur1'!M35</f>
        <v>0</v>
      </c>
      <c r="M31" s="102">
        <f>'DO contributeur1'!N35</f>
        <v>0</v>
      </c>
      <c r="N31" s="102">
        <f>'DO contributeur1'!O35</f>
        <v>0</v>
      </c>
      <c r="O31" s="102">
        <f>'DO contributeur1'!P35</f>
        <v>0</v>
      </c>
      <c r="P31" s="102">
        <f>'DO contributeur1'!Q35</f>
        <v>0</v>
      </c>
      <c r="Q31" s="102">
        <f>'DO contributeur1'!R35</f>
        <v>0</v>
      </c>
      <c r="R31" s="102">
        <f>'DO contributeur1'!S35</f>
        <v>0</v>
      </c>
      <c r="S31" s="102">
        <f>'DO contributeur1'!T35</f>
        <v>0</v>
      </c>
      <c r="T31" s="103">
        <f t="shared" si="0"/>
        <v>0</v>
      </c>
      <c r="U31" s="72"/>
      <c r="V31" s="93"/>
      <c r="W31" s="93"/>
      <c r="X31" s="93"/>
      <c r="Y31" s="93"/>
      <c r="Z31" s="81"/>
      <c r="AA31" s="81"/>
      <c r="AB31" s="81"/>
      <c r="AC31" s="104">
        <v>1</v>
      </c>
      <c r="AD31" s="104">
        <f t="shared" si="1"/>
        <v>0</v>
      </c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3"/>
      <c r="AR31" s="83"/>
    </row>
    <row r="32" spans="1:44" ht="12.75" hidden="1" customHeight="1" x14ac:dyDescent="0.2">
      <c r="A32" s="81"/>
      <c r="B32" s="72"/>
      <c r="C32" s="114">
        <f>IF('DO contributeur1'!B36="Réserve pour aléas","Réserve",IF('DO contributeur1'!B36="Réserve pour imprévus","Réserve",'DO contributeur1'!B36))</f>
        <v>0</v>
      </c>
      <c r="D32" s="114">
        <f>'DO contributeur1'!D36</f>
        <v>0</v>
      </c>
      <c r="E32" s="102">
        <f>'DO contributeur1'!F36</f>
        <v>0</v>
      </c>
      <c r="F32" s="102">
        <f>'DO contributeur1'!G36</f>
        <v>0</v>
      </c>
      <c r="G32" s="102">
        <f>'DO contributeur1'!H36</f>
        <v>0</v>
      </c>
      <c r="H32" s="102">
        <f>'DO contributeur1'!I36</f>
        <v>0</v>
      </c>
      <c r="I32" s="102">
        <f>'DO contributeur1'!J36</f>
        <v>0</v>
      </c>
      <c r="J32" s="102">
        <f>'DO contributeur1'!K36</f>
        <v>0</v>
      </c>
      <c r="K32" s="102">
        <f>'DO contributeur1'!L36</f>
        <v>0</v>
      </c>
      <c r="L32" s="102">
        <f>'DO contributeur1'!M36</f>
        <v>0</v>
      </c>
      <c r="M32" s="102">
        <f>'DO contributeur1'!N36</f>
        <v>0</v>
      </c>
      <c r="N32" s="102">
        <f>'DO contributeur1'!O36</f>
        <v>0</v>
      </c>
      <c r="O32" s="102">
        <f>'DO contributeur1'!P36</f>
        <v>0</v>
      </c>
      <c r="P32" s="102">
        <f>'DO contributeur1'!Q36</f>
        <v>0</v>
      </c>
      <c r="Q32" s="102">
        <f>'DO contributeur1'!R36</f>
        <v>0</v>
      </c>
      <c r="R32" s="102">
        <f>'DO contributeur1'!S36</f>
        <v>0</v>
      </c>
      <c r="S32" s="102">
        <f>'DO contributeur1'!T36</f>
        <v>0</v>
      </c>
      <c r="T32" s="103">
        <f t="shared" si="0"/>
        <v>0</v>
      </c>
      <c r="U32" s="72"/>
      <c r="V32" s="93"/>
      <c r="W32" s="93"/>
      <c r="X32" s="93"/>
      <c r="Y32" s="93"/>
      <c r="Z32" s="81"/>
      <c r="AA32" s="81"/>
      <c r="AB32" s="81"/>
      <c r="AC32" s="104">
        <v>1</v>
      </c>
      <c r="AD32" s="104">
        <f t="shared" si="1"/>
        <v>0</v>
      </c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3"/>
      <c r="AR32" s="83"/>
    </row>
    <row r="33" spans="1:44" ht="12.75" hidden="1" customHeight="1" x14ac:dyDescent="0.2">
      <c r="A33" s="81"/>
      <c r="B33" s="72"/>
      <c r="C33" s="114">
        <f>IF('DO contributeur1'!B37="Réserve pour aléas","Réserve",IF('DO contributeur1'!B37="Réserve pour imprévus","Réserve",'DO contributeur1'!B37))</f>
        <v>0</v>
      </c>
      <c r="D33" s="114">
        <f>'DO contributeur1'!D37</f>
        <v>0</v>
      </c>
      <c r="E33" s="102">
        <f>'DO contributeur1'!F37</f>
        <v>0</v>
      </c>
      <c r="F33" s="102">
        <f>'DO contributeur1'!G37</f>
        <v>0</v>
      </c>
      <c r="G33" s="102">
        <f>'DO contributeur1'!H37</f>
        <v>0</v>
      </c>
      <c r="H33" s="102">
        <f>'DO contributeur1'!I37</f>
        <v>0</v>
      </c>
      <c r="I33" s="102">
        <f>'DO contributeur1'!J37</f>
        <v>0</v>
      </c>
      <c r="J33" s="102">
        <f>'DO contributeur1'!K37</f>
        <v>0</v>
      </c>
      <c r="K33" s="102">
        <f>'DO contributeur1'!L37</f>
        <v>0</v>
      </c>
      <c r="L33" s="102">
        <f>'DO contributeur1'!M37</f>
        <v>0</v>
      </c>
      <c r="M33" s="102">
        <f>'DO contributeur1'!N37</f>
        <v>0</v>
      </c>
      <c r="N33" s="102">
        <f>'DO contributeur1'!O37</f>
        <v>0</v>
      </c>
      <c r="O33" s="102">
        <f>'DO contributeur1'!P37</f>
        <v>0</v>
      </c>
      <c r="P33" s="102">
        <f>'DO contributeur1'!Q37</f>
        <v>0</v>
      </c>
      <c r="Q33" s="102">
        <f>'DO contributeur1'!R37</f>
        <v>0</v>
      </c>
      <c r="R33" s="102">
        <f>'DO contributeur1'!S37</f>
        <v>0</v>
      </c>
      <c r="S33" s="102">
        <f>'DO contributeur1'!T37</f>
        <v>0</v>
      </c>
      <c r="T33" s="103">
        <f t="shared" si="0"/>
        <v>0</v>
      </c>
      <c r="U33" s="72"/>
      <c r="V33" s="93"/>
      <c r="W33" s="93"/>
      <c r="X33" s="93"/>
      <c r="Y33" s="93"/>
      <c r="Z33" s="81"/>
      <c r="AA33" s="81"/>
      <c r="AB33" s="81"/>
      <c r="AC33" s="104">
        <v>1</v>
      </c>
      <c r="AD33" s="104">
        <f t="shared" si="1"/>
        <v>0</v>
      </c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3"/>
      <c r="AR33" s="83"/>
    </row>
    <row r="34" spans="1:44" ht="12.75" hidden="1" customHeight="1" x14ac:dyDescent="0.2">
      <c r="A34" s="81"/>
      <c r="B34" s="72"/>
      <c r="C34" s="114">
        <f>IF('DO contributeur1'!B38="Réserve pour aléas","Réserve",IF('DO contributeur1'!B38="Réserve pour imprévus","Réserve",'DO contributeur1'!B38))</f>
        <v>0</v>
      </c>
      <c r="D34" s="114">
        <f>'DO contributeur1'!D38</f>
        <v>0</v>
      </c>
      <c r="E34" s="102">
        <f>'DO contributeur1'!F38</f>
        <v>0</v>
      </c>
      <c r="F34" s="102">
        <f>'DO contributeur1'!G38</f>
        <v>0</v>
      </c>
      <c r="G34" s="102">
        <f>'DO contributeur1'!H38</f>
        <v>0</v>
      </c>
      <c r="H34" s="102">
        <f>'DO contributeur1'!I38</f>
        <v>0</v>
      </c>
      <c r="I34" s="102">
        <f>'DO contributeur1'!J38</f>
        <v>0</v>
      </c>
      <c r="J34" s="102">
        <f>'DO contributeur1'!K38</f>
        <v>0</v>
      </c>
      <c r="K34" s="102">
        <f>'DO contributeur1'!L38</f>
        <v>0</v>
      </c>
      <c r="L34" s="102">
        <f>'DO contributeur1'!M38</f>
        <v>0</v>
      </c>
      <c r="M34" s="102">
        <f>'DO contributeur1'!N38</f>
        <v>0</v>
      </c>
      <c r="N34" s="102">
        <f>'DO contributeur1'!O38</f>
        <v>0</v>
      </c>
      <c r="O34" s="102">
        <f>'DO contributeur1'!P38</f>
        <v>0</v>
      </c>
      <c r="P34" s="102">
        <f>'DO contributeur1'!Q38</f>
        <v>0</v>
      </c>
      <c r="Q34" s="102">
        <f>'DO contributeur1'!R38</f>
        <v>0</v>
      </c>
      <c r="R34" s="102">
        <f>'DO contributeur1'!S38</f>
        <v>0</v>
      </c>
      <c r="S34" s="102">
        <f>'DO contributeur1'!T38</f>
        <v>0</v>
      </c>
      <c r="T34" s="103">
        <f t="shared" si="0"/>
        <v>0</v>
      </c>
      <c r="U34" s="72"/>
      <c r="V34" s="93"/>
      <c r="W34" s="93"/>
      <c r="X34" s="93"/>
      <c r="Y34" s="93"/>
      <c r="Z34" s="81"/>
      <c r="AA34" s="81"/>
      <c r="AB34" s="81"/>
      <c r="AC34" s="104">
        <v>1</v>
      </c>
      <c r="AD34" s="104">
        <f t="shared" si="1"/>
        <v>0</v>
      </c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3"/>
      <c r="AR34" s="83"/>
    </row>
    <row r="35" spans="1:44" ht="12.75" hidden="1" customHeight="1" x14ac:dyDescent="0.2">
      <c r="A35" s="81"/>
      <c r="B35" s="72"/>
      <c r="C35" s="114">
        <f>IF('DO contributeur1'!B39="Réserve pour aléas","Réserve",IF('DO contributeur1'!B39="Réserve pour imprévus","Réserve",'DO contributeur1'!B39))</f>
        <v>0</v>
      </c>
      <c r="D35" s="114">
        <f>'DO contributeur1'!D39</f>
        <v>0</v>
      </c>
      <c r="E35" s="102">
        <f>'DO contributeur1'!F39</f>
        <v>0</v>
      </c>
      <c r="F35" s="102">
        <f>'DO contributeur1'!G39</f>
        <v>0</v>
      </c>
      <c r="G35" s="102">
        <f>'DO contributeur1'!H39</f>
        <v>0</v>
      </c>
      <c r="H35" s="102">
        <f>'DO contributeur1'!I39</f>
        <v>0</v>
      </c>
      <c r="I35" s="102">
        <f>'DO contributeur1'!J39</f>
        <v>0</v>
      </c>
      <c r="J35" s="102">
        <f>'DO contributeur1'!K39</f>
        <v>0</v>
      </c>
      <c r="K35" s="102">
        <f>'DO contributeur1'!L39</f>
        <v>0</v>
      </c>
      <c r="L35" s="102">
        <f>'DO contributeur1'!M39</f>
        <v>0</v>
      </c>
      <c r="M35" s="102">
        <f>'DO contributeur1'!N39</f>
        <v>0</v>
      </c>
      <c r="N35" s="102">
        <f>'DO contributeur1'!O39</f>
        <v>0</v>
      </c>
      <c r="O35" s="102">
        <f>'DO contributeur1'!P39</f>
        <v>0</v>
      </c>
      <c r="P35" s="102">
        <f>'DO contributeur1'!Q39</f>
        <v>0</v>
      </c>
      <c r="Q35" s="102">
        <f>'DO contributeur1'!R39</f>
        <v>0</v>
      </c>
      <c r="R35" s="102">
        <f>'DO contributeur1'!S39</f>
        <v>0</v>
      </c>
      <c r="S35" s="102">
        <f>'DO contributeur1'!T39</f>
        <v>0</v>
      </c>
      <c r="T35" s="103">
        <f t="shared" si="0"/>
        <v>0</v>
      </c>
      <c r="U35" s="72"/>
      <c r="V35" s="93"/>
      <c r="W35" s="93"/>
      <c r="X35" s="93"/>
      <c r="Y35" s="93"/>
      <c r="Z35" s="81"/>
      <c r="AA35" s="81"/>
      <c r="AB35" s="81"/>
      <c r="AC35" s="104">
        <v>1</v>
      </c>
      <c r="AD35" s="104">
        <f t="shared" si="1"/>
        <v>0</v>
      </c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3"/>
      <c r="AR35" s="83"/>
    </row>
    <row r="36" spans="1:44" ht="12.75" hidden="1" customHeight="1" x14ac:dyDescent="0.2">
      <c r="A36" s="81"/>
      <c r="B36" s="72"/>
      <c r="C36" s="114">
        <f>IF('DO contributeur1'!B40="Réserve pour aléas","Réserve",IF('DO contributeur1'!B40="Réserve pour imprévus","Réserve",'DO contributeur1'!B40))</f>
        <v>0</v>
      </c>
      <c r="D36" s="114">
        <f>'DO contributeur1'!D40</f>
        <v>0</v>
      </c>
      <c r="E36" s="102">
        <f>'DO contributeur1'!F40</f>
        <v>0</v>
      </c>
      <c r="F36" s="102">
        <f>'DO contributeur1'!G40</f>
        <v>0</v>
      </c>
      <c r="G36" s="102">
        <f>'DO contributeur1'!H40</f>
        <v>0</v>
      </c>
      <c r="H36" s="102">
        <f>'DO contributeur1'!I40</f>
        <v>0</v>
      </c>
      <c r="I36" s="102">
        <f>'DO contributeur1'!J40</f>
        <v>0</v>
      </c>
      <c r="J36" s="102">
        <f>'DO contributeur1'!K40</f>
        <v>0</v>
      </c>
      <c r="K36" s="102">
        <f>'DO contributeur1'!L40</f>
        <v>0</v>
      </c>
      <c r="L36" s="102">
        <f>'DO contributeur1'!M40</f>
        <v>0</v>
      </c>
      <c r="M36" s="102">
        <f>'DO contributeur1'!N40</f>
        <v>0</v>
      </c>
      <c r="N36" s="102">
        <f>'DO contributeur1'!O40</f>
        <v>0</v>
      </c>
      <c r="O36" s="102">
        <f>'DO contributeur1'!P40</f>
        <v>0</v>
      </c>
      <c r="P36" s="102">
        <f>'DO contributeur1'!Q40</f>
        <v>0</v>
      </c>
      <c r="Q36" s="102">
        <f>'DO contributeur1'!R40</f>
        <v>0</v>
      </c>
      <c r="R36" s="102">
        <f>'DO contributeur1'!S40</f>
        <v>0</v>
      </c>
      <c r="S36" s="102">
        <f>'DO contributeur1'!T40</f>
        <v>0</v>
      </c>
      <c r="T36" s="103">
        <f t="shared" si="0"/>
        <v>0</v>
      </c>
      <c r="U36" s="72"/>
      <c r="V36" s="93"/>
      <c r="W36" s="93"/>
      <c r="X36" s="93"/>
      <c r="Y36" s="93"/>
      <c r="Z36" s="81"/>
      <c r="AA36" s="81"/>
      <c r="AB36" s="81"/>
      <c r="AC36" s="104">
        <v>1</v>
      </c>
      <c r="AD36" s="104">
        <f t="shared" si="1"/>
        <v>0</v>
      </c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3"/>
      <c r="AR36" s="83"/>
    </row>
    <row r="37" spans="1:44" ht="12.75" hidden="1" customHeight="1" x14ac:dyDescent="0.2">
      <c r="A37" s="81"/>
      <c r="B37" s="72"/>
      <c r="C37" s="114">
        <f>IF('DO contributeur1'!B41="Réserve pour aléas","Réserve",IF('DO contributeur1'!B41="Réserve pour imprévus","Réserve",'DO contributeur1'!B41))</f>
        <v>0</v>
      </c>
      <c r="D37" s="114">
        <f>'DO contributeur1'!D41</f>
        <v>0</v>
      </c>
      <c r="E37" s="102">
        <f>'DO contributeur1'!F41</f>
        <v>0</v>
      </c>
      <c r="F37" s="102">
        <f>'DO contributeur1'!G41</f>
        <v>0</v>
      </c>
      <c r="G37" s="102">
        <f>'DO contributeur1'!H41</f>
        <v>0</v>
      </c>
      <c r="H37" s="102">
        <f>'DO contributeur1'!I41</f>
        <v>0</v>
      </c>
      <c r="I37" s="102">
        <f>'DO contributeur1'!J41</f>
        <v>0</v>
      </c>
      <c r="J37" s="102">
        <f>'DO contributeur1'!K41</f>
        <v>0</v>
      </c>
      <c r="K37" s="102">
        <f>'DO contributeur1'!L41</f>
        <v>0</v>
      </c>
      <c r="L37" s="102">
        <f>'DO contributeur1'!M41</f>
        <v>0</v>
      </c>
      <c r="M37" s="102">
        <f>'DO contributeur1'!N41</f>
        <v>0</v>
      </c>
      <c r="N37" s="102">
        <f>'DO contributeur1'!O41</f>
        <v>0</v>
      </c>
      <c r="O37" s="102">
        <f>'DO contributeur1'!P41</f>
        <v>0</v>
      </c>
      <c r="P37" s="102">
        <f>'DO contributeur1'!Q41</f>
        <v>0</v>
      </c>
      <c r="Q37" s="102">
        <f>'DO contributeur1'!R41</f>
        <v>0</v>
      </c>
      <c r="R37" s="102">
        <f>'DO contributeur1'!S41</f>
        <v>0</v>
      </c>
      <c r="S37" s="102">
        <f>'DO contributeur1'!T41</f>
        <v>0</v>
      </c>
      <c r="T37" s="103">
        <f t="shared" si="0"/>
        <v>0</v>
      </c>
      <c r="U37" s="72"/>
      <c r="V37" s="93"/>
      <c r="W37" s="93"/>
      <c r="X37" s="93"/>
      <c r="Y37" s="93"/>
      <c r="Z37" s="81"/>
      <c r="AA37" s="81"/>
      <c r="AB37" s="81"/>
      <c r="AC37" s="104">
        <v>1</v>
      </c>
      <c r="AD37" s="104">
        <f t="shared" si="1"/>
        <v>0</v>
      </c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3"/>
      <c r="AR37" s="83"/>
    </row>
    <row r="38" spans="1:44" ht="12.75" hidden="1" customHeight="1" x14ac:dyDescent="0.2">
      <c r="A38" s="81"/>
      <c r="B38" s="72"/>
      <c r="C38" s="114">
        <f>IF('DO contributeur1'!B42="Réserve pour aléas","Réserve",IF('DO contributeur1'!B42="Réserve pour imprévus","Réserve",'DO contributeur1'!B42))</f>
        <v>0</v>
      </c>
      <c r="D38" s="114">
        <f>'DO contributeur1'!D42</f>
        <v>0</v>
      </c>
      <c r="E38" s="102">
        <f>'DO contributeur1'!F42</f>
        <v>0</v>
      </c>
      <c r="F38" s="102">
        <f>'DO contributeur1'!G42</f>
        <v>0</v>
      </c>
      <c r="G38" s="102">
        <f>'DO contributeur1'!H42</f>
        <v>0</v>
      </c>
      <c r="H38" s="102">
        <f>'DO contributeur1'!I42</f>
        <v>0</v>
      </c>
      <c r="I38" s="102">
        <f>'DO contributeur1'!J42</f>
        <v>0</v>
      </c>
      <c r="J38" s="102">
        <f>'DO contributeur1'!K42</f>
        <v>0</v>
      </c>
      <c r="K38" s="102">
        <f>'DO contributeur1'!L42</f>
        <v>0</v>
      </c>
      <c r="L38" s="102">
        <f>'DO contributeur1'!M42</f>
        <v>0</v>
      </c>
      <c r="M38" s="102">
        <f>'DO contributeur1'!N42</f>
        <v>0</v>
      </c>
      <c r="N38" s="102">
        <f>'DO contributeur1'!O42</f>
        <v>0</v>
      </c>
      <c r="O38" s="102">
        <f>'DO contributeur1'!P42</f>
        <v>0</v>
      </c>
      <c r="P38" s="102">
        <f>'DO contributeur1'!Q42</f>
        <v>0</v>
      </c>
      <c r="Q38" s="102">
        <f>'DO contributeur1'!R42</f>
        <v>0</v>
      </c>
      <c r="R38" s="102">
        <f>'DO contributeur1'!S42</f>
        <v>0</v>
      </c>
      <c r="S38" s="102">
        <f>'DO contributeur1'!T42</f>
        <v>0</v>
      </c>
      <c r="T38" s="103">
        <f t="shared" si="0"/>
        <v>0</v>
      </c>
      <c r="U38" s="72"/>
      <c r="V38" s="93"/>
      <c r="W38" s="93"/>
      <c r="X38" s="93"/>
      <c r="Y38" s="93"/>
      <c r="Z38" s="81"/>
      <c r="AA38" s="81"/>
      <c r="AB38" s="81"/>
      <c r="AC38" s="104">
        <v>1</v>
      </c>
      <c r="AD38" s="104">
        <f t="shared" si="1"/>
        <v>0</v>
      </c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3"/>
      <c r="AR38" s="83"/>
    </row>
    <row r="39" spans="1:44" ht="12.75" hidden="1" customHeight="1" x14ac:dyDescent="0.2">
      <c r="A39" s="81"/>
      <c r="B39" s="72"/>
      <c r="C39" s="114">
        <f>IF('DO contributeur1'!B43="Réserve pour aléas","Réserve",IF('DO contributeur1'!B43="Réserve pour imprévus","Réserve",'DO contributeur1'!B43))</f>
        <v>0</v>
      </c>
      <c r="D39" s="114">
        <f>'DO contributeur1'!D43</f>
        <v>0</v>
      </c>
      <c r="E39" s="102">
        <f>'DO contributeur1'!F43</f>
        <v>0</v>
      </c>
      <c r="F39" s="102">
        <f>'DO contributeur1'!G43</f>
        <v>0</v>
      </c>
      <c r="G39" s="102">
        <f>'DO contributeur1'!H43</f>
        <v>0</v>
      </c>
      <c r="H39" s="102">
        <f>'DO contributeur1'!I43</f>
        <v>0</v>
      </c>
      <c r="I39" s="102">
        <f>'DO contributeur1'!J43</f>
        <v>0</v>
      </c>
      <c r="J39" s="102">
        <f>'DO contributeur1'!K43</f>
        <v>0</v>
      </c>
      <c r="K39" s="102">
        <f>'DO contributeur1'!L43</f>
        <v>0</v>
      </c>
      <c r="L39" s="102">
        <f>'DO contributeur1'!M43</f>
        <v>0</v>
      </c>
      <c r="M39" s="102">
        <f>'DO contributeur1'!N43</f>
        <v>0</v>
      </c>
      <c r="N39" s="102">
        <f>'DO contributeur1'!O43</f>
        <v>0</v>
      </c>
      <c r="O39" s="102">
        <f>'DO contributeur1'!P43</f>
        <v>0</v>
      </c>
      <c r="P39" s="102">
        <f>'DO contributeur1'!Q43</f>
        <v>0</v>
      </c>
      <c r="Q39" s="102">
        <f>'DO contributeur1'!R43</f>
        <v>0</v>
      </c>
      <c r="R39" s="102">
        <f>'DO contributeur1'!S43</f>
        <v>0</v>
      </c>
      <c r="S39" s="102">
        <f>'DO contributeur1'!T43</f>
        <v>0</v>
      </c>
      <c r="T39" s="103">
        <f t="shared" si="0"/>
        <v>0</v>
      </c>
      <c r="U39" s="72"/>
      <c r="V39" s="93"/>
      <c r="W39" s="93"/>
      <c r="X39" s="93"/>
      <c r="Y39" s="93"/>
      <c r="Z39" s="81"/>
      <c r="AA39" s="81"/>
      <c r="AB39" s="81"/>
      <c r="AC39" s="104">
        <v>1</v>
      </c>
      <c r="AD39" s="104">
        <f t="shared" si="1"/>
        <v>0</v>
      </c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3"/>
      <c r="AR39" s="83"/>
    </row>
    <row r="40" spans="1:44" ht="12.75" hidden="1" customHeight="1" x14ac:dyDescent="0.2">
      <c r="A40" s="81"/>
      <c r="B40" s="72"/>
      <c r="C40" s="114">
        <f>IF('DO contributeur1'!B44="Réserve pour aléas","Réserve",IF('DO contributeur1'!B44="Réserve pour imprévus","Réserve",'DO contributeur1'!B44))</f>
        <v>0</v>
      </c>
      <c r="D40" s="114">
        <f>'DO contributeur1'!D44</f>
        <v>0</v>
      </c>
      <c r="E40" s="102">
        <f>'DO contributeur1'!F44</f>
        <v>0</v>
      </c>
      <c r="F40" s="102">
        <f>'DO contributeur1'!G44</f>
        <v>0</v>
      </c>
      <c r="G40" s="102">
        <f>'DO contributeur1'!H44</f>
        <v>0</v>
      </c>
      <c r="H40" s="102">
        <f>'DO contributeur1'!I44</f>
        <v>0</v>
      </c>
      <c r="I40" s="102">
        <f>'DO contributeur1'!J44</f>
        <v>0</v>
      </c>
      <c r="J40" s="102">
        <f>'DO contributeur1'!K44</f>
        <v>0</v>
      </c>
      <c r="K40" s="102">
        <f>'DO contributeur1'!L44</f>
        <v>0</v>
      </c>
      <c r="L40" s="102">
        <f>'DO contributeur1'!M44</f>
        <v>0</v>
      </c>
      <c r="M40" s="102">
        <f>'DO contributeur1'!N44</f>
        <v>0</v>
      </c>
      <c r="N40" s="102">
        <f>'DO contributeur1'!O44</f>
        <v>0</v>
      </c>
      <c r="O40" s="102">
        <f>'DO contributeur1'!P44</f>
        <v>0</v>
      </c>
      <c r="P40" s="102">
        <f>'DO contributeur1'!Q44</f>
        <v>0</v>
      </c>
      <c r="Q40" s="102">
        <f>'DO contributeur1'!R44</f>
        <v>0</v>
      </c>
      <c r="R40" s="102">
        <f>'DO contributeur1'!S44</f>
        <v>0</v>
      </c>
      <c r="S40" s="102">
        <f>'DO contributeur1'!T44</f>
        <v>0</v>
      </c>
      <c r="T40" s="103">
        <f t="shared" si="0"/>
        <v>0</v>
      </c>
      <c r="U40" s="72"/>
      <c r="V40" s="93"/>
      <c r="W40" s="93"/>
      <c r="X40" s="93"/>
      <c r="Y40" s="93"/>
      <c r="Z40" s="81"/>
      <c r="AA40" s="81"/>
      <c r="AB40" s="81"/>
      <c r="AC40" s="104">
        <v>1</v>
      </c>
      <c r="AD40" s="104">
        <f t="shared" si="1"/>
        <v>0</v>
      </c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3"/>
      <c r="AR40" s="83"/>
    </row>
    <row r="41" spans="1:44" ht="12.75" customHeight="1" x14ac:dyDescent="0.2">
      <c r="A41" s="81"/>
      <c r="B41" s="72"/>
      <c r="C41" s="107"/>
      <c r="D41" s="108" t="s">
        <v>1751</v>
      </c>
      <c r="E41" s="109">
        <f>SUM(E6:E40)</f>
        <v>0</v>
      </c>
      <c r="F41" s="109">
        <f t="shared" ref="F41:S41" si="2">SUM(F6:F40)</f>
        <v>0</v>
      </c>
      <c r="G41" s="109">
        <f t="shared" si="2"/>
        <v>0</v>
      </c>
      <c r="H41" s="109">
        <f t="shared" si="2"/>
        <v>0</v>
      </c>
      <c r="I41" s="109">
        <f t="shared" si="2"/>
        <v>0</v>
      </c>
      <c r="J41" s="109">
        <f t="shared" si="2"/>
        <v>0</v>
      </c>
      <c r="K41" s="109">
        <f t="shared" si="2"/>
        <v>0</v>
      </c>
      <c r="L41" s="109">
        <f t="shared" si="2"/>
        <v>0</v>
      </c>
      <c r="M41" s="109">
        <f t="shared" si="2"/>
        <v>0</v>
      </c>
      <c r="N41" s="109">
        <f t="shared" si="2"/>
        <v>0</v>
      </c>
      <c r="O41" s="109">
        <f t="shared" si="2"/>
        <v>0</v>
      </c>
      <c r="P41" s="109">
        <f t="shared" si="2"/>
        <v>0</v>
      </c>
      <c r="Q41" s="109">
        <f t="shared" si="2"/>
        <v>0</v>
      </c>
      <c r="R41" s="109">
        <f t="shared" si="2"/>
        <v>0</v>
      </c>
      <c r="S41" s="109">
        <f t="shared" si="2"/>
        <v>0</v>
      </c>
      <c r="T41" s="109">
        <f t="shared" ref="T41" si="3">SUM(E41:S41)</f>
        <v>0</v>
      </c>
      <c r="U41" s="72"/>
      <c r="V41" s="93"/>
      <c r="W41" s="93"/>
      <c r="X41" s="93"/>
      <c r="Y41" s="93"/>
      <c r="Z41" s="81"/>
      <c r="AA41" s="81"/>
      <c r="AB41" s="81"/>
      <c r="AC41" s="104">
        <v>1</v>
      </c>
      <c r="AD41" s="104">
        <f t="shared" si="1"/>
        <v>1</v>
      </c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3"/>
      <c r="AR41" s="83"/>
    </row>
    <row r="42" spans="1:44" ht="7.5" customHeight="1" x14ac:dyDescent="0.2">
      <c r="A42" s="8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73"/>
      <c r="N42" s="73"/>
      <c r="O42" s="73"/>
      <c r="P42" s="72"/>
      <c r="Q42" s="72"/>
      <c r="R42" s="72"/>
      <c r="S42" s="72"/>
      <c r="T42" s="72"/>
      <c r="U42" s="72"/>
      <c r="V42" s="93"/>
      <c r="W42" s="93"/>
      <c r="X42" s="93"/>
      <c r="Y42" s="93"/>
      <c r="Z42" s="81"/>
      <c r="AA42" s="81"/>
      <c r="AB42" s="81"/>
      <c r="AC42" s="104"/>
      <c r="AD42" s="104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3"/>
      <c r="AR42" s="83"/>
    </row>
    <row r="43" spans="1:44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82"/>
      <c r="N43" s="82"/>
      <c r="O43" s="82"/>
      <c r="P43" s="81"/>
      <c r="Q43" s="81"/>
      <c r="R43" s="81"/>
      <c r="S43" s="81"/>
      <c r="T43" s="81"/>
      <c r="U43" s="81"/>
      <c r="V43" s="93"/>
      <c r="W43" s="93"/>
      <c r="X43" s="93"/>
      <c r="Y43" s="93"/>
      <c r="Z43" s="81"/>
      <c r="AA43" s="81"/>
      <c r="AB43" s="81"/>
      <c r="AC43" s="104"/>
      <c r="AD43" s="104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3"/>
      <c r="AR43" s="83"/>
    </row>
    <row r="44" spans="1:44" ht="15" x14ac:dyDescent="0.2">
      <c r="A44" s="8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73"/>
      <c r="N44" s="73"/>
      <c r="O44" s="73"/>
      <c r="P44" s="72"/>
      <c r="Q44" s="72"/>
      <c r="R44" s="72"/>
      <c r="S44" s="72"/>
      <c r="T44" s="72"/>
      <c r="U44" s="72"/>
      <c r="V44" s="93"/>
      <c r="W44" s="93"/>
      <c r="X44" s="115" t="s">
        <v>1774</v>
      </c>
      <c r="Y44" s="93"/>
      <c r="Z44" s="81"/>
      <c r="AA44" s="81"/>
      <c r="AB44" s="81"/>
      <c r="AC44" s="104"/>
      <c r="AD44" s="104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3"/>
      <c r="AR44" s="83"/>
    </row>
    <row r="45" spans="1:44" ht="13.5" thickBot="1" x14ac:dyDescent="0.25">
      <c r="A45" s="81"/>
      <c r="B45" s="72"/>
      <c r="C45" s="77" t="s">
        <v>1746</v>
      </c>
      <c r="D45" s="78"/>
      <c r="E45" s="78"/>
      <c r="F45" s="78"/>
      <c r="G45" s="78"/>
      <c r="H45" s="78"/>
      <c r="I45" s="78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2"/>
      <c r="V45" s="93"/>
      <c r="W45" s="92"/>
      <c r="X45" s="92"/>
      <c r="Y45" s="92"/>
      <c r="Z45" s="84"/>
      <c r="AA45" s="84"/>
      <c r="AB45" s="84"/>
      <c r="AC45" s="105"/>
      <c r="AD45" s="105"/>
      <c r="AE45" s="84"/>
      <c r="AF45" s="84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3"/>
      <c r="AR45" s="83"/>
    </row>
    <row r="46" spans="1:44" x14ac:dyDescent="0.2">
      <c r="A46" s="81"/>
      <c r="B46" s="72"/>
      <c r="C46" s="72"/>
      <c r="D46" s="72"/>
      <c r="E46" s="72"/>
      <c r="F46" s="72"/>
      <c r="G46" s="72"/>
      <c r="H46" s="72"/>
      <c r="I46" s="72"/>
      <c r="J46" s="72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2"/>
      <c r="V46" s="93"/>
      <c r="W46" s="92"/>
      <c r="X46" s="92"/>
      <c r="Y46" s="92"/>
      <c r="Z46" s="84"/>
      <c r="AA46" s="84"/>
      <c r="AB46" s="84"/>
      <c r="AC46" s="105"/>
      <c r="AD46" s="105"/>
      <c r="AE46" s="84"/>
      <c r="AF46" s="84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3"/>
      <c r="AR46" s="83"/>
    </row>
    <row r="47" spans="1:44" s="70" customFormat="1" ht="37.5" customHeight="1" x14ac:dyDescent="0.2">
      <c r="A47" s="85"/>
      <c r="B47" s="71"/>
      <c r="C47" s="75" t="s">
        <v>1731</v>
      </c>
      <c r="D47" s="75" t="s">
        <v>1730</v>
      </c>
      <c r="E47" s="75" t="s">
        <v>1729</v>
      </c>
      <c r="F47" s="75" t="s">
        <v>1732</v>
      </c>
      <c r="G47" s="75" t="s">
        <v>1733</v>
      </c>
      <c r="H47" s="75" t="s">
        <v>1734</v>
      </c>
      <c r="I47" s="75" t="s">
        <v>1735</v>
      </c>
      <c r="J47" s="75" t="s">
        <v>1736</v>
      </c>
      <c r="K47" s="75" t="s">
        <v>1737</v>
      </c>
      <c r="L47" s="75" t="s">
        <v>1738</v>
      </c>
      <c r="M47" s="75" t="s">
        <v>1739</v>
      </c>
      <c r="N47" s="75" t="s">
        <v>1740</v>
      </c>
      <c r="O47" s="75" t="s">
        <v>1741</v>
      </c>
      <c r="P47" s="75" t="s">
        <v>1742</v>
      </c>
      <c r="Q47" s="75" t="s">
        <v>1743</v>
      </c>
      <c r="R47" s="75" t="s">
        <v>1744</v>
      </c>
      <c r="S47" s="75" t="s">
        <v>1745</v>
      </c>
      <c r="T47" s="75" t="s">
        <v>1750</v>
      </c>
      <c r="U47" s="72"/>
      <c r="V47" s="93"/>
      <c r="W47" s="92"/>
      <c r="X47" s="92"/>
      <c r="Y47" s="92"/>
      <c r="Z47" s="84"/>
      <c r="AA47" s="84"/>
      <c r="AB47" s="84"/>
      <c r="AC47" s="104"/>
      <c r="AD47" s="104">
        <v>0</v>
      </c>
      <c r="AE47" s="84"/>
      <c r="AF47" s="84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3"/>
      <c r="AR47" s="83"/>
    </row>
    <row r="48" spans="1:44" ht="12.75" hidden="1" customHeight="1" x14ac:dyDescent="0.2">
      <c r="A48" s="81"/>
      <c r="B48" s="72"/>
      <c r="C48" s="111">
        <f>IF('DO contributeur2'!B10="Réserve pour aléas","Réserve",IF('DO contributeur2'!B10="Réserve pour imprévus","Réserve",'DO contributeur2'!B10))</f>
        <v>0</v>
      </c>
      <c r="D48" s="111">
        <f>'DO contributeur2'!D10</f>
        <v>0</v>
      </c>
      <c r="E48" s="100">
        <f>'DO contributeur2'!F10</f>
        <v>0</v>
      </c>
      <c r="F48" s="100">
        <f>'DO contributeur2'!G10</f>
        <v>0</v>
      </c>
      <c r="G48" s="100">
        <f>'DO contributeur2'!H10</f>
        <v>0</v>
      </c>
      <c r="H48" s="100">
        <f>'DO contributeur2'!I10</f>
        <v>0</v>
      </c>
      <c r="I48" s="100">
        <f>'DO contributeur2'!J10</f>
        <v>0</v>
      </c>
      <c r="J48" s="100">
        <f>'DO contributeur2'!K10</f>
        <v>0</v>
      </c>
      <c r="K48" s="100">
        <f>'DO contributeur2'!L10</f>
        <v>0</v>
      </c>
      <c r="L48" s="100">
        <f>'DO contributeur2'!M10</f>
        <v>0</v>
      </c>
      <c r="M48" s="100">
        <f>'DO contributeur2'!N10</f>
        <v>0</v>
      </c>
      <c r="N48" s="100">
        <f>'DO contributeur2'!O10</f>
        <v>0</v>
      </c>
      <c r="O48" s="100">
        <f>'DO contributeur2'!P10</f>
        <v>0</v>
      </c>
      <c r="P48" s="100">
        <f>'DO contributeur2'!Q10</f>
        <v>0</v>
      </c>
      <c r="Q48" s="100">
        <f>'DO contributeur2'!R10</f>
        <v>0</v>
      </c>
      <c r="R48" s="100">
        <f>'DO contributeur2'!S10</f>
        <v>0</v>
      </c>
      <c r="S48" s="100">
        <f>'DO contributeur2'!T10</f>
        <v>0</v>
      </c>
      <c r="T48" s="101">
        <f>SUM(E48:S48)</f>
        <v>0</v>
      </c>
      <c r="U48" s="72"/>
      <c r="V48" s="93"/>
      <c r="W48" s="92"/>
      <c r="X48" s="92"/>
      <c r="Y48" s="92"/>
      <c r="Z48" s="84"/>
      <c r="AA48" s="84"/>
      <c r="AB48" s="84"/>
      <c r="AC48" s="104">
        <v>1</v>
      </c>
      <c r="AD48" s="104">
        <f>IF(SUBTOTAL(103,AC48)=1,AD47+1,AD47)</f>
        <v>0</v>
      </c>
      <c r="AE48" s="84"/>
      <c r="AF48" s="84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3"/>
      <c r="AR48" s="83"/>
    </row>
    <row r="49" spans="1:44" ht="12.75" hidden="1" customHeight="1" x14ac:dyDescent="0.2">
      <c r="A49" s="81"/>
      <c r="B49" s="72"/>
      <c r="C49" s="114">
        <f>IF('DO contributeur2'!B11="Réserve pour aléas","Réserve",IF('DO contributeur2'!B11="Réserve pour imprévus","Réserve",'DO contributeur2'!B11))</f>
        <v>0</v>
      </c>
      <c r="D49" s="114">
        <f>'DO contributeur2'!D11</f>
        <v>0</v>
      </c>
      <c r="E49" s="102">
        <f>'DO contributeur2'!F11</f>
        <v>0</v>
      </c>
      <c r="F49" s="102">
        <f>'DO contributeur2'!G11</f>
        <v>0</v>
      </c>
      <c r="G49" s="102">
        <f>'DO contributeur2'!H11</f>
        <v>0</v>
      </c>
      <c r="H49" s="102">
        <f>'DO contributeur2'!I11</f>
        <v>0</v>
      </c>
      <c r="I49" s="102">
        <f>'DO contributeur2'!J11</f>
        <v>0</v>
      </c>
      <c r="J49" s="102">
        <f>'DO contributeur2'!K11</f>
        <v>0</v>
      </c>
      <c r="K49" s="102">
        <f>'DO contributeur2'!L11</f>
        <v>0</v>
      </c>
      <c r="L49" s="102">
        <f>'DO contributeur2'!M11</f>
        <v>0</v>
      </c>
      <c r="M49" s="102">
        <f>'DO contributeur2'!N11</f>
        <v>0</v>
      </c>
      <c r="N49" s="102">
        <f>'DO contributeur2'!O11</f>
        <v>0</v>
      </c>
      <c r="O49" s="102">
        <f>'DO contributeur2'!P11</f>
        <v>0</v>
      </c>
      <c r="P49" s="102">
        <f>'DO contributeur2'!Q11</f>
        <v>0</v>
      </c>
      <c r="Q49" s="102">
        <f>'DO contributeur2'!R11</f>
        <v>0</v>
      </c>
      <c r="R49" s="102">
        <f>'DO contributeur2'!S11</f>
        <v>0</v>
      </c>
      <c r="S49" s="102">
        <f>'DO contributeur2'!T11</f>
        <v>0</v>
      </c>
      <c r="T49" s="103">
        <f t="shared" ref="T49:T83" si="4">SUM(E49:S49)</f>
        <v>0</v>
      </c>
      <c r="U49" s="72"/>
      <c r="V49" s="93"/>
      <c r="W49" s="92"/>
      <c r="X49" s="92"/>
      <c r="Y49" s="92"/>
      <c r="Z49" s="84"/>
      <c r="AA49" s="84"/>
      <c r="AB49" s="84"/>
      <c r="AC49" s="104">
        <v>1</v>
      </c>
      <c r="AD49" s="104">
        <f t="shared" ref="AD49:AD83" si="5">IF(SUBTOTAL(103,AC49)=1,AD48+1,AD48)</f>
        <v>0</v>
      </c>
      <c r="AE49" s="84"/>
      <c r="AF49" s="84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3"/>
      <c r="AR49" s="83"/>
    </row>
    <row r="50" spans="1:44" ht="12.75" hidden="1" customHeight="1" x14ac:dyDescent="0.2">
      <c r="A50" s="81"/>
      <c r="B50" s="72"/>
      <c r="C50" s="114">
        <f>IF('DO contributeur2'!B12="Réserve pour aléas","Réserve",IF('DO contributeur2'!B12="Réserve pour imprévus","Réserve",'DO contributeur2'!B12))</f>
        <v>0</v>
      </c>
      <c r="D50" s="114">
        <f>'DO contributeur2'!D12</f>
        <v>0</v>
      </c>
      <c r="E50" s="102">
        <f>'DO contributeur2'!F12</f>
        <v>0</v>
      </c>
      <c r="F50" s="102">
        <f>'DO contributeur2'!G12</f>
        <v>0</v>
      </c>
      <c r="G50" s="102">
        <f>'DO contributeur2'!H12</f>
        <v>0</v>
      </c>
      <c r="H50" s="102">
        <f>'DO contributeur2'!I12</f>
        <v>0</v>
      </c>
      <c r="I50" s="102">
        <f>'DO contributeur2'!J12</f>
        <v>0</v>
      </c>
      <c r="J50" s="102">
        <f>'DO contributeur2'!K12</f>
        <v>0</v>
      </c>
      <c r="K50" s="102">
        <f>'DO contributeur2'!L12</f>
        <v>0</v>
      </c>
      <c r="L50" s="102">
        <f>'DO contributeur2'!M12</f>
        <v>0</v>
      </c>
      <c r="M50" s="102">
        <f>'DO contributeur2'!N12</f>
        <v>0</v>
      </c>
      <c r="N50" s="102">
        <f>'DO contributeur2'!O12</f>
        <v>0</v>
      </c>
      <c r="O50" s="102">
        <f>'DO contributeur2'!P12</f>
        <v>0</v>
      </c>
      <c r="P50" s="102">
        <f>'DO contributeur2'!Q12</f>
        <v>0</v>
      </c>
      <c r="Q50" s="102">
        <f>'DO contributeur2'!R12</f>
        <v>0</v>
      </c>
      <c r="R50" s="102">
        <f>'DO contributeur2'!S12</f>
        <v>0</v>
      </c>
      <c r="S50" s="102">
        <f>'DO contributeur2'!T12</f>
        <v>0</v>
      </c>
      <c r="T50" s="103">
        <f t="shared" si="4"/>
        <v>0</v>
      </c>
      <c r="U50" s="72"/>
      <c r="V50" s="93"/>
      <c r="W50" s="92"/>
      <c r="X50" s="92"/>
      <c r="Y50" s="92"/>
      <c r="Z50" s="84"/>
      <c r="AA50" s="84"/>
      <c r="AB50" s="84"/>
      <c r="AC50" s="104">
        <v>1</v>
      </c>
      <c r="AD50" s="104">
        <f t="shared" si="5"/>
        <v>0</v>
      </c>
      <c r="AE50" s="84"/>
      <c r="AF50" s="84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3"/>
      <c r="AR50" s="83"/>
    </row>
    <row r="51" spans="1:44" ht="12.75" hidden="1" customHeight="1" x14ac:dyDescent="0.2">
      <c r="A51" s="81"/>
      <c r="B51" s="72"/>
      <c r="C51" s="114">
        <f>IF('DO contributeur2'!B13="Réserve pour aléas","Réserve",IF('DO contributeur2'!B13="Réserve pour imprévus","Réserve",'DO contributeur2'!B13))</f>
        <v>0</v>
      </c>
      <c r="D51" s="114">
        <f>'DO contributeur2'!D13</f>
        <v>0</v>
      </c>
      <c r="E51" s="102">
        <f>'DO contributeur2'!F13</f>
        <v>0</v>
      </c>
      <c r="F51" s="102">
        <f>'DO contributeur2'!G13</f>
        <v>0</v>
      </c>
      <c r="G51" s="102">
        <f>'DO contributeur2'!H13</f>
        <v>0</v>
      </c>
      <c r="H51" s="102">
        <f>'DO contributeur2'!I13</f>
        <v>0</v>
      </c>
      <c r="I51" s="102">
        <f>'DO contributeur2'!J13</f>
        <v>0</v>
      </c>
      <c r="J51" s="102">
        <f>'DO contributeur2'!K13</f>
        <v>0</v>
      </c>
      <c r="K51" s="102">
        <f>'DO contributeur2'!L13</f>
        <v>0</v>
      </c>
      <c r="L51" s="102">
        <f>'DO contributeur2'!M13</f>
        <v>0</v>
      </c>
      <c r="M51" s="102">
        <f>'DO contributeur2'!N13</f>
        <v>0</v>
      </c>
      <c r="N51" s="102">
        <f>'DO contributeur2'!O13</f>
        <v>0</v>
      </c>
      <c r="O51" s="102">
        <f>'DO contributeur2'!P13</f>
        <v>0</v>
      </c>
      <c r="P51" s="102">
        <f>'DO contributeur2'!Q13</f>
        <v>0</v>
      </c>
      <c r="Q51" s="102">
        <f>'DO contributeur2'!R13</f>
        <v>0</v>
      </c>
      <c r="R51" s="102">
        <f>'DO contributeur2'!S13</f>
        <v>0</v>
      </c>
      <c r="S51" s="102">
        <f>'DO contributeur2'!T13</f>
        <v>0</v>
      </c>
      <c r="T51" s="103">
        <f t="shared" si="4"/>
        <v>0</v>
      </c>
      <c r="U51" s="72"/>
      <c r="V51" s="93"/>
      <c r="W51" s="92"/>
      <c r="X51" s="92"/>
      <c r="Y51" s="92"/>
      <c r="Z51" s="84"/>
      <c r="AA51" s="84"/>
      <c r="AB51" s="84"/>
      <c r="AC51" s="104">
        <v>1</v>
      </c>
      <c r="AD51" s="104">
        <f t="shared" si="5"/>
        <v>0</v>
      </c>
      <c r="AE51" s="84"/>
      <c r="AF51" s="84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3"/>
      <c r="AR51" s="83"/>
    </row>
    <row r="52" spans="1:44" ht="12.75" hidden="1" customHeight="1" x14ac:dyDescent="0.2">
      <c r="A52" s="81"/>
      <c r="B52" s="72"/>
      <c r="C52" s="114">
        <f>IF('DO contributeur2'!B14="Réserve pour aléas","Réserve",IF('DO contributeur2'!B14="Réserve pour imprévus","Réserve",'DO contributeur2'!B14))</f>
        <v>0</v>
      </c>
      <c r="D52" s="114">
        <f>'DO contributeur2'!D14</f>
        <v>0</v>
      </c>
      <c r="E52" s="102">
        <f>'DO contributeur2'!F14</f>
        <v>0</v>
      </c>
      <c r="F52" s="102">
        <f>'DO contributeur2'!G14</f>
        <v>0</v>
      </c>
      <c r="G52" s="102">
        <f>'DO contributeur2'!H14</f>
        <v>0</v>
      </c>
      <c r="H52" s="102">
        <f>'DO contributeur2'!I14</f>
        <v>0</v>
      </c>
      <c r="I52" s="102">
        <f>'DO contributeur2'!J14</f>
        <v>0</v>
      </c>
      <c r="J52" s="102">
        <f>'DO contributeur2'!K14</f>
        <v>0</v>
      </c>
      <c r="K52" s="102">
        <f>'DO contributeur2'!L14</f>
        <v>0</v>
      </c>
      <c r="L52" s="102">
        <f>'DO contributeur2'!M14</f>
        <v>0</v>
      </c>
      <c r="M52" s="102">
        <f>'DO contributeur2'!N14</f>
        <v>0</v>
      </c>
      <c r="N52" s="102">
        <f>'DO contributeur2'!O14</f>
        <v>0</v>
      </c>
      <c r="O52" s="102">
        <f>'DO contributeur2'!P14</f>
        <v>0</v>
      </c>
      <c r="P52" s="102">
        <f>'DO contributeur2'!Q14</f>
        <v>0</v>
      </c>
      <c r="Q52" s="102">
        <f>'DO contributeur2'!R14</f>
        <v>0</v>
      </c>
      <c r="R52" s="102">
        <f>'DO contributeur2'!S14</f>
        <v>0</v>
      </c>
      <c r="S52" s="102">
        <f>'DO contributeur2'!T14</f>
        <v>0</v>
      </c>
      <c r="T52" s="103">
        <f t="shared" si="4"/>
        <v>0</v>
      </c>
      <c r="U52" s="72"/>
      <c r="V52" s="93"/>
      <c r="W52" s="92"/>
      <c r="X52" s="92"/>
      <c r="Y52" s="92"/>
      <c r="Z52" s="84"/>
      <c r="AA52" s="84"/>
      <c r="AB52" s="84"/>
      <c r="AC52" s="104">
        <v>1</v>
      </c>
      <c r="AD52" s="104">
        <f t="shared" si="5"/>
        <v>0</v>
      </c>
      <c r="AE52" s="84"/>
      <c r="AF52" s="84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3"/>
      <c r="AR52" s="83"/>
    </row>
    <row r="53" spans="1:44" ht="12.75" hidden="1" customHeight="1" x14ac:dyDescent="0.2">
      <c r="A53" s="81"/>
      <c r="B53" s="72"/>
      <c r="C53" s="114">
        <f>IF('DO contributeur2'!B15="Réserve pour aléas","Réserve",IF('DO contributeur2'!B15="Réserve pour imprévus","Réserve",'DO contributeur2'!B15))</f>
        <v>0</v>
      </c>
      <c r="D53" s="114">
        <f>'DO contributeur2'!D15</f>
        <v>0</v>
      </c>
      <c r="E53" s="102">
        <f>'DO contributeur2'!F15</f>
        <v>0</v>
      </c>
      <c r="F53" s="102">
        <f>'DO contributeur2'!G15</f>
        <v>0</v>
      </c>
      <c r="G53" s="102">
        <f>'DO contributeur2'!H15</f>
        <v>0</v>
      </c>
      <c r="H53" s="102">
        <f>'DO contributeur2'!I15</f>
        <v>0</v>
      </c>
      <c r="I53" s="102">
        <f>'DO contributeur2'!J15</f>
        <v>0</v>
      </c>
      <c r="J53" s="102">
        <f>'DO contributeur2'!K15</f>
        <v>0</v>
      </c>
      <c r="K53" s="102">
        <f>'DO contributeur2'!L15</f>
        <v>0</v>
      </c>
      <c r="L53" s="102">
        <f>'DO contributeur2'!M15</f>
        <v>0</v>
      </c>
      <c r="M53" s="102">
        <f>'DO contributeur2'!N15</f>
        <v>0</v>
      </c>
      <c r="N53" s="102">
        <f>'DO contributeur2'!O15</f>
        <v>0</v>
      </c>
      <c r="O53" s="102">
        <f>'DO contributeur2'!P15</f>
        <v>0</v>
      </c>
      <c r="P53" s="102">
        <f>'DO contributeur2'!Q15</f>
        <v>0</v>
      </c>
      <c r="Q53" s="102">
        <f>'DO contributeur2'!R15</f>
        <v>0</v>
      </c>
      <c r="R53" s="102">
        <f>'DO contributeur2'!S15</f>
        <v>0</v>
      </c>
      <c r="S53" s="102">
        <f>'DO contributeur2'!T15</f>
        <v>0</v>
      </c>
      <c r="T53" s="103">
        <f t="shared" si="4"/>
        <v>0</v>
      </c>
      <c r="U53" s="72"/>
      <c r="V53" s="93"/>
      <c r="W53" s="92"/>
      <c r="X53" s="92"/>
      <c r="Y53" s="92"/>
      <c r="Z53" s="84"/>
      <c r="AA53" s="84"/>
      <c r="AB53" s="84"/>
      <c r="AC53" s="104">
        <v>1</v>
      </c>
      <c r="AD53" s="104">
        <f t="shared" si="5"/>
        <v>0</v>
      </c>
      <c r="AE53" s="84"/>
      <c r="AF53" s="84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3"/>
      <c r="AR53" s="83"/>
    </row>
    <row r="54" spans="1:44" ht="12.75" hidden="1" customHeight="1" x14ac:dyDescent="0.2">
      <c r="A54" s="81"/>
      <c r="B54" s="72"/>
      <c r="C54" s="114">
        <f>IF('DO contributeur2'!B16="Réserve pour aléas","Réserve",IF('DO contributeur2'!B16="Réserve pour imprévus","Réserve",'DO contributeur2'!B16))</f>
        <v>0</v>
      </c>
      <c r="D54" s="114">
        <f>'DO contributeur2'!D16</f>
        <v>0</v>
      </c>
      <c r="E54" s="102">
        <f>'DO contributeur2'!F16</f>
        <v>0</v>
      </c>
      <c r="F54" s="102">
        <f>'DO contributeur2'!G16</f>
        <v>0</v>
      </c>
      <c r="G54" s="102">
        <f>'DO contributeur2'!H16</f>
        <v>0</v>
      </c>
      <c r="H54" s="102">
        <f>'DO contributeur2'!I16</f>
        <v>0</v>
      </c>
      <c r="I54" s="102">
        <f>'DO contributeur2'!J16</f>
        <v>0</v>
      </c>
      <c r="J54" s="102">
        <f>'DO contributeur2'!K16</f>
        <v>0</v>
      </c>
      <c r="K54" s="102">
        <f>'DO contributeur2'!L16</f>
        <v>0</v>
      </c>
      <c r="L54" s="102">
        <f>'DO contributeur2'!M16</f>
        <v>0</v>
      </c>
      <c r="M54" s="102">
        <f>'DO contributeur2'!N16</f>
        <v>0</v>
      </c>
      <c r="N54" s="102">
        <f>'DO contributeur2'!O16</f>
        <v>0</v>
      </c>
      <c r="O54" s="102">
        <f>'DO contributeur2'!P16</f>
        <v>0</v>
      </c>
      <c r="P54" s="102">
        <f>'DO contributeur2'!Q16</f>
        <v>0</v>
      </c>
      <c r="Q54" s="102">
        <f>'DO contributeur2'!R16</f>
        <v>0</v>
      </c>
      <c r="R54" s="102">
        <f>'DO contributeur2'!S16</f>
        <v>0</v>
      </c>
      <c r="S54" s="102">
        <f>'DO contributeur2'!T16</f>
        <v>0</v>
      </c>
      <c r="T54" s="103">
        <f t="shared" si="4"/>
        <v>0</v>
      </c>
      <c r="U54" s="72"/>
      <c r="V54" s="93"/>
      <c r="W54" s="92"/>
      <c r="X54" s="92"/>
      <c r="Y54" s="92"/>
      <c r="Z54" s="84"/>
      <c r="AA54" s="84"/>
      <c r="AB54" s="84"/>
      <c r="AC54" s="104">
        <v>1</v>
      </c>
      <c r="AD54" s="104">
        <f t="shared" si="5"/>
        <v>0</v>
      </c>
      <c r="AE54" s="84"/>
      <c r="AF54" s="84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3"/>
      <c r="AR54" s="83"/>
    </row>
    <row r="55" spans="1:44" ht="12.75" hidden="1" customHeight="1" x14ac:dyDescent="0.2">
      <c r="A55" s="81"/>
      <c r="B55" s="72"/>
      <c r="C55" s="114">
        <f>IF('DO contributeur2'!B17="Réserve pour aléas","Réserve",IF('DO contributeur2'!B17="Réserve pour imprévus","Réserve",'DO contributeur2'!B17))</f>
        <v>0</v>
      </c>
      <c r="D55" s="114">
        <f>'DO contributeur2'!D17</f>
        <v>0</v>
      </c>
      <c r="E55" s="102">
        <f>'DO contributeur2'!F17</f>
        <v>0</v>
      </c>
      <c r="F55" s="102">
        <f>'DO contributeur2'!G17</f>
        <v>0</v>
      </c>
      <c r="G55" s="102">
        <f>'DO contributeur2'!H17</f>
        <v>0</v>
      </c>
      <c r="H55" s="102">
        <f>'DO contributeur2'!I17</f>
        <v>0</v>
      </c>
      <c r="I55" s="102">
        <f>'DO contributeur2'!J17</f>
        <v>0</v>
      </c>
      <c r="J55" s="102">
        <f>'DO contributeur2'!K17</f>
        <v>0</v>
      </c>
      <c r="K55" s="102">
        <f>'DO contributeur2'!L17</f>
        <v>0</v>
      </c>
      <c r="L55" s="102">
        <f>'DO contributeur2'!M17</f>
        <v>0</v>
      </c>
      <c r="M55" s="102">
        <f>'DO contributeur2'!N17</f>
        <v>0</v>
      </c>
      <c r="N55" s="102">
        <f>'DO contributeur2'!O17</f>
        <v>0</v>
      </c>
      <c r="O55" s="102">
        <f>'DO contributeur2'!P17</f>
        <v>0</v>
      </c>
      <c r="P55" s="102">
        <f>'DO contributeur2'!Q17</f>
        <v>0</v>
      </c>
      <c r="Q55" s="102">
        <f>'DO contributeur2'!R17</f>
        <v>0</v>
      </c>
      <c r="R55" s="102">
        <f>'DO contributeur2'!S17</f>
        <v>0</v>
      </c>
      <c r="S55" s="102">
        <f>'DO contributeur2'!T17</f>
        <v>0</v>
      </c>
      <c r="T55" s="103">
        <f t="shared" si="4"/>
        <v>0</v>
      </c>
      <c r="U55" s="72"/>
      <c r="V55" s="93"/>
      <c r="W55" s="92"/>
      <c r="X55" s="92"/>
      <c r="Y55" s="92"/>
      <c r="Z55" s="84"/>
      <c r="AA55" s="84"/>
      <c r="AB55" s="84"/>
      <c r="AC55" s="104">
        <v>1</v>
      </c>
      <c r="AD55" s="104">
        <f t="shared" si="5"/>
        <v>0</v>
      </c>
      <c r="AE55" s="84"/>
      <c r="AF55" s="84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3"/>
      <c r="AR55" s="83"/>
    </row>
    <row r="56" spans="1:44" ht="12.75" hidden="1" customHeight="1" x14ac:dyDescent="0.2">
      <c r="A56" s="81"/>
      <c r="B56" s="72"/>
      <c r="C56" s="114">
        <f>IF('DO contributeur2'!B18="Réserve pour aléas","Réserve",IF('DO contributeur2'!B18="Réserve pour imprévus","Réserve",'DO contributeur2'!B18))</f>
        <v>0</v>
      </c>
      <c r="D56" s="114">
        <f>'DO contributeur2'!D18</f>
        <v>0</v>
      </c>
      <c r="E56" s="102">
        <f>'DO contributeur2'!F18</f>
        <v>0</v>
      </c>
      <c r="F56" s="102">
        <f>'DO contributeur2'!G18</f>
        <v>0</v>
      </c>
      <c r="G56" s="102">
        <f>'DO contributeur2'!H18</f>
        <v>0</v>
      </c>
      <c r="H56" s="102">
        <f>'DO contributeur2'!I18</f>
        <v>0</v>
      </c>
      <c r="I56" s="102">
        <f>'DO contributeur2'!J18</f>
        <v>0</v>
      </c>
      <c r="J56" s="102">
        <f>'DO contributeur2'!K18</f>
        <v>0</v>
      </c>
      <c r="K56" s="102">
        <f>'DO contributeur2'!L18</f>
        <v>0</v>
      </c>
      <c r="L56" s="102">
        <f>'DO contributeur2'!M18</f>
        <v>0</v>
      </c>
      <c r="M56" s="102">
        <f>'DO contributeur2'!N18</f>
        <v>0</v>
      </c>
      <c r="N56" s="102">
        <f>'DO contributeur2'!O18</f>
        <v>0</v>
      </c>
      <c r="O56" s="102">
        <f>'DO contributeur2'!P18</f>
        <v>0</v>
      </c>
      <c r="P56" s="102">
        <f>'DO contributeur2'!Q18</f>
        <v>0</v>
      </c>
      <c r="Q56" s="102">
        <f>'DO contributeur2'!R18</f>
        <v>0</v>
      </c>
      <c r="R56" s="102">
        <f>'DO contributeur2'!S18</f>
        <v>0</v>
      </c>
      <c r="S56" s="102">
        <f>'DO contributeur2'!T18</f>
        <v>0</v>
      </c>
      <c r="T56" s="103">
        <f t="shared" si="4"/>
        <v>0</v>
      </c>
      <c r="U56" s="72"/>
      <c r="V56" s="93"/>
      <c r="W56" s="92"/>
      <c r="X56" s="92"/>
      <c r="Y56" s="92"/>
      <c r="Z56" s="84"/>
      <c r="AA56" s="84"/>
      <c r="AB56" s="84"/>
      <c r="AC56" s="104">
        <v>1</v>
      </c>
      <c r="AD56" s="104">
        <f t="shared" si="5"/>
        <v>0</v>
      </c>
      <c r="AE56" s="84"/>
      <c r="AF56" s="84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3"/>
      <c r="AR56" s="83"/>
    </row>
    <row r="57" spans="1:44" ht="12.75" hidden="1" customHeight="1" x14ac:dyDescent="0.2">
      <c r="A57" s="81"/>
      <c r="B57" s="72"/>
      <c r="C57" s="114">
        <f>IF('DO contributeur2'!B19="Réserve pour aléas","Réserve",IF('DO contributeur2'!B19="Réserve pour imprévus","Réserve",'DO contributeur2'!B19))</f>
        <v>0</v>
      </c>
      <c r="D57" s="114">
        <f>'DO contributeur2'!D19</f>
        <v>0</v>
      </c>
      <c r="E57" s="102">
        <f>'DO contributeur2'!F19</f>
        <v>0</v>
      </c>
      <c r="F57" s="102">
        <f>'DO contributeur2'!G19</f>
        <v>0</v>
      </c>
      <c r="G57" s="102">
        <f>'DO contributeur2'!H19</f>
        <v>0</v>
      </c>
      <c r="H57" s="102">
        <f>'DO contributeur2'!I19</f>
        <v>0</v>
      </c>
      <c r="I57" s="102">
        <f>'DO contributeur2'!J19</f>
        <v>0</v>
      </c>
      <c r="J57" s="102">
        <f>'DO contributeur2'!K19</f>
        <v>0</v>
      </c>
      <c r="K57" s="102">
        <f>'DO contributeur2'!L19</f>
        <v>0</v>
      </c>
      <c r="L57" s="102">
        <f>'DO contributeur2'!M19</f>
        <v>0</v>
      </c>
      <c r="M57" s="102">
        <f>'DO contributeur2'!N19</f>
        <v>0</v>
      </c>
      <c r="N57" s="102">
        <f>'DO contributeur2'!O19</f>
        <v>0</v>
      </c>
      <c r="O57" s="102">
        <f>'DO contributeur2'!P19</f>
        <v>0</v>
      </c>
      <c r="P57" s="102">
        <f>'DO contributeur2'!Q19</f>
        <v>0</v>
      </c>
      <c r="Q57" s="102">
        <f>'DO contributeur2'!R19</f>
        <v>0</v>
      </c>
      <c r="R57" s="102">
        <f>'DO contributeur2'!S19</f>
        <v>0</v>
      </c>
      <c r="S57" s="102">
        <f>'DO contributeur2'!T19</f>
        <v>0</v>
      </c>
      <c r="T57" s="103">
        <f t="shared" si="4"/>
        <v>0</v>
      </c>
      <c r="U57" s="72"/>
      <c r="V57" s="93"/>
      <c r="W57" s="92"/>
      <c r="X57" s="92"/>
      <c r="Y57" s="92"/>
      <c r="Z57" s="84"/>
      <c r="AA57" s="84"/>
      <c r="AB57" s="84"/>
      <c r="AC57" s="104">
        <v>1</v>
      </c>
      <c r="AD57" s="104">
        <f t="shared" si="5"/>
        <v>0</v>
      </c>
      <c r="AE57" s="84"/>
      <c r="AF57" s="84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3"/>
      <c r="AR57" s="83"/>
    </row>
    <row r="58" spans="1:44" ht="12.75" hidden="1" customHeight="1" x14ac:dyDescent="0.2">
      <c r="A58" s="81"/>
      <c r="B58" s="72"/>
      <c r="C58" s="114">
        <f>IF('DO contributeur2'!B20="Réserve pour aléas","Réserve",IF('DO contributeur2'!B20="Réserve pour imprévus","Réserve",'DO contributeur2'!B20))</f>
        <v>0</v>
      </c>
      <c r="D58" s="114">
        <f>'DO contributeur2'!D20</f>
        <v>0</v>
      </c>
      <c r="E58" s="102">
        <f>'DO contributeur2'!F20</f>
        <v>0</v>
      </c>
      <c r="F58" s="102">
        <f>'DO contributeur2'!G20</f>
        <v>0</v>
      </c>
      <c r="G58" s="102">
        <f>'DO contributeur2'!H20</f>
        <v>0</v>
      </c>
      <c r="H58" s="102">
        <f>'DO contributeur2'!I20</f>
        <v>0</v>
      </c>
      <c r="I58" s="102">
        <f>'DO contributeur2'!J20</f>
        <v>0</v>
      </c>
      <c r="J58" s="102">
        <f>'DO contributeur2'!K20</f>
        <v>0</v>
      </c>
      <c r="K58" s="102">
        <f>'DO contributeur2'!L20</f>
        <v>0</v>
      </c>
      <c r="L58" s="102">
        <f>'DO contributeur2'!M20</f>
        <v>0</v>
      </c>
      <c r="M58" s="102">
        <f>'DO contributeur2'!N20</f>
        <v>0</v>
      </c>
      <c r="N58" s="102">
        <f>'DO contributeur2'!O20</f>
        <v>0</v>
      </c>
      <c r="O58" s="102">
        <f>'DO contributeur2'!P20</f>
        <v>0</v>
      </c>
      <c r="P58" s="102">
        <f>'DO contributeur2'!Q20</f>
        <v>0</v>
      </c>
      <c r="Q58" s="102">
        <f>'DO contributeur2'!R20</f>
        <v>0</v>
      </c>
      <c r="R58" s="102">
        <f>'DO contributeur2'!S20</f>
        <v>0</v>
      </c>
      <c r="S58" s="102">
        <f>'DO contributeur2'!T20</f>
        <v>0</v>
      </c>
      <c r="T58" s="103">
        <f t="shared" si="4"/>
        <v>0</v>
      </c>
      <c r="U58" s="72"/>
      <c r="V58" s="93"/>
      <c r="W58" s="92"/>
      <c r="X58" s="92"/>
      <c r="Y58" s="92"/>
      <c r="Z58" s="84"/>
      <c r="AA58" s="84"/>
      <c r="AB58" s="84"/>
      <c r="AC58" s="104">
        <v>1</v>
      </c>
      <c r="AD58" s="104">
        <f t="shared" si="5"/>
        <v>0</v>
      </c>
      <c r="AE58" s="84"/>
      <c r="AF58" s="84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3"/>
      <c r="AR58" s="83"/>
    </row>
    <row r="59" spans="1:44" ht="12.75" hidden="1" customHeight="1" x14ac:dyDescent="0.2">
      <c r="A59" s="81"/>
      <c r="B59" s="72"/>
      <c r="C59" s="114">
        <f>IF('DO contributeur2'!B21="Réserve pour aléas","Réserve",IF('DO contributeur2'!B21="Réserve pour imprévus","Réserve",'DO contributeur2'!B21))</f>
        <v>0</v>
      </c>
      <c r="D59" s="114">
        <f>'DO contributeur2'!D21</f>
        <v>0</v>
      </c>
      <c r="E59" s="102">
        <f>'DO contributeur2'!F21</f>
        <v>0</v>
      </c>
      <c r="F59" s="102">
        <f>'DO contributeur2'!G21</f>
        <v>0</v>
      </c>
      <c r="G59" s="102">
        <f>'DO contributeur2'!H21</f>
        <v>0</v>
      </c>
      <c r="H59" s="102">
        <f>'DO contributeur2'!I21</f>
        <v>0</v>
      </c>
      <c r="I59" s="102">
        <f>'DO contributeur2'!J21</f>
        <v>0</v>
      </c>
      <c r="J59" s="102">
        <f>'DO contributeur2'!K21</f>
        <v>0</v>
      </c>
      <c r="K59" s="102">
        <f>'DO contributeur2'!L21</f>
        <v>0</v>
      </c>
      <c r="L59" s="102">
        <f>'DO contributeur2'!M21</f>
        <v>0</v>
      </c>
      <c r="M59" s="102">
        <f>'DO contributeur2'!N21</f>
        <v>0</v>
      </c>
      <c r="N59" s="102">
        <f>'DO contributeur2'!O21</f>
        <v>0</v>
      </c>
      <c r="O59" s="102">
        <f>'DO contributeur2'!P21</f>
        <v>0</v>
      </c>
      <c r="P59" s="102">
        <f>'DO contributeur2'!Q21</f>
        <v>0</v>
      </c>
      <c r="Q59" s="102">
        <f>'DO contributeur2'!R21</f>
        <v>0</v>
      </c>
      <c r="R59" s="102">
        <f>'DO contributeur2'!S21</f>
        <v>0</v>
      </c>
      <c r="S59" s="102">
        <f>'DO contributeur2'!T21</f>
        <v>0</v>
      </c>
      <c r="T59" s="103">
        <f t="shared" si="4"/>
        <v>0</v>
      </c>
      <c r="U59" s="72"/>
      <c r="V59" s="93"/>
      <c r="W59" s="92"/>
      <c r="X59" s="92"/>
      <c r="Y59" s="92"/>
      <c r="Z59" s="84"/>
      <c r="AA59" s="84"/>
      <c r="AB59" s="84"/>
      <c r="AC59" s="104">
        <v>1</v>
      </c>
      <c r="AD59" s="104">
        <f t="shared" si="5"/>
        <v>0</v>
      </c>
      <c r="AE59" s="84"/>
      <c r="AF59" s="84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3"/>
      <c r="AR59" s="83"/>
    </row>
    <row r="60" spans="1:44" ht="12.75" hidden="1" customHeight="1" x14ac:dyDescent="0.2">
      <c r="A60" s="81"/>
      <c r="B60" s="72"/>
      <c r="C60" s="114">
        <f>IF('DO contributeur2'!B22="Réserve pour aléas","Réserve",IF('DO contributeur2'!B22="Réserve pour imprévus","Réserve",'DO contributeur2'!B22))</f>
        <v>0</v>
      </c>
      <c r="D60" s="114">
        <f>'DO contributeur2'!D22</f>
        <v>0</v>
      </c>
      <c r="E60" s="102">
        <f>'DO contributeur2'!F22</f>
        <v>0</v>
      </c>
      <c r="F60" s="102">
        <f>'DO contributeur2'!G22</f>
        <v>0</v>
      </c>
      <c r="G60" s="102">
        <f>'DO contributeur2'!H22</f>
        <v>0</v>
      </c>
      <c r="H60" s="102">
        <f>'DO contributeur2'!I22</f>
        <v>0</v>
      </c>
      <c r="I60" s="102">
        <f>'DO contributeur2'!J22</f>
        <v>0</v>
      </c>
      <c r="J60" s="102">
        <f>'DO contributeur2'!K22</f>
        <v>0</v>
      </c>
      <c r="K60" s="102">
        <f>'DO contributeur2'!L22</f>
        <v>0</v>
      </c>
      <c r="L60" s="102">
        <f>'DO contributeur2'!M22</f>
        <v>0</v>
      </c>
      <c r="M60" s="102">
        <f>'DO contributeur2'!N22</f>
        <v>0</v>
      </c>
      <c r="N60" s="102">
        <f>'DO contributeur2'!O22</f>
        <v>0</v>
      </c>
      <c r="O60" s="102">
        <f>'DO contributeur2'!P22</f>
        <v>0</v>
      </c>
      <c r="P60" s="102">
        <f>'DO contributeur2'!Q22</f>
        <v>0</v>
      </c>
      <c r="Q60" s="102">
        <f>'DO contributeur2'!R22</f>
        <v>0</v>
      </c>
      <c r="R60" s="102">
        <f>'DO contributeur2'!S22</f>
        <v>0</v>
      </c>
      <c r="S60" s="102">
        <f>'DO contributeur2'!T22</f>
        <v>0</v>
      </c>
      <c r="T60" s="103">
        <f t="shared" si="4"/>
        <v>0</v>
      </c>
      <c r="U60" s="72"/>
      <c r="V60" s="93"/>
      <c r="W60" s="92"/>
      <c r="X60" s="92"/>
      <c r="Y60" s="92"/>
      <c r="Z60" s="84"/>
      <c r="AA60" s="84"/>
      <c r="AB60" s="84"/>
      <c r="AC60" s="104">
        <v>1</v>
      </c>
      <c r="AD60" s="104">
        <f t="shared" si="5"/>
        <v>0</v>
      </c>
      <c r="AE60" s="84"/>
      <c r="AF60" s="84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3"/>
      <c r="AR60" s="83"/>
    </row>
    <row r="61" spans="1:44" ht="12.75" hidden="1" customHeight="1" x14ac:dyDescent="0.2">
      <c r="A61" s="81"/>
      <c r="B61" s="72"/>
      <c r="C61" s="114">
        <f>IF('DO contributeur2'!B23="Réserve pour aléas","Réserve",IF('DO contributeur2'!B23="Réserve pour imprévus","Réserve",'DO contributeur2'!B23))</f>
        <v>0</v>
      </c>
      <c r="D61" s="114">
        <f>'DO contributeur2'!D23</f>
        <v>0</v>
      </c>
      <c r="E61" s="102">
        <f>'DO contributeur2'!F23</f>
        <v>0</v>
      </c>
      <c r="F61" s="102">
        <f>'DO contributeur2'!G23</f>
        <v>0</v>
      </c>
      <c r="G61" s="102">
        <f>'DO contributeur2'!H23</f>
        <v>0</v>
      </c>
      <c r="H61" s="102">
        <f>'DO contributeur2'!I23</f>
        <v>0</v>
      </c>
      <c r="I61" s="102">
        <f>'DO contributeur2'!J23</f>
        <v>0</v>
      </c>
      <c r="J61" s="102">
        <f>'DO contributeur2'!K23</f>
        <v>0</v>
      </c>
      <c r="K61" s="102">
        <f>'DO contributeur2'!L23</f>
        <v>0</v>
      </c>
      <c r="L61" s="102">
        <f>'DO contributeur2'!M23</f>
        <v>0</v>
      </c>
      <c r="M61" s="102">
        <f>'DO contributeur2'!N23</f>
        <v>0</v>
      </c>
      <c r="N61" s="102">
        <f>'DO contributeur2'!O23</f>
        <v>0</v>
      </c>
      <c r="O61" s="102">
        <f>'DO contributeur2'!P23</f>
        <v>0</v>
      </c>
      <c r="P61" s="102">
        <f>'DO contributeur2'!Q23</f>
        <v>0</v>
      </c>
      <c r="Q61" s="102">
        <f>'DO contributeur2'!R23</f>
        <v>0</v>
      </c>
      <c r="R61" s="102">
        <f>'DO contributeur2'!S23</f>
        <v>0</v>
      </c>
      <c r="S61" s="102">
        <f>'DO contributeur2'!T23</f>
        <v>0</v>
      </c>
      <c r="T61" s="103">
        <f t="shared" si="4"/>
        <v>0</v>
      </c>
      <c r="U61" s="72"/>
      <c r="V61" s="93"/>
      <c r="W61" s="92"/>
      <c r="X61" s="92"/>
      <c r="Y61" s="92"/>
      <c r="Z61" s="84"/>
      <c r="AA61" s="84"/>
      <c r="AB61" s="84"/>
      <c r="AC61" s="104">
        <v>1</v>
      </c>
      <c r="AD61" s="104">
        <f t="shared" si="5"/>
        <v>0</v>
      </c>
      <c r="AE61" s="84"/>
      <c r="AF61" s="84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3"/>
      <c r="AR61" s="83"/>
    </row>
    <row r="62" spans="1:44" ht="12.75" hidden="1" customHeight="1" x14ac:dyDescent="0.2">
      <c r="A62" s="81"/>
      <c r="B62" s="72"/>
      <c r="C62" s="114">
        <f>IF('DO contributeur2'!B24="Réserve pour aléas","Réserve",IF('DO contributeur2'!B24="Réserve pour imprévus","Réserve",'DO contributeur2'!B24))</f>
        <v>0</v>
      </c>
      <c r="D62" s="114">
        <f>'DO contributeur2'!D24</f>
        <v>0</v>
      </c>
      <c r="E62" s="102">
        <f>'DO contributeur2'!F24</f>
        <v>0</v>
      </c>
      <c r="F62" s="102">
        <f>'DO contributeur2'!G24</f>
        <v>0</v>
      </c>
      <c r="G62" s="102">
        <f>'DO contributeur2'!H24</f>
        <v>0</v>
      </c>
      <c r="H62" s="102">
        <f>'DO contributeur2'!I24</f>
        <v>0</v>
      </c>
      <c r="I62" s="102">
        <f>'DO contributeur2'!J24</f>
        <v>0</v>
      </c>
      <c r="J62" s="102">
        <f>'DO contributeur2'!K24</f>
        <v>0</v>
      </c>
      <c r="K62" s="102">
        <f>'DO contributeur2'!L24</f>
        <v>0</v>
      </c>
      <c r="L62" s="102">
        <f>'DO contributeur2'!M24</f>
        <v>0</v>
      </c>
      <c r="M62" s="102">
        <f>'DO contributeur2'!N24</f>
        <v>0</v>
      </c>
      <c r="N62" s="102">
        <f>'DO contributeur2'!O24</f>
        <v>0</v>
      </c>
      <c r="O62" s="102">
        <f>'DO contributeur2'!P24</f>
        <v>0</v>
      </c>
      <c r="P62" s="102">
        <f>'DO contributeur2'!Q24</f>
        <v>0</v>
      </c>
      <c r="Q62" s="102">
        <f>'DO contributeur2'!R24</f>
        <v>0</v>
      </c>
      <c r="R62" s="102">
        <f>'DO contributeur2'!S24</f>
        <v>0</v>
      </c>
      <c r="S62" s="102">
        <f>'DO contributeur2'!T24</f>
        <v>0</v>
      </c>
      <c r="T62" s="103">
        <f t="shared" si="4"/>
        <v>0</v>
      </c>
      <c r="U62" s="72"/>
      <c r="V62" s="93"/>
      <c r="W62" s="92"/>
      <c r="X62" s="92"/>
      <c r="Y62" s="92"/>
      <c r="Z62" s="84"/>
      <c r="AA62" s="84"/>
      <c r="AB62" s="84"/>
      <c r="AC62" s="104">
        <v>1</v>
      </c>
      <c r="AD62" s="104">
        <f t="shared" si="5"/>
        <v>0</v>
      </c>
      <c r="AE62" s="84"/>
      <c r="AF62" s="84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3"/>
      <c r="AR62" s="83"/>
    </row>
    <row r="63" spans="1:44" ht="12.75" hidden="1" customHeight="1" x14ac:dyDescent="0.2">
      <c r="A63" s="81"/>
      <c r="B63" s="72"/>
      <c r="C63" s="114">
        <f>IF('DO contributeur2'!B25="Réserve pour aléas","Réserve",IF('DO contributeur2'!B25="Réserve pour imprévus","Réserve",'DO contributeur2'!B25))</f>
        <v>0</v>
      </c>
      <c r="D63" s="114">
        <f>'DO contributeur2'!D25</f>
        <v>0</v>
      </c>
      <c r="E63" s="102">
        <f>'DO contributeur2'!F25</f>
        <v>0</v>
      </c>
      <c r="F63" s="102">
        <f>'DO contributeur2'!G25</f>
        <v>0</v>
      </c>
      <c r="G63" s="102">
        <f>'DO contributeur2'!H25</f>
        <v>0</v>
      </c>
      <c r="H63" s="102">
        <f>'DO contributeur2'!I25</f>
        <v>0</v>
      </c>
      <c r="I63" s="102">
        <f>'DO contributeur2'!J25</f>
        <v>0</v>
      </c>
      <c r="J63" s="102">
        <f>'DO contributeur2'!K25</f>
        <v>0</v>
      </c>
      <c r="K63" s="102">
        <f>'DO contributeur2'!L25</f>
        <v>0</v>
      </c>
      <c r="L63" s="102">
        <f>'DO contributeur2'!M25</f>
        <v>0</v>
      </c>
      <c r="M63" s="102">
        <f>'DO contributeur2'!N25</f>
        <v>0</v>
      </c>
      <c r="N63" s="102">
        <f>'DO contributeur2'!O25</f>
        <v>0</v>
      </c>
      <c r="O63" s="102">
        <f>'DO contributeur2'!P25</f>
        <v>0</v>
      </c>
      <c r="P63" s="102">
        <f>'DO contributeur2'!Q25</f>
        <v>0</v>
      </c>
      <c r="Q63" s="102">
        <f>'DO contributeur2'!R25</f>
        <v>0</v>
      </c>
      <c r="R63" s="102">
        <f>'DO contributeur2'!S25</f>
        <v>0</v>
      </c>
      <c r="S63" s="102">
        <f>'DO contributeur2'!T25</f>
        <v>0</v>
      </c>
      <c r="T63" s="103">
        <f t="shared" si="4"/>
        <v>0</v>
      </c>
      <c r="U63" s="72"/>
      <c r="V63" s="93"/>
      <c r="W63" s="92"/>
      <c r="X63" s="92"/>
      <c r="Y63" s="92"/>
      <c r="Z63" s="84"/>
      <c r="AA63" s="84"/>
      <c r="AB63" s="84"/>
      <c r="AC63" s="104">
        <v>1</v>
      </c>
      <c r="AD63" s="104">
        <f t="shared" si="5"/>
        <v>0</v>
      </c>
      <c r="AE63" s="84"/>
      <c r="AF63" s="84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3"/>
      <c r="AR63" s="83"/>
    </row>
    <row r="64" spans="1:44" ht="12.75" hidden="1" customHeight="1" x14ac:dyDescent="0.2">
      <c r="A64" s="81"/>
      <c r="B64" s="72"/>
      <c r="C64" s="114">
        <f>IF('DO contributeur2'!B26="Réserve pour aléas","Réserve",IF('DO contributeur2'!B26="Réserve pour imprévus","Réserve",'DO contributeur2'!B26))</f>
        <v>0</v>
      </c>
      <c r="D64" s="114">
        <f>'DO contributeur2'!D26</f>
        <v>0</v>
      </c>
      <c r="E64" s="102">
        <f>'DO contributeur2'!F26</f>
        <v>0</v>
      </c>
      <c r="F64" s="102">
        <f>'DO contributeur2'!G26</f>
        <v>0</v>
      </c>
      <c r="G64" s="102">
        <f>'DO contributeur2'!H26</f>
        <v>0</v>
      </c>
      <c r="H64" s="102">
        <f>'DO contributeur2'!I26</f>
        <v>0</v>
      </c>
      <c r="I64" s="102">
        <f>'DO contributeur2'!J26</f>
        <v>0</v>
      </c>
      <c r="J64" s="102">
        <f>'DO contributeur2'!K26</f>
        <v>0</v>
      </c>
      <c r="K64" s="102">
        <f>'DO contributeur2'!L26</f>
        <v>0</v>
      </c>
      <c r="L64" s="102">
        <f>'DO contributeur2'!M26</f>
        <v>0</v>
      </c>
      <c r="M64" s="102">
        <f>'DO contributeur2'!N26</f>
        <v>0</v>
      </c>
      <c r="N64" s="102">
        <f>'DO contributeur2'!O26</f>
        <v>0</v>
      </c>
      <c r="O64" s="102">
        <f>'DO contributeur2'!P26</f>
        <v>0</v>
      </c>
      <c r="P64" s="102">
        <f>'DO contributeur2'!Q26</f>
        <v>0</v>
      </c>
      <c r="Q64" s="102">
        <f>'DO contributeur2'!R26</f>
        <v>0</v>
      </c>
      <c r="R64" s="102">
        <f>'DO contributeur2'!S26</f>
        <v>0</v>
      </c>
      <c r="S64" s="102">
        <f>'DO contributeur2'!T26</f>
        <v>0</v>
      </c>
      <c r="T64" s="103">
        <f t="shared" si="4"/>
        <v>0</v>
      </c>
      <c r="U64" s="72"/>
      <c r="V64" s="93"/>
      <c r="W64" s="92"/>
      <c r="X64" s="92"/>
      <c r="Y64" s="92"/>
      <c r="Z64" s="84"/>
      <c r="AA64" s="84"/>
      <c r="AB64" s="84"/>
      <c r="AC64" s="104">
        <v>1</v>
      </c>
      <c r="AD64" s="104">
        <f t="shared" si="5"/>
        <v>0</v>
      </c>
      <c r="AE64" s="84"/>
      <c r="AF64" s="84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3"/>
      <c r="AR64" s="83"/>
    </row>
    <row r="65" spans="1:44" ht="12.75" hidden="1" customHeight="1" x14ac:dyDescent="0.2">
      <c r="A65" s="81"/>
      <c r="B65" s="72"/>
      <c r="C65" s="114">
        <f>IF('DO contributeur2'!B27="Réserve pour aléas","Réserve",IF('DO contributeur2'!B27="Réserve pour imprévus","Réserve",'DO contributeur2'!B27))</f>
        <v>0</v>
      </c>
      <c r="D65" s="114">
        <f>'DO contributeur2'!D27</f>
        <v>0</v>
      </c>
      <c r="E65" s="102">
        <f>'DO contributeur2'!F27</f>
        <v>0</v>
      </c>
      <c r="F65" s="102">
        <f>'DO contributeur2'!G27</f>
        <v>0</v>
      </c>
      <c r="G65" s="102">
        <f>'DO contributeur2'!H27</f>
        <v>0</v>
      </c>
      <c r="H65" s="102">
        <f>'DO contributeur2'!I27</f>
        <v>0</v>
      </c>
      <c r="I65" s="102">
        <f>'DO contributeur2'!J27</f>
        <v>0</v>
      </c>
      <c r="J65" s="102">
        <f>'DO contributeur2'!K27</f>
        <v>0</v>
      </c>
      <c r="K65" s="102">
        <f>'DO contributeur2'!L27</f>
        <v>0</v>
      </c>
      <c r="L65" s="102">
        <f>'DO contributeur2'!M27</f>
        <v>0</v>
      </c>
      <c r="M65" s="102">
        <f>'DO contributeur2'!N27</f>
        <v>0</v>
      </c>
      <c r="N65" s="102">
        <f>'DO contributeur2'!O27</f>
        <v>0</v>
      </c>
      <c r="O65" s="102">
        <f>'DO contributeur2'!P27</f>
        <v>0</v>
      </c>
      <c r="P65" s="102">
        <f>'DO contributeur2'!Q27</f>
        <v>0</v>
      </c>
      <c r="Q65" s="102">
        <f>'DO contributeur2'!R27</f>
        <v>0</v>
      </c>
      <c r="R65" s="102">
        <f>'DO contributeur2'!S27</f>
        <v>0</v>
      </c>
      <c r="S65" s="102">
        <f>'DO contributeur2'!T27</f>
        <v>0</v>
      </c>
      <c r="T65" s="103">
        <f t="shared" si="4"/>
        <v>0</v>
      </c>
      <c r="U65" s="72"/>
      <c r="V65" s="93"/>
      <c r="W65" s="92"/>
      <c r="X65" s="92"/>
      <c r="Y65" s="92"/>
      <c r="Z65" s="84"/>
      <c r="AA65" s="84"/>
      <c r="AB65" s="84"/>
      <c r="AC65" s="104">
        <v>1</v>
      </c>
      <c r="AD65" s="104">
        <f t="shared" si="5"/>
        <v>0</v>
      </c>
      <c r="AE65" s="84"/>
      <c r="AF65" s="84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3"/>
      <c r="AR65" s="83"/>
    </row>
    <row r="66" spans="1:44" ht="12.75" hidden="1" customHeight="1" x14ac:dyDescent="0.2">
      <c r="A66" s="81"/>
      <c r="B66" s="72"/>
      <c r="C66" s="114">
        <f>IF('DO contributeur2'!B28="Réserve pour aléas","Réserve",IF('DO contributeur2'!B28="Réserve pour imprévus","Réserve",'DO contributeur2'!B28))</f>
        <v>0</v>
      </c>
      <c r="D66" s="114">
        <f>'DO contributeur2'!D28</f>
        <v>0</v>
      </c>
      <c r="E66" s="102">
        <f>'DO contributeur2'!F28</f>
        <v>0</v>
      </c>
      <c r="F66" s="102">
        <f>'DO contributeur2'!G28</f>
        <v>0</v>
      </c>
      <c r="G66" s="102">
        <f>'DO contributeur2'!H28</f>
        <v>0</v>
      </c>
      <c r="H66" s="102">
        <f>'DO contributeur2'!I28</f>
        <v>0</v>
      </c>
      <c r="I66" s="102">
        <f>'DO contributeur2'!J28</f>
        <v>0</v>
      </c>
      <c r="J66" s="102">
        <f>'DO contributeur2'!K28</f>
        <v>0</v>
      </c>
      <c r="K66" s="102">
        <f>'DO contributeur2'!L28</f>
        <v>0</v>
      </c>
      <c r="L66" s="102">
        <f>'DO contributeur2'!M28</f>
        <v>0</v>
      </c>
      <c r="M66" s="102">
        <f>'DO contributeur2'!N28</f>
        <v>0</v>
      </c>
      <c r="N66" s="102">
        <f>'DO contributeur2'!O28</f>
        <v>0</v>
      </c>
      <c r="O66" s="102">
        <f>'DO contributeur2'!P28</f>
        <v>0</v>
      </c>
      <c r="P66" s="102">
        <f>'DO contributeur2'!Q28</f>
        <v>0</v>
      </c>
      <c r="Q66" s="102">
        <f>'DO contributeur2'!R28</f>
        <v>0</v>
      </c>
      <c r="R66" s="102">
        <f>'DO contributeur2'!S28</f>
        <v>0</v>
      </c>
      <c r="S66" s="102">
        <f>'DO contributeur2'!T28</f>
        <v>0</v>
      </c>
      <c r="T66" s="103">
        <f t="shared" si="4"/>
        <v>0</v>
      </c>
      <c r="U66" s="72"/>
      <c r="V66" s="93"/>
      <c r="W66" s="92"/>
      <c r="X66" s="92"/>
      <c r="Y66" s="92"/>
      <c r="Z66" s="84"/>
      <c r="AA66" s="84"/>
      <c r="AB66" s="84"/>
      <c r="AC66" s="104">
        <v>1</v>
      </c>
      <c r="AD66" s="104">
        <f t="shared" si="5"/>
        <v>0</v>
      </c>
      <c r="AE66" s="84"/>
      <c r="AF66" s="84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3"/>
      <c r="AR66" s="83"/>
    </row>
    <row r="67" spans="1:44" ht="12.75" hidden="1" customHeight="1" x14ac:dyDescent="0.2">
      <c r="A67" s="81"/>
      <c r="B67" s="72"/>
      <c r="C67" s="114">
        <f>IF('DO contributeur2'!B29="Réserve pour aléas","Réserve",IF('DO contributeur2'!B29="Réserve pour imprévus","Réserve",'DO contributeur2'!B29))</f>
        <v>0</v>
      </c>
      <c r="D67" s="114">
        <f>'DO contributeur2'!D29</f>
        <v>0</v>
      </c>
      <c r="E67" s="102">
        <f>'DO contributeur2'!F29</f>
        <v>0</v>
      </c>
      <c r="F67" s="102">
        <f>'DO contributeur2'!G29</f>
        <v>0</v>
      </c>
      <c r="G67" s="102">
        <f>'DO contributeur2'!H29</f>
        <v>0</v>
      </c>
      <c r="H67" s="102">
        <f>'DO contributeur2'!I29</f>
        <v>0</v>
      </c>
      <c r="I67" s="102">
        <f>'DO contributeur2'!J29</f>
        <v>0</v>
      </c>
      <c r="J67" s="102">
        <f>'DO contributeur2'!K29</f>
        <v>0</v>
      </c>
      <c r="K67" s="102">
        <f>'DO contributeur2'!L29</f>
        <v>0</v>
      </c>
      <c r="L67" s="102">
        <f>'DO contributeur2'!M29</f>
        <v>0</v>
      </c>
      <c r="M67" s="102">
        <f>'DO contributeur2'!N29</f>
        <v>0</v>
      </c>
      <c r="N67" s="102">
        <f>'DO contributeur2'!O29</f>
        <v>0</v>
      </c>
      <c r="O67" s="102">
        <f>'DO contributeur2'!P29</f>
        <v>0</v>
      </c>
      <c r="P67" s="102">
        <f>'DO contributeur2'!Q29</f>
        <v>0</v>
      </c>
      <c r="Q67" s="102">
        <f>'DO contributeur2'!R29</f>
        <v>0</v>
      </c>
      <c r="R67" s="102">
        <f>'DO contributeur2'!S29</f>
        <v>0</v>
      </c>
      <c r="S67" s="102">
        <f>'DO contributeur2'!T29</f>
        <v>0</v>
      </c>
      <c r="T67" s="103">
        <f t="shared" si="4"/>
        <v>0</v>
      </c>
      <c r="U67" s="72"/>
      <c r="V67" s="93"/>
      <c r="W67" s="92"/>
      <c r="X67" s="92"/>
      <c r="Y67" s="92"/>
      <c r="Z67" s="84"/>
      <c r="AA67" s="84"/>
      <c r="AB67" s="84"/>
      <c r="AC67" s="104">
        <v>1</v>
      </c>
      <c r="AD67" s="104">
        <f t="shared" si="5"/>
        <v>0</v>
      </c>
      <c r="AE67" s="84"/>
      <c r="AF67" s="84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3"/>
      <c r="AR67" s="83"/>
    </row>
    <row r="68" spans="1:44" ht="12.75" hidden="1" customHeight="1" x14ac:dyDescent="0.2">
      <c r="A68" s="81"/>
      <c r="B68" s="72"/>
      <c r="C68" s="114">
        <f>IF('DO contributeur2'!B30="Réserve pour aléas","Réserve",IF('DO contributeur2'!B30="Réserve pour imprévus","Réserve",'DO contributeur2'!B30))</f>
        <v>0</v>
      </c>
      <c r="D68" s="114">
        <f>'DO contributeur2'!D30</f>
        <v>0</v>
      </c>
      <c r="E68" s="102">
        <f>'DO contributeur2'!F30</f>
        <v>0</v>
      </c>
      <c r="F68" s="102">
        <f>'DO contributeur2'!G30</f>
        <v>0</v>
      </c>
      <c r="G68" s="102">
        <f>'DO contributeur2'!H30</f>
        <v>0</v>
      </c>
      <c r="H68" s="102">
        <f>'DO contributeur2'!I30</f>
        <v>0</v>
      </c>
      <c r="I68" s="102">
        <f>'DO contributeur2'!J30</f>
        <v>0</v>
      </c>
      <c r="J68" s="102">
        <f>'DO contributeur2'!K30</f>
        <v>0</v>
      </c>
      <c r="K68" s="102">
        <f>'DO contributeur2'!L30</f>
        <v>0</v>
      </c>
      <c r="L68" s="102">
        <f>'DO contributeur2'!M30</f>
        <v>0</v>
      </c>
      <c r="M68" s="102">
        <f>'DO contributeur2'!N30</f>
        <v>0</v>
      </c>
      <c r="N68" s="102">
        <f>'DO contributeur2'!O30</f>
        <v>0</v>
      </c>
      <c r="O68" s="102">
        <f>'DO contributeur2'!P30</f>
        <v>0</v>
      </c>
      <c r="P68" s="102">
        <f>'DO contributeur2'!Q30</f>
        <v>0</v>
      </c>
      <c r="Q68" s="102">
        <f>'DO contributeur2'!R30</f>
        <v>0</v>
      </c>
      <c r="R68" s="102">
        <f>'DO contributeur2'!S30</f>
        <v>0</v>
      </c>
      <c r="S68" s="102">
        <f>'DO contributeur2'!T30</f>
        <v>0</v>
      </c>
      <c r="T68" s="103">
        <f t="shared" si="4"/>
        <v>0</v>
      </c>
      <c r="U68" s="72"/>
      <c r="V68" s="93"/>
      <c r="W68" s="92"/>
      <c r="X68" s="92"/>
      <c r="Y68" s="92"/>
      <c r="Z68" s="84"/>
      <c r="AA68" s="84"/>
      <c r="AB68" s="84"/>
      <c r="AC68" s="104">
        <v>1</v>
      </c>
      <c r="AD68" s="104">
        <f t="shared" si="5"/>
        <v>0</v>
      </c>
      <c r="AE68" s="84"/>
      <c r="AF68" s="84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3"/>
      <c r="AR68" s="83"/>
    </row>
    <row r="69" spans="1:44" ht="12.75" hidden="1" customHeight="1" x14ac:dyDescent="0.2">
      <c r="A69" s="81"/>
      <c r="B69" s="72"/>
      <c r="C69" s="114">
        <f>IF('DO contributeur2'!B31="Réserve pour aléas","Réserve",IF('DO contributeur2'!B31="Réserve pour imprévus","Réserve",'DO contributeur2'!B31))</f>
        <v>0</v>
      </c>
      <c r="D69" s="114">
        <f>'DO contributeur2'!D31</f>
        <v>0</v>
      </c>
      <c r="E69" s="102">
        <f>'DO contributeur2'!F31</f>
        <v>0</v>
      </c>
      <c r="F69" s="102">
        <f>'DO contributeur2'!G31</f>
        <v>0</v>
      </c>
      <c r="G69" s="102">
        <f>'DO contributeur2'!H31</f>
        <v>0</v>
      </c>
      <c r="H69" s="102">
        <f>'DO contributeur2'!I31</f>
        <v>0</v>
      </c>
      <c r="I69" s="102">
        <f>'DO contributeur2'!J31</f>
        <v>0</v>
      </c>
      <c r="J69" s="102">
        <f>'DO contributeur2'!K31</f>
        <v>0</v>
      </c>
      <c r="K69" s="102">
        <f>'DO contributeur2'!L31</f>
        <v>0</v>
      </c>
      <c r="L69" s="102">
        <f>'DO contributeur2'!M31</f>
        <v>0</v>
      </c>
      <c r="M69" s="102">
        <f>'DO contributeur2'!N31</f>
        <v>0</v>
      </c>
      <c r="N69" s="102">
        <f>'DO contributeur2'!O31</f>
        <v>0</v>
      </c>
      <c r="O69" s="102">
        <f>'DO contributeur2'!P31</f>
        <v>0</v>
      </c>
      <c r="P69" s="102">
        <f>'DO contributeur2'!Q31</f>
        <v>0</v>
      </c>
      <c r="Q69" s="102">
        <f>'DO contributeur2'!R31</f>
        <v>0</v>
      </c>
      <c r="R69" s="102">
        <f>'DO contributeur2'!S31</f>
        <v>0</v>
      </c>
      <c r="S69" s="102">
        <f>'DO contributeur2'!T31</f>
        <v>0</v>
      </c>
      <c r="T69" s="103">
        <f t="shared" si="4"/>
        <v>0</v>
      </c>
      <c r="U69" s="72"/>
      <c r="V69" s="93"/>
      <c r="W69" s="92"/>
      <c r="X69" s="92"/>
      <c r="Y69" s="92"/>
      <c r="Z69" s="84"/>
      <c r="AA69" s="84"/>
      <c r="AB69" s="84"/>
      <c r="AC69" s="104">
        <v>1</v>
      </c>
      <c r="AD69" s="104">
        <f t="shared" si="5"/>
        <v>0</v>
      </c>
      <c r="AE69" s="84"/>
      <c r="AF69" s="84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3"/>
      <c r="AR69" s="83"/>
    </row>
    <row r="70" spans="1:44" ht="12.75" hidden="1" customHeight="1" x14ac:dyDescent="0.2">
      <c r="A70" s="81"/>
      <c r="B70" s="72"/>
      <c r="C70" s="114">
        <f>IF('DO contributeur2'!B32="Réserve pour aléas","Réserve",IF('DO contributeur2'!B32="Réserve pour imprévus","Réserve",'DO contributeur2'!B32))</f>
        <v>0</v>
      </c>
      <c r="D70" s="114">
        <f>'DO contributeur2'!D32</f>
        <v>0</v>
      </c>
      <c r="E70" s="102">
        <f>'DO contributeur2'!F32</f>
        <v>0</v>
      </c>
      <c r="F70" s="102">
        <f>'DO contributeur2'!G32</f>
        <v>0</v>
      </c>
      <c r="G70" s="102">
        <f>'DO contributeur2'!H32</f>
        <v>0</v>
      </c>
      <c r="H70" s="102">
        <f>'DO contributeur2'!I32</f>
        <v>0</v>
      </c>
      <c r="I70" s="102">
        <f>'DO contributeur2'!J32</f>
        <v>0</v>
      </c>
      <c r="J70" s="102">
        <f>'DO contributeur2'!K32</f>
        <v>0</v>
      </c>
      <c r="K70" s="102">
        <f>'DO contributeur2'!L32</f>
        <v>0</v>
      </c>
      <c r="L70" s="102">
        <f>'DO contributeur2'!M32</f>
        <v>0</v>
      </c>
      <c r="M70" s="102">
        <f>'DO contributeur2'!N32</f>
        <v>0</v>
      </c>
      <c r="N70" s="102">
        <f>'DO contributeur2'!O32</f>
        <v>0</v>
      </c>
      <c r="O70" s="102">
        <f>'DO contributeur2'!P32</f>
        <v>0</v>
      </c>
      <c r="P70" s="102">
        <f>'DO contributeur2'!Q32</f>
        <v>0</v>
      </c>
      <c r="Q70" s="102">
        <f>'DO contributeur2'!R32</f>
        <v>0</v>
      </c>
      <c r="R70" s="102">
        <f>'DO contributeur2'!S32</f>
        <v>0</v>
      </c>
      <c r="S70" s="102">
        <f>'DO contributeur2'!T32</f>
        <v>0</v>
      </c>
      <c r="T70" s="103">
        <f t="shared" si="4"/>
        <v>0</v>
      </c>
      <c r="U70" s="72"/>
      <c r="V70" s="93"/>
      <c r="W70" s="92"/>
      <c r="X70" s="92"/>
      <c r="Y70" s="92"/>
      <c r="Z70" s="84"/>
      <c r="AA70" s="84"/>
      <c r="AB70" s="84"/>
      <c r="AC70" s="104">
        <v>1</v>
      </c>
      <c r="AD70" s="104">
        <f t="shared" si="5"/>
        <v>0</v>
      </c>
      <c r="AE70" s="84"/>
      <c r="AF70" s="84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3"/>
      <c r="AR70" s="83"/>
    </row>
    <row r="71" spans="1:44" ht="12.75" hidden="1" customHeight="1" x14ac:dyDescent="0.2">
      <c r="A71" s="81"/>
      <c r="B71" s="72"/>
      <c r="C71" s="114">
        <f>IF('DO contributeur2'!B33="Réserve pour aléas","Réserve",IF('DO contributeur2'!B33="Réserve pour imprévus","Réserve",'DO contributeur2'!B33))</f>
        <v>0</v>
      </c>
      <c r="D71" s="114">
        <f>'DO contributeur2'!D33</f>
        <v>0</v>
      </c>
      <c r="E71" s="102">
        <f>'DO contributeur2'!F33</f>
        <v>0</v>
      </c>
      <c r="F71" s="102">
        <f>'DO contributeur2'!G33</f>
        <v>0</v>
      </c>
      <c r="G71" s="102">
        <f>'DO contributeur2'!H33</f>
        <v>0</v>
      </c>
      <c r="H71" s="102">
        <f>'DO contributeur2'!I33</f>
        <v>0</v>
      </c>
      <c r="I71" s="102">
        <f>'DO contributeur2'!J33</f>
        <v>0</v>
      </c>
      <c r="J71" s="102">
        <f>'DO contributeur2'!K33</f>
        <v>0</v>
      </c>
      <c r="K71" s="102">
        <f>'DO contributeur2'!L33</f>
        <v>0</v>
      </c>
      <c r="L71" s="102">
        <f>'DO contributeur2'!M33</f>
        <v>0</v>
      </c>
      <c r="M71" s="102">
        <f>'DO contributeur2'!N33</f>
        <v>0</v>
      </c>
      <c r="N71" s="102">
        <f>'DO contributeur2'!O33</f>
        <v>0</v>
      </c>
      <c r="O71" s="102">
        <f>'DO contributeur2'!P33</f>
        <v>0</v>
      </c>
      <c r="P71" s="102">
        <f>'DO contributeur2'!Q33</f>
        <v>0</v>
      </c>
      <c r="Q71" s="102">
        <f>'DO contributeur2'!R33</f>
        <v>0</v>
      </c>
      <c r="R71" s="102">
        <f>'DO contributeur2'!S33</f>
        <v>0</v>
      </c>
      <c r="S71" s="102">
        <f>'DO contributeur2'!T33</f>
        <v>0</v>
      </c>
      <c r="T71" s="103">
        <f t="shared" si="4"/>
        <v>0</v>
      </c>
      <c r="U71" s="72"/>
      <c r="V71" s="93"/>
      <c r="W71" s="92"/>
      <c r="X71" s="92"/>
      <c r="Y71" s="92"/>
      <c r="Z71" s="84"/>
      <c r="AA71" s="84"/>
      <c r="AB71" s="84"/>
      <c r="AC71" s="104">
        <v>1</v>
      </c>
      <c r="AD71" s="104">
        <f t="shared" si="5"/>
        <v>0</v>
      </c>
      <c r="AE71" s="84"/>
      <c r="AF71" s="84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3"/>
      <c r="AR71" s="83"/>
    </row>
    <row r="72" spans="1:44" ht="12.75" hidden="1" customHeight="1" x14ac:dyDescent="0.2">
      <c r="A72" s="81"/>
      <c r="B72" s="72"/>
      <c r="C72" s="114">
        <f>IF('DO contributeur2'!B34="Réserve pour aléas","Réserve",IF('DO contributeur2'!B34="Réserve pour imprévus","Réserve",'DO contributeur2'!B34))</f>
        <v>0</v>
      </c>
      <c r="D72" s="114">
        <f>'DO contributeur2'!D34</f>
        <v>0</v>
      </c>
      <c r="E72" s="102">
        <f>'DO contributeur2'!F34</f>
        <v>0</v>
      </c>
      <c r="F72" s="102">
        <f>'DO contributeur2'!G34</f>
        <v>0</v>
      </c>
      <c r="G72" s="102">
        <f>'DO contributeur2'!H34</f>
        <v>0</v>
      </c>
      <c r="H72" s="102">
        <f>'DO contributeur2'!I34</f>
        <v>0</v>
      </c>
      <c r="I72" s="102">
        <f>'DO contributeur2'!J34</f>
        <v>0</v>
      </c>
      <c r="J72" s="102">
        <f>'DO contributeur2'!K34</f>
        <v>0</v>
      </c>
      <c r="K72" s="102">
        <f>'DO contributeur2'!L34</f>
        <v>0</v>
      </c>
      <c r="L72" s="102">
        <f>'DO contributeur2'!M34</f>
        <v>0</v>
      </c>
      <c r="M72" s="102">
        <f>'DO contributeur2'!N34</f>
        <v>0</v>
      </c>
      <c r="N72" s="102">
        <f>'DO contributeur2'!O34</f>
        <v>0</v>
      </c>
      <c r="O72" s="102">
        <f>'DO contributeur2'!P34</f>
        <v>0</v>
      </c>
      <c r="P72" s="102">
        <f>'DO contributeur2'!Q34</f>
        <v>0</v>
      </c>
      <c r="Q72" s="102">
        <f>'DO contributeur2'!R34</f>
        <v>0</v>
      </c>
      <c r="R72" s="102">
        <f>'DO contributeur2'!S34</f>
        <v>0</v>
      </c>
      <c r="S72" s="102">
        <f>'DO contributeur2'!T34</f>
        <v>0</v>
      </c>
      <c r="T72" s="103">
        <f t="shared" si="4"/>
        <v>0</v>
      </c>
      <c r="U72" s="72"/>
      <c r="V72" s="93"/>
      <c r="W72" s="92"/>
      <c r="X72" s="92"/>
      <c r="Y72" s="92"/>
      <c r="Z72" s="84"/>
      <c r="AA72" s="84"/>
      <c r="AB72" s="84"/>
      <c r="AC72" s="104">
        <v>1</v>
      </c>
      <c r="AD72" s="104">
        <f t="shared" si="5"/>
        <v>0</v>
      </c>
      <c r="AE72" s="84"/>
      <c r="AF72" s="84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3"/>
      <c r="AR72" s="83"/>
    </row>
    <row r="73" spans="1:44" ht="12.75" hidden="1" customHeight="1" x14ac:dyDescent="0.2">
      <c r="A73" s="81"/>
      <c r="B73" s="72"/>
      <c r="C73" s="114">
        <f>IF('DO contributeur2'!B35="Réserve pour aléas","Réserve",IF('DO contributeur2'!B35="Réserve pour imprévus","Réserve",'DO contributeur2'!B35))</f>
        <v>0</v>
      </c>
      <c r="D73" s="114">
        <f>'DO contributeur2'!D35</f>
        <v>0</v>
      </c>
      <c r="E73" s="102">
        <f>'DO contributeur2'!F35</f>
        <v>0</v>
      </c>
      <c r="F73" s="102">
        <f>'DO contributeur2'!G35</f>
        <v>0</v>
      </c>
      <c r="G73" s="102">
        <f>'DO contributeur2'!H35</f>
        <v>0</v>
      </c>
      <c r="H73" s="102">
        <f>'DO contributeur2'!I35</f>
        <v>0</v>
      </c>
      <c r="I73" s="102">
        <f>'DO contributeur2'!J35</f>
        <v>0</v>
      </c>
      <c r="J73" s="102">
        <f>'DO contributeur2'!K35</f>
        <v>0</v>
      </c>
      <c r="K73" s="102">
        <f>'DO contributeur2'!L35</f>
        <v>0</v>
      </c>
      <c r="L73" s="102">
        <f>'DO contributeur2'!M35</f>
        <v>0</v>
      </c>
      <c r="M73" s="102">
        <f>'DO contributeur2'!N35</f>
        <v>0</v>
      </c>
      <c r="N73" s="102">
        <f>'DO contributeur2'!O35</f>
        <v>0</v>
      </c>
      <c r="O73" s="102">
        <f>'DO contributeur2'!P35</f>
        <v>0</v>
      </c>
      <c r="P73" s="102">
        <f>'DO contributeur2'!Q35</f>
        <v>0</v>
      </c>
      <c r="Q73" s="102">
        <f>'DO contributeur2'!R35</f>
        <v>0</v>
      </c>
      <c r="R73" s="102">
        <f>'DO contributeur2'!S35</f>
        <v>0</v>
      </c>
      <c r="S73" s="102">
        <f>'DO contributeur2'!T35</f>
        <v>0</v>
      </c>
      <c r="T73" s="103">
        <f t="shared" si="4"/>
        <v>0</v>
      </c>
      <c r="U73" s="72"/>
      <c r="V73" s="93"/>
      <c r="W73" s="92"/>
      <c r="X73" s="92"/>
      <c r="Y73" s="92"/>
      <c r="Z73" s="84"/>
      <c r="AA73" s="84"/>
      <c r="AB73" s="84"/>
      <c r="AC73" s="104">
        <v>1</v>
      </c>
      <c r="AD73" s="104">
        <f t="shared" si="5"/>
        <v>0</v>
      </c>
      <c r="AE73" s="84"/>
      <c r="AF73" s="84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3"/>
      <c r="AR73" s="83"/>
    </row>
    <row r="74" spans="1:44" ht="12.75" hidden="1" customHeight="1" x14ac:dyDescent="0.2">
      <c r="A74" s="81"/>
      <c r="B74" s="72"/>
      <c r="C74" s="114">
        <f>IF('DO contributeur2'!B36="Réserve pour aléas","Réserve",IF('DO contributeur2'!B36="Réserve pour imprévus","Réserve",'DO contributeur2'!B36))</f>
        <v>0</v>
      </c>
      <c r="D74" s="114">
        <f>'DO contributeur2'!D36</f>
        <v>0</v>
      </c>
      <c r="E74" s="102">
        <f>'DO contributeur2'!F36</f>
        <v>0</v>
      </c>
      <c r="F74" s="102">
        <f>'DO contributeur2'!G36</f>
        <v>0</v>
      </c>
      <c r="G74" s="102">
        <f>'DO contributeur2'!H36</f>
        <v>0</v>
      </c>
      <c r="H74" s="102">
        <f>'DO contributeur2'!I36</f>
        <v>0</v>
      </c>
      <c r="I74" s="102">
        <f>'DO contributeur2'!J36</f>
        <v>0</v>
      </c>
      <c r="J74" s="102">
        <f>'DO contributeur2'!K36</f>
        <v>0</v>
      </c>
      <c r="K74" s="102">
        <f>'DO contributeur2'!L36</f>
        <v>0</v>
      </c>
      <c r="L74" s="102">
        <f>'DO contributeur2'!M36</f>
        <v>0</v>
      </c>
      <c r="M74" s="102">
        <f>'DO contributeur2'!N36</f>
        <v>0</v>
      </c>
      <c r="N74" s="102">
        <f>'DO contributeur2'!O36</f>
        <v>0</v>
      </c>
      <c r="O74" s="102">
        <f>'DO contributeur2'!P36</f>
        <v>0</v>
      </c>
      <c r="P74" s="102">
        <f>'DO contributeur2'!Q36</f>
        <v>0</v>
      </c>
      <c r="Q74" s="102">
        <f>'DO contributeur2'!R36</f>
        <v>0</v>
      </c>
      <c r="R74" s="102">
        <f>'DO contributeur2'!S36</f>
        <v>0</v>
      </c>
      <c r="S74" s="102">
        <f>'DO contributeur2'!T36</f>
        <v>0</v>
      </c>
      <c r="T74" s="103">
        <f t="shared" si="4"/>
        <v>0</v>
      </c>
      <c r="U74" s="72"/>
      <c r="V74" s="93"/>
      <c r="W74" s="92"/>
      <c r="X74" s="92"/>
      <c r="Y74" s="92"/>
      <c r="Z74" s="84"/>
      <c r="AA74" s="84"/>
      <c r="AB74" s="84"/>
      <c r="AC74" s="104">
        <v>1</v>
      </c>
      <c r="AD74" s="104">
        <f t="shared" si="5"/>
        <v>0</v>
      </c>
      <c r="AE74" s="84"/>
      <c r="AF74" s="84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3"/>
      <c r="AR74" s="83"/>
    </row>
    <row r="75" spans="1:44" ht="12.75" hidden="1" customHeight="1" x14ac:dyDescent="0.2">
      <c r="A75" s="81"/>
      <c r="B75" s="72"/>
      <c r="C75" s="114">
        <f>IF('DO contributeur2'!B37="Réserve pour aléas","Réserve",IF('DO contributeur2'!B37="Réserve pour imprévus","Réserve",'DO contributeur2'!B37))</f>
        <v>0</v>
      </c>
      <c r="D75" s="114">
        <f>'DO contributeur2'!D37</f>
        <v>0</v>
      </c>
      <c r="E75" s="102">
        <f>'DO contributeur2'!F37</f>
        <v>0</v>
      </c>
      <c r="F75" s="102">
        <f>'DO contributeur2'!G37</f>
        <v>0</v>
      </c>
      <c r="G75" s="102">
        <f>'DO contributeur2'!H37</f>
        <v>0</v>
      </c>
      <c r="H75" s="102">
        <f>'DO contributeur2'!I37</f>
        <v>0</v>
      </c>
      <c r="I75" s="102">
        <f>'DO contributeur2'!J37</f>
        <v>0</v>
      </c>
      <c r="J75" s="102">
        <f>'DO contributeur2'!K37</f>
        <v>0</v>
      </c>
      <c r="K75" s="102">
        <f>'DO contributeur2'!L37</f>
        <v>0</v>
      </c>
      <c r="L75" s="102">
        <f>'DO contributeur2'!M37</f>
        <v>0</v>
      </c>
      <c r="M75" s="102">
        <f>'DO contributeur2'!N37</f>
        <v>0</v>
      </c>
      <c r="N75" s="102">
        <f>'DO contributeur2'!O37</f>
        <v>0</v>
      </c>
      <c r="O75" s="102">
        <f>'DO contributeur2'!P37</f>
        <v>0</v>
      </c>
      <c r="P75" s="102">
        <f>'DO contributeur2'!Q37</f>
        <v>0</v>
      </c>
      <c r="Q75" s="102">
        <f>'DO contributeur2'!R37</f>
        <v>0</v>
      </c>
      <c r="R75" s="102">
        <f>'DO contributeur2'!S37</f>
        <v>0</v>
      </c>
      <c r="S75" s="102">
        <f>'DO contributeur2'!T37</f>
        <v>0</v>
      </c>
      <c r="T75" s="103">
        <f t="shared" si="4"/>
        <v>0</v>
      </c>
      <c r="U75" s="72"/>
      <c r="V75" s="93"/>
      <c r="W75" s="92"/>
      <c r="X75" s="92"/>
      <c r="Y75" s="92"/>
      <c r="Z75" s="84"/>
      <c r="AA75" s="84"/>
      <c r="AB75" s="84"/>
      <c r="AC75" s="104">
        <v>1</v>
      </c>
      <c r="AD75" s="104">
        <f t="shared" si="5"/>
        <v>0</v>
      </c>
      <c r="AE75" s="84"/>
      <c r="AF75" s="84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3"/>
      <c r="AR75" s="83"/>
    </row>
    <row r="76" spans="1:44" ht="12.75" hidden="1" customHeight="1" x14ac:dyDescent="0.2">
      <c r="A76" s="81"/>
      <c r="B76" s="72"/>
      <c r="C76" s="114">
        <f>IF('DO contributeur2'!B38="Réserve pour aléas","Réserve",IF('DO contributeur2'!B38="Réserve pour imprévus","Réserve",'DO contributeur2'!B38))</f>
        <v>0</v>
      </c>
      <c r="D76" s="114">
        <f>'DO contributeur2'!D38</f>
        <v>0</v>
      </c>
      <c r="E76" s="102">
        <f>'DO contributeur2'!F38</f>
        <v>0</v>
      </c>
      <c r="F76" s="102">
        <f>'DO contributeur2'!G38</f>
        <v>0</v>
      </c>
      <c r="G76" s="102">
        <f>'DO contributeur2'!H38</f>
        <v>0</v>
      </c>
      <c r="H76" s="102">
        <f>'DO contributeur2'!I38</f>
        <v>0</v>
      </c>
      <c r="I76" s="102">
        <f>'DO contributeur2'!J38</f>
        <v>0</v>
      </c>
      <c r="J76" s="102">
        <f>'DO contributeur2'!K38</f>
        <v>0</v>
      </c>
      <c r="K76" s="102">
        <f>'DO contributeur2'!L38</f>
        <v>0</v>
      </c>
      <c r="L76" s="102">
        <f>'DO contributeur2'!M38</f>
        <v>0</v>
      </c>
      <c r="M76" s="102">
        <f>'DO contributeur2'!N38</f>
        <v>0</v>
      </c>
      <c r="N76" s="102">
        <f>'DO contributeur2'!O38</f>
        <v>0</v>
      </c>
      <c r="O76" s="102">
        <f>'DO contributeur2'!P38</f>
        <v>0</v>
      </c>
      <c r="P76" s="102">
        <f>'DO contributeur2'!Q38</f>
        <v>0</v>
      </c>
      <c r="Q76" s="102">
        <f>'DO contributeur2'!R38</f>
        <v>0</v>
      </c>
      <c r="R76" s="102">
        <f>'DO contributeur2'!S38</f>
        <v>0</v>
      </c>
      <c r="S76" s="102">
        <f>'DO contributeur2'!T38</f>
        <v>0</v>
      </c>
      <c r="T76" s="103">
        <f t="shared" si="4"/>
        <v>0</v>
      </c>
      <c r="U76" s="72"/>
      <c r="V76" s="93"/>
      <c r="W76" s="92"/>
      <c r="X76" s="92"/>
      <c r="Y76" s="92"/>
      <c r="Z76" s="84"/>
      <c r="AA76" s="84"/>
      <c r="AB76" s="84"/>
      <c r="AC76" s="104">
        <v>1</v>
      </c>
      <c r="AD76" s="104">
        <f t="shared" si="5"/>
        <v>0</v>
      </c>
      <c r="AE76" s="84"/>
      <c r="AF76" s="84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3"/>
      <c r="AR76" s="83"/>
    </row>
    <row r="77" spans="1:44" ht="12.75" hidden="1" customHeight="1" x14ac:dyDescent="0.2">
      <c r="A77" s="81"/>
      <c r="B77" s="72"/>
      <c r="C77" s="114">
        <f>IF('DO contributeur2'!B39="Réserve pour aléas","Réserve",IF('DO contributeur2'!B39="Réserve pour imprévus","Réserve",'DO contributeur2'!B39))</f>
        <v>0</v>
      </c>
      <c r="D77" s="114">
        <f>'DO contributeur2'!D39</f>
        <v>0</v>
      </c>
      <c r="E77" s="102">
        <f>'DO contributeur2'!F39</f>
        <v>0</v>
      </c>
      <c r="F77" s="102">
        <f>'DO contributeur2'!G39</f>
        <v>0</v>
      </c>
      <c r="G77" s="102">
        <f>'DO contributeur2'!H39</f>
        <v>0</v>
      </c>
      <c r="H77" s="102">
        <f>'DO contributeur2'!I39</f>
        <v>0</v>
      </c>
      <c r="I77" s="102">
        <f>'DO contributeur2'!J39</f>
        <v>0</v>
      </c>
      <c r="J77" s="102">
        <f>'DO contributeur2'!K39</f>
        <v>0</v>
      </c>
      <c r="K77" s="102">
        <f>'DO contributeur2'!L39</f>
        <v>0</v>
      </c>
      <c r="L77" s="102">
        <f>'DO contributeur2'!M39</f>
        <v>0</v>
      </c>
      <c r="M77" s="102">
        <f>'DO contributeur2'!N39</f>
        <v>0</v>
      </c>
      <c r="N77" s="102">
        <f>'DO contributeur2'!O39</f>
        <v>0</v>
      </c>
      <c r="O77" s="102">
        <f>'DO contributeur2'!P39</f>
        <v>0</v>
      </c>
      <c r="P77" s="102">
        <f>'DO contributeur2'!Q39</f>
        <v>0</v>
      </c>
      <c r="Q77" s="102">
        <f>'DO contributeur2'!R39</f>
        <v>0</v>
      </c>
      <c r="R77" s="102">
        <f>'DO contributeur2'!S39</f>
        <v>0</v>
      </c>
      <c r="S77" s="102">
        <f>'DO contributeur2'!T39</f>
        <v>0</v>
      </c>
      <c r="T77" s="103">
        <f t="shared" si="4"/>
        <v>0</v>
      </c>
      <c r="U77" s="72"/>
      <c r="V77" s="93"/>
      <c r="W77" s="92"/>
      <c r="X77" s="92"/>
      <c r="Y77" s="92"/>
      <c r="Z77" s="84"/>
      <c r="AA77" s="84"/>
      <c r="AB77" s="84"/>
      <c r="AC77" s="104">
        <v>1</v>
      </c>
      <c r="AD77" s="104">
        <f t="shared" si="5"/>
        <v>0</v>
      </c>
      <c r="AE77" s="84"/>
      <c r="AF77" s="84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3"/>
      <c r="AR77" s="83"/>
    </row>
    <row r="78" spans="1:44" ht="12.75" hidden="1" customHeight="1" x14ac:dyDescent="0.2">
      <c r="A78" s="81"/>
      <c r="B78" s="72"/>
      <c r="C78" s="114">
        <f>IF('DO contributeur2'!B40="Réserve pour aléas","Réserve",IF('DO contributeur2'!B40="Réserve pour imprévus","Réserve",'DO contributeur2'!B40))</f>
        <v>0</v>
      </c>
      <c r="D78" s="114">
        <f>'DO contributeur2'!D40</f>
        <v>0</v>
      </c>
      <c r="E78" s="102">
        <f>'DO contributeur2'!F40</f>
        <v>0</v>
      </c>
      <c r="F78" s="102">
        <f>'DO contributeur2'!G40</f>
        <v>0</v>
      </c>
      <c r="G78" s="102">
        <f>'DO contributeur2'!H40</f>
        <v>0</v>
      </c>
      <c r="H78" s="102">
        <f>'DO contributeur2'!I40</f>
        <v>0</v>
      </c>
      <c r="I78" s="102">
        <f>'DO contributeur2'!J40</f>
        <v>0</v>
      </c>
      <c r="J78" s="102">
        <f>'DO contributeur2'!K40</f>
        <v>0</v>
      </c>
      <c r="K78" s="102">
        <f>'DO contributeur2'!L40</f>
        <v>0</v>
      </c>
      <c r="L78" s="102">
        <f>'DO contributeur2'!M40</f>
        <v>0</v>
      </c>
      <c r="M78" s="102">
        <f>'DO contributeur2'!N40</f>
        <v>0</v>
      </c>
      <c r="N78" s="102">
        <f>'DO contributeur2'!O40</f>
        <v>0</v>
      </c>
      <c r="O78" s="102">
        <f>'DO contributeur2'!P40</f>
        <v>0</v>
      </c>
      <c r="P78" s="102">
        <f>'DO contributeur2'!Q40</f>
        <v>0</v>
      </c>
      <c r="Q78" s="102">
        <f>'DO contributeur2'!R40</f>
        <v>0</v>
      </c>
      <c r="R78" s="102">
        <f>'DO contributeur2'!S40</f>
        <v>0</v>
      </c>
      <c r="S78" s="102">
        <f>'DO contributeur2'!T40</f>
        <v>0</v>
      </c>
      <c r="T78" s="103">
        <f t="shared" si="4"/>
        <v>0</v>
      </c>
      <c r="U78" s="72"/>
      <c r="V78" s="93"/>
      <c r="W78" s="92"/>
      <c r="X78" s="92"/>
      <c r="Y78" s="92"/>
      <c r="Z78" s="84"/>
      <c r="AA78" s="84"/>
      <c r="AB78" s="84"/>
      <c r="AC78" s="104">
        <v>1</v>
      </c>
      <c r="AD78" s="104">
        <f t="shared" si="5"/>
        <v>0</v>
      </c>
      <c r="AE78" s="84"/>
      <c r="AF78" s="84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3"/>
      <c r="AR78" s="83"/>
    </row>
    <row r="79" spans="1:44" ht="12.75" hidden="1" customHeight="1" x14ac:dyDescent="0.2">
      <c r="A79" s="81"/>
      <c r="B79" s="72"/>
      <c r="C79" s="114">
        <f>IF('DO contributeur2'!B41="Réserve pour aléas","Réserve",IF('DO contributeur2'!B41="Réserve pour imprévus","Réserve",'DO contributeur2'!B41))</f>
        <v>0</v>
      </c>
      <c r="D79" s="114">
        <f>'DO contributeur2'!D41</f>
        <v>0</v>
      </c>
      <c r="E79" s="102">
        <f>'DO contributeur2'!F41</f>
        <v>0</v>
      </c>
      <c r="F79" s="102">
        <f>'DO contributeur2'!G41</f>
        <v>0</v>
      </c>
      <c r="G79" s="102">
        <f>'DO contributeur2'!H41</f>
        <v>0</v>
      </c>
      <c r="H79" s="102">
        <f>'DO contributeur2'!I41</f>
        <v>0</v>
      </c>
      <c r="I79" s="102">
        <f>'DO contributeur2'!J41</f>
        <v>0</v>
      </c>
      <c r="J79" s="102">
        <f>'DO contributeur2'!K41</f>
        <v>0</v>
      </c>
      <c r="K79" s="102">
        <f>'DO contributeur2'!L41</f>
        <v>0</v>
      </c>
      <c r="L79" s="102">
        <f>'DO contributeur2'!M41</f>
        <v>0</v>
      </c>
      <c r="M79" s="102">
        <f>'DO contributeur2'!N41</f>
        <v>0</v>
      </c>
      <c r="N79" s="102">
        <f>'DO contributeur2'!O41</f>
        <v>0</v>
      </c>
      <c r="O79" s="102">
        <f>'DO contributeur2'!P41</f>
        <v>0</v>
      </c>
      <c r="P79" s="102">
        <f>'DO contributeur2'!Q41</f>
        <v>0</v>
      </c>
      <c r="Q79" s="102">
        <f>'DO contributeur2'!R41</f>
        <v>0</v>
      </c>
      <c r="R79" s="102">
        <f>'DO contributeur2'!S41</f>
        <v>0</v>
      </c>
      <c r="S79" s="102">
        <f>'DO contributeur2'!T41</f>
        <v>0</v>
      </c>
      <c r="T79" s="103">
        <f t="shared" si="4"/>
        <v>0</v>
      </c>
      <c r="U79" s="72"/>
      <c r="V79" s="93"/>
      <c r="W79" s="92"/>
      <c r="X79" s="92"/>
      <c r="Y79" s="92"/>
      <c r="Z79" s="84"/>
      <c r="AA79" s="84"/>
      <c r="AB79" s="84"/>
      <c r="AC79" s="104">
        <v>1</v>
      </c>
      <c r="AD79" s="104">
        <f t="shared" si="5"/>
        <v>0</v>
      </c>
      <c r="AE79" s="84"/>
      <c r="AF79" s="84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3"/>
      <c r="AR79" s="83"/>
    </row>
    <row r="80" spans="1:44" ht="12.75" hidden="1" customHeight="1" x14ac:dyDescent="0.2">
      <c r="A80" s="81"/>
      <c r="B80" s="72"/>
      <c r="C80" s="114">
        <f>IF('DO contributeur2'!B42="Réserve pour aléas","Réserve",IF('DO contributeur2'!B42="Réserve pour imprévus","Réserve",'DO contributeur2'!B42))</f>
        <v>0</v>
      </c>
      <c r="D80" s="114">
        <f>'DO contributeur2'!D42</f>
        <v>0</v>
      </c>
      <c r="E80" s="102">
        <f>'DO contributeur2'!F42</f>
        <v>0</v>
      </c>
      <c r="F80" s="102">
        <f>'DO contributeur2'!G42</f>
        <v>0</v>
      </c>
      <c r="G80" s="102">
        <f>'DO contributeur2'!H42</f>
        <v>0</v>
      </c>
      <c r="H80" s="102">
        <f>'DO contributeur2'!I42</f>
        <v>0</v>
      </c>
      <c r="I80" s="102">
        <f>'DO contributeur2'!J42</f>
        <v>0</v>
      </c>
      <c r="J80" s="102">
        <f>'DO contributeur2'!K42</f>
        <v>0</v>
      </c>
      <c r="K80" s="102">
        <f>'DO contributeur2'!L42</f>
        <v>0</v>
      </c>
      <c r="L80" s="102">
        <f>'DO contributeur2'!M42</f>
        <v>0</v>
      </c>
      <c r="M80" s="102">
        <f>'DO contributeur2'!N42</f>
        <v>0</v>
      </c>
      <c r="N80" s="102">
        <f>'DO contributeur2'!O42</f>
        <v>0</v>
      </c>
      <c r="O80" s="102">
        <f>'DO contributeur2'!P42</f>
        <v>0</v>
      </c>
      <c r="P80" s="102">
        <f>'DO contributeur2'!Q42</f>
        <v>0</v>
      </c>
      <c r="Q80" s="102">
        <f>'DO contributeur2'!R42</f>
        <v>0</v>
      </c>
      <c r="R80" s="102">
        <f>'DO contributeur2'!S42</f>
        <v>0</v>
      </c>
      <c r="S80" s="102">
        <f>'DO contributeur2'!T42</f>
        <v>0</v>
      </c>
      <c r="T80" s="103">
        <f t="shared" si="4"/>
        <v>0</v>
      </c>
      <c r="U80" s="72"/>
      <c r="V80" s="93"/>
      <c r="W80" s="92"/>
      <c r="X80" s="92"/>
      <c r="Y80" s="92"/>
      <c r="Z80" s="84"/>
      <c r="AA80" s="84"/>
      <c r="AB80" s="84"/>
      <c r="AC80" s="104">
        <v>1</v>
      </c>
      <c r="AD80" s="104">
        <f t="shared" si="5"/>
        <v>0</v>
      </c>
      <c r="AE80" s="84"/>
      <c r="AF80" s="84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3"/>
      <c r="AR80" s="83"/>
    </row>
    <row r="81" spans="1:44" ht="12.75" hidden="1" customHeight="1" x14ac:dyDescent="0.2">
      <c r="A81" s="81"/>
      <c r="B81" s="72"/>
      <c r="C81" s="114">
        <f>IF('DO contributeur2'!B43="Réserve pour aléas","Réserve",IF('DO contributeur2'!B43="Réserve pour imprévus","Réserve",'DO contributeur2'!B43))</f>
        <v>0</v>
      </c>
      <c r="D81" s="114">
        <f>'DO contributeur2'!D43</f>
        <v>0</v>
      </c>
      <c r="E81" s="102">
        <f>'DO contributeur2'!F43</f>
        <v>0</v>
      </c>
      <c r="F81" s="102">
        <f>'DO contributeur2'!G43</f>
        <v>0</v>
      </c>
      <c r="G81" s="102">
        <f>'DO contributeur2'!H43</f>
        <v>0</v>
      </c>
      <c r="H81" s="102">
        <f>'DO contributeur2'!I43</f>
        <v>0</v>
      </c>
      <c r="I81" s="102">
        <f>'DO contributeur2'!J43</f>
        <v>0</v>
      </c>
      <c r="J81" s="102">
        <f>'DO contributeur2'!K43</f>
        <v>0</v>
      </c>
      <c r="K81" s="102">
        <f>'DO contributeur2'!L43</f>
        <v>0</v>
      </c>
      <c r="L81" s="102">
        <f>'DO contributeur2'!M43</f>
        <v>0</v>
      </c>
      <c r="M81" s="102">
        <f>'DO contributeur2'!N43</f>
        <v>0</v>
      </c>
      <c r="N81" s="102">
        <f>'DO contributeur2'!O43</f>
        <v>0</v>
      </c>
      <c r="O81" s="102">
        <f>'DO contributeur2'!P43</f>
        <v>0</v>
      </c>
      <c r="P81" s="102">
        <f>'DO contributeur2'!Q43</f>
        <v>0</v>
      </c>
      <c r="Q81" s="102">
        <f>'DO contributeur2'!R43</f>
        <v>0</v>
      </c>
      <c r="R81" s="102">
        <f>'DO contributeur2'!S43</f>
        <v>0</v>
      </c>
      <c r="S81" s="102">
        <f>'DO contributeur2'!T43</f>
        <v>0</v>
      </c>
      <c r="T81" s="103">
        <f t="shared" si="4"/>
        <v>0</v>
      </c>
      <c r="U81" s="72"/>
      <c r="V81" s="93"/>
      <c r="W81" s="92"/>
      <c r="X81" s="92"/>
      <c r="Y81" s="92"/>
      <c r="Z81" s="84"/>
      <c r="AA81" s="84"/>
      <c r="AB81" s="84"/>
      <c r="AC81" s="104">
        <v>1</v>
      </c>
      <c r="AD81" s="104">
        <f t="shared" si="5"/>
        <v>0</v>
      </c>
      <c r="AE81" s="84"/>
      <c r="AF81" s="84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3"/>
      <c r="AR81" s="83"/>
    </row>
    <row r="82" spans="1:44" ht="12.75" hidden="1" customHeight="1" x14ac:dyDescent="0.2">
      <c r="A82" s="81"/>
      <c r="B82" s="72"/>
      <c r="C82" s="114">
        <f>IF('DO contributeur2'!B44="Réserve pour aléas","Réserve",IF('DO contributeur2'!B44="Réserve pour imprévus","Réserve",'DO contributeur2'!B44))</f>
        <v>0</v>
      </c>
      <c r="D82" s="114">
        <f>'DO contributeur2'!D44</f>
        <v>0</v>
      </c>
      <c r="E82" s="102">
        <f>'DO contributeur2'!F44</f>
        <v>0</v>
      </c>
      <c r="F82" s="102">
        <f>'DO contributeur2'!G44</f>
        <v>0</v>
      </c>
      <c r="G82" s="102">
        <f>'DO contributeur2'!H44</f>
        <v>0</v>
      </c>
      <c r="H82" s="102">
        <f>'DO contributeur2'!I44</f>
        <v>0</v>
      </c>
      <c r="I82" s="102">
        <f>'DO contributeur2'!J44</f>
        <v>0</v>
      </c>
      <c r="J82" s="102">
        <f>'DO contributeur2'!K44</f>
        <v>0</v>
      </c>
      <c r="K82" s="102">
        <f>'DO contributeur2'!L44</f>
        <v>0</v>
      </c>
      <c r="L82" s="102">
        <f>'DO contributeur2'!M44</f>
        <v>0</v>
      </c>
      <c r="M82" s="102">
        <f>'DO contributeur2'!N44</f>
        <v>0</v>
      </c>
      <c r="N82" s="102">
        <f>'DO contributeur2'!O44</f>
        <v>0</v>
      </c>
      <c r="O82" s="102">
        <f>'DO contributeur2'!P44</f>
        <v>0</v>
      </c>
      <c r="P82" s="102">
        <f>'DO contributeur2'!Q44</f>
        <v>0</v>
      </c>
      <c r="Q82" s="102">
        <f>'DO contributeur2'!R44</f>
        <v>0</v>
      </c>
      <c r="R82" s="102">
        <f>'DO contributeur2'!S44</f>
        <v>0</v>
      </c>
      <c r="S82" s="102">
        <f>'DO contributeur2'!T44</f>
        <v>0</v>
      </c>
      <c r="T82" s="103">
        <f t="shared" si="4"/>
        <v>0</v>
      </c>
      <c r="U82" s="72"/>
      <c r="V82" s="93"/>
      <c r="W82" s="92"/>
      <c r="X82" s="92"/>
      <c r="Y82" s="92"/>
      <c r="Z82" s="84"/>
      <c r="AA82" s="84"/>
      <c r="AB82" s="84"/>
      <c r="AC82" s="104">
        <v>1</v>
      </c>
      <c r="AD82" s="104">
        <f t="shared" si="5"/>
        <v>0</v>
      </c>
      <c r="AE82" s="84"/>
      <c r="AF82" s="84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3"/>
      <c r="AR82" s="83"/>
    </row>
    <row r="83" spans="1:44" ht="12.75" customHeight="1" x14ac:dyDescent="0.2">
      <c r="A83" s="81"/>
      <c r="B83" s="72"/>
      <c r="C83" s="107"/>
      <c r="D83" s="108" t="s">
        <v>1751</v>
      </c>
      <c r="E83" s="109">
        <f>SUM(E48:E82)</f>
        <v>0</v>
      </c>
      <c r="F83" s="109">
        <f t="shared" ref="F83" si="6">SUM(F48:F82)</f>
        <v>0</v>
      </c>
      <c r="G83" s="109">
        <f t="shared" ref="G83" si="7">SUM(G48:G82)</f>
        <v>0</v>
      </c>
      <c r="H83" s="109">
        <f t="shared" ref="H83" si="8">SUM(H48:H82)</f>
        <v>0</v>
      </c>
      <c r="I83" s="109">
        <f t="shared" ref="I83" si="9">SUM(I48:I82)</f>
        <v>0</v>
      </c>
      <c r="J83" s="109">
        <f t="shared" ref="J83" si="10">SUM(J48:J82)</f>
        <v>0</v>
      </c>
      <c r="K83" s="109">
        <f t="shared" ref="K83" si="11">SUM(K48:K82)</f>
        <v>0</v>
      </c>
      <c r="L83" s="109">
        <f t="shared" ref="L83" si="12">SUM(L48:L82)</f>
        <v>0</v>
      </c>
      <c r="M83" s="109">
        <f t="shared" ref="M83" si="13">SUM(M48:M82)</f>
        <v>0</v>
      </c>
      <c r="N83" s="109">
        <f t="shared" ref="N83" si="14">SUM(N48:N82)</f>
        <v>0</v>
      </c>
      <c r="O83" s="109">
        <f t="shared" ref="O83" si="15">SUM(O48:O82)</f>
        <v>0</v>
      </c>
      <c r="P83" s="109">
        <f t="shared" ref="P83" si="16">SUM(P48:P82)</f>
        <v>0</v>
      </c>
      <c r="Q83" s="109">
        <f t="shared" ref="Q83" si="17">SUM(Q48:Q82)</f>
        <v>0</v>
      </c>
      <c r="R83" s="109">
        <f t="shared" ref="R83" si="18">SUM(R48:R82)</f>
        <v>0</v>
      </c>
      <c r="S83" s="109">
        <f t="shared" ref="S83" si="19">SUM(S48:S82)</f>
        <v>0</v>
      </c>
      <c r="T83" s="109">
        <f t="shared" si="4"/>
        <v>0</v>
      </c>
      <c r="U83" s="72"/>
      <c r="V83" s="93"/>
      <c r="W83" s="93"/>
      <c r="X83" s="93"/>
      <c r="Y83" s="93"/>
      <c r="Z83" s="81"/>
      <c r="AA83" s="81"/>
      <c r="AB83" s="81"/>
      <c r="AC83" s="104">
        <v>1</v>
      </c>
      <c r="AD83" s="104">
        <f t="shared" si="5"/>
        <v>1</v>
      </c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3"/>
      <c r="AR83" s="83"/>
    </row>
    <row r="84" spans="1:44" ht="7.5" customHeight="1" x14ac:dyDescent="0.2">
      <c r="A84" s="81"/>
      <c r="B84" s="72"/>
      <c r="C84" s="90"/>
      <c r="D84" s="90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72"/>
      <c r="V84" s="92"/>
      <c r="W84" s="92"/>
      <c r="X84" s="92"/>
      <c r="Y84" s="92"/>
      <c r="Z84" s="84"/>
      <c r="AA84" s="84"/>
      <c r="AB84" s="84"/>
      <c r="AC84" s="105"/>
      <c r="AD84" s="105"/>
      <c r="AE84" s="84"/>
      <c r="AF84" s="84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3"/>
      <c r="AR84" s="83"/>
    </row>
    <row r="85" spans="1:44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2"/>
      <c r="M85" s="82"/>
      <c r="N85" s="82"/>
      <c r="O85" s="82"/>
      <c r="P85" s="81"/>
      <c r="Q85" s="81"/>
      <c r="R85" s="81"/>
      <c r="S85" s="81"/>
      <c r="T85" s="81"/>
      <c r="U85" s="81"/>
      <c r="V85" s="81"/>
      <c r="W85" s="92"/>
      <c r="X85" s="92"/>
      <c r="Y85" s="92"/>
      <c r="Z85" s="84"/>
      <c r="AA85" s="84"/>
      <c r="AB85" s="84"/>
      <c r="AC85" s="105"/>
      <c r="AD85" s="105"/>
      <c r="AE85" s="84"/>
      <c r="AF85" s="84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3"/>
      <c r="AR85" s="83"/>
    </row>
    <row r="86" spans="1:44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2"/>
      <c r="M86" s="82"/>
      <c r="N86" s="82"/>
      <c r="O86" s="82"/>
      <c r="P86" s="81"/>
      <c r="Q86" s="81"/>
      <c r="R86" s="81"/>
      <c r="S86" s="81"/>
      <c r="T86" s="81"/>
      <c r="U86" s="81"/>
      <c r="V86" s="81"/>
      <c r="W86" s="92"/>
      <c r="X86" s="92"/>
      <c r="Y86" s="92"/>
      <c r="Z86" s="84"/>
      <c r="AA86" s="84"/>
      <c r="AB86" s="84"/>
      <c r="AC86" s="105"/>
      <c r="AD86" s="105"/>
      <c r="AE86" s="84"/>
      <c r="AF86" s="84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3"/>
      <c r="AR86" s="83"/>
    </row>
    <row r="87" spans="1:44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2"/>
      <c r="M87" s="82"/>
      <c r="N87" s="82"/>
      <c r="O87" s="82"/>
      <c r="P87" s="81"/>
      <c r="Q87" s="81"/>
      <c r="R87" s="81"/>
      <c r="S87" s="81"/>
      <c r="T87" s="81"/>
      <c r="U87" s="81"/>
      <c r="V87" s="81"/>
      <c r="W87" s="92"/>
      <c r="X87" s="92"/>
      <c r="Y87" s="92"/>
      <c r="Z87" s="84"/>
      <c r="AA87" s="84"/>
      <c r="AB87" s="84"/>
      <c r="AC87" s="105"/>
      <c r="AD87" s="105"/>
      <c r="AE87" s="84"/>
      <c r="AF87" s="84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3"/>
      <c r="AR87" s="83"/>
    </row>
    <row r="88" spans="1:44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2"/>
      <c r="M88" s="82"/>
      <c r="N88" s="82"/>
      <c r="O88" s="82"/>
      <c r="P88" s="81"/>
      <c r="Q88" s="81"/>
      <c r="R88" s="81"/>
      <c r="S88" s="81"/>
      <c r="T88" s="81"/>
      <c r="U88" s="81"/>
      <c r="V88" s="81"/>
      <c r="W88" s="92"/>
      <c r="X88" s="92"/>
      <c r="Y88" s="92"/>
      <c r="Z88" s="84"/>
      <c r="AA88" s="84"/>
      <c r="AB88" s="84"/>
      <c r="AC88" s="105"/>
      <c r="AD88" s="105"/>
      <c r="AE88" s="84"/>
      <c r="AF88" s="84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3"/>
      <c r="AR88" s="83"/>
    </row>
    <row r="89" spans="1:44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2"/>
      <c r="M89" s="82"/>
      <c r="N89" s="82"/>
      <c r="O89" s="82"/>
      <c r="P89" s="81"/>
      <c r="Q89" s="81"/>
      <c r="R89" s="81"/>
      <c r="S89" s="81"/>
      <c r="T89" s="81"/>
      <c r="U89" s="81"/>
      <c r="V89" s="81"/>
      <c r="W89" s="92"/>
      <c r="X89" s="92"/>
      <c r="Y89" s="92"/>
      <c r="Z89" s="84"/>
      <c r="AA89" s="84"/>
      <c r="AB89" s="84"/>
      <c r="AC89" s="105"/>
      <c r="AD89" s="105"/>
      <c r="AE89" s="84"/>
      <c r="AF89" s="84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3"/>
      <c r="AR89" s="83"/>
    </row>
    <row r="90" spans="1:44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2"/>
      <c r="M90" s="82"/>
      <c r="N90" s="82"/>
      <c r="O90" s="82"/>
      <c r="P90" s="81"/>
      <c r="Q90" s="81"/>
      <c r="R90" s="81"/>
      <c r="S90" s="81"/>
      <c r="T90" s="81"/>
      <c r="U90" s="81"/>
      <c r="V90" s="81"/>
      <c r="W90" s="92"/>
      <c r="X90" s="92"/>
      <c r="Y90" s="92"/>
      <c r="Z90" s="84"/>
      <c r="AA90" s="84"/>
      <c r="AB90" s="84"/>
      <c r="AC90" s="105"/>
      <c r="AD90" s="105"/>
      <c r="AE90" s="84"/>
      <c r="AF90" s="84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3"/>
      <c r="AR90" s="83"/>
    </row>
    <row r="91" spans="1:44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2"/>
      <c r="M91" s="82"/>
      <c r="N91" s="82"/>
      <c r="O91" s="82"/>
      <c r="P91" s="81"/>
      <c r="Q91" s="81"/>
      <c r="R91" s="81"/>
      <c r="S91" s="81"/>
      <c r="T91" s="81"/>
      <c r="U91" s="81"/>
      <c r="V91" s="81"/>
      <c r="W91" s="92"/>
      <c r="X91" s="92"/>
      <c r="Y91" s="92"/>
      <c r="Z91" s="84"/>
      <c r="AA91" s="84"/>
      <c r="AB91" s="84"/>
      <c r="AC91" s="105"/>
      <c r="AD91" s="105"/>
      <c r="AE91" s="84"/>
      <c r="AF91" s="84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3"/>
      <c r="AR91" s="83"/>
    </row>
    <row r="92" spans="1:44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2"/>
      <c r="M92" s="82"/>
      <c r="N92" s="82"/>
      <c r="O92" s="82"/>
      <c r="P92" s="81"/>
      <c r="Q92" s="81"/>
      <c r="R92" s="81"/>
      <c r="S92" s="81"/>
      <c r="T92" s="81"/>
      <c r="U92" s="81"/>
      <c r="V92" s="81"/>
      <c r="W92" s="92"/>
      <c r="X92" s="92"/>
      <c r="Y92" s="92"/>
      <c r="Z92" s="84"/>
      <c r="AA92" s="84"/>
      <c r="AB92" s="84"/>
      <c r="AC92" s="105"/>
      <c r="AD92" s="105"/>
      <c r="AE92" s="84"/>
      <c r="AF92" s="84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3"/>
      <c r="AR92" s="83"/>
    </row>
    <row r="93" spans="1:44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2"/>
      <c r="M93" s="82"/>
      <c r="N93" s="82"/>
      <c r="O93" s="82"/>
      <c r="P93" s="81"/>
      <c r="Q93" s="81"/>
      <c r="R93" s="81"/>
      <c r="S93" s="81"/>
      <c r="T93" s="81"/>
      <c r="U93" s="81"/>
      <c r="V93" s="81"/>
      <c r="W93" s="92"/>
      <c r="X93" s="92"/>
      <c r="Y93" s="92"/>
      <c r="Z93" s="84"/>
      <c r="AA93" s="84"/>
      <c r="AB93" s="84"/>
      <c r="AC93" s="105"/>
      <c r="AD93" s="105"/>
      <c r="AE93" s="84"/>
      <c r="AF93" s="84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3"/>
      <c r="AR93" s="83"/>
    </row>
    <row r="94" spans="1:44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2"/>
      <c r="M94" s="82"/>
      <c r="N94" s="82"/>
      <c r="O94" s="82"/>
      <c r="P94" s="81"/>
      <c r="Q94" s="81"/>
      <c r="R94" s="81"/>
      <c r="S94" s="81"/>
      <c r="T94" s="81"/>
      <c r="U94" s="81"/>
      <c r="V94" s="81"/>
      <c r="W94" s="92"/>
      <c r="X94" s="92"/>
      <c r="Y94" s="92"/>
      <c r="Z94" s="84"/>
      <c r="AA94" s="84"/>
      <c r="AB94" s="84"/>
      <c r="AC94" s="105"/>
      <c r="AD94" s="105"/>
      <c r="AE94" s="84"/>
      <c r="AF94" s="84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3"/>
      <c r="AR94" s="83"/>
    </row>
    <row r="95" spans="1:44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2"/>
      <c r="M95" s="82"/>
      <c r="N95" s="82"/>
      <c r="O95" s="82"/>
      <c r="P95" s="81"/>
      <c r="Q95" s="81"/>
      <c r="R95" s="81"/>
      <c r="S95" s="81"/>
      <c r="T95" s="81"/>
      <c r="U95" s="81"/>
      <c r="V95" s="81"/>
      <c r="W95" s="92"/>
      <c r="X95" s="92"/>
      <c r="Y95" s="92"/>
      <c r="Z95" s="84"/>
      <c r="AA95" s="84"/>
      <c r="AB95" s="84"/>
      <c r="AC95" s="105"/>
      <c r="AD95" s="105"/>
      <c r="AE95" s="84"/>
      <c r="AF95" s="84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3"/>
      <c r="AR95" s="83"/>
    </row>
    <row r="96" spans="1:44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2"/>
      <c r="M96" s="82"/>
      <c r="N96" s="82"/>
      <c r="O96" s="82"/>
      <c r="P96" s="81"/>
      <c r="Q96" s="81"/>
      <c r="R96" s="81"/>
      <c r="S96" s="81"/>
      <c r="T96" s="81"/>
      <c r="U96" s="81"/>
      <c r="V96" s="81"/>
      <c r="W96" s="92"/>
      <c r="X96" s="92"/>
      <c r="Y96" s="92"/>
      <c r="Z96" s="84"/>
      <c r="AA96" s="84"/>
      <c r="AB96" s="84"/>
      <c r="AC96" s="105"/>
      <c r="AD96" s="105"/>
      <c r="AE96" s="84"/>
      <c r="AF96" s="84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3"/>
      <c r="AR96" s="83"/>
    </row>
    <row r="97" spans="1:44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2"/>
      <c r="M97" s="82"/>
      <c r="N97" s="82"/>
      <c r="O97" s="82"/>
      <c r="P97" s="81"/>
      <c r="Q97" s="81"/>
      <c r="R97" s="81"/>
      <c r="S97" s="81"/>
      <c r="T97" s="81"/>
      <c r="U97" s="81"/>
      <c r="V97" s="81"/>
      <c r="W97" s="92"/>
      <c r="X97" s="92"/>
      <c r="Y97" s="92"/>
      <c r="Z97" s="84"/>
      <c r="AA97" s="84"/>
      <c r="AB97" s="84"/>
      <c r="AC97" s="105"/>
      <c r="AD97" s="105"/>
      <c r="AE97" s="84"/>
      <c r="AF97" s="84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3"/>
      <c r="AR97" s="83"/>
    </row>
    <row r="98" spans="1:44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2"/>
      <c r="M98" s="82"/>
      <c r="N98" s="82"/>
      <c r="O98" s="82"/>
      <c r="P98" s="81"/>
      <c r="Q98" s="81"/>
      <c r="R98" s="81"/>
      <c r="S98" s="81"/>
      <c r="T98" s="81"/>
      <c r="U98" s="81"/>
      <c r="V98" s="81"/>
      <c r="W98" s="92"/>
      <c r="X98" s="92"/>
      <c r="Y98" s="92"/>
      <c r="Z98" s="84"/>
      <c r="AA98" s="84"/>
      <c r="AB98" s="84"/>
      <c r="AC98" s="105"/>
      <c r="AD98" s="105"/>
      <c r="AE98" s="84"/>
      <c r="AF98" s="84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3"/>
      <c r="AR98" s="83"/>
    </row>
    <row r="99" spans="1:44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2"/>
      <c r="M99" s="82"/>
      <c r="N99" s="82"/>
      <c r="O99" s="82"/>
      <c r="P99" s="81"/>
      <c r="Q99" s="81"/>
      <c r="R99" s="81"/>
      <c r="S99" s="81"/>
      <c r="T99" s="81"/>
      <c r="U99" s="81"/>
      <c r="V99" s="81"/>
      <c r="W99" s="92"/>
      <c r="X99" s="92"/>
      <c r="Y99" s="92"/>
      <c r="Z99" s="84"/>
      <c r="AA99" s="84"/>
      <c r="AB99" s="84"/>
      <c r="AC99" s="105"/>
      <c r="AD99" s="105"/>
      <c r="AE99" s="84"/>
      <c r="AF99" s="84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3"/>
      <c r="AR99" s="83"/>
    </row>
    <row r="100" spans="1:44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2"/>
      <c r="M100" s="82"/>
      <c r="N100" s="82"/>
      <c r="O100" s="82"/>
      <c r="P100" s="81"/>
      <c r="Q100" s="81"/>
      <c r="R100" s="81"/>
      <c r="S100" s="81"/>
      <c r="T100" s="81"/>
      <c r="U100" s="81"/>
      <c r="V100" s="81"/>
      <c r="W100" s="92"/>
      <c r="X100" s="92"/>
      <c r="Y100" s="92"/>
      <c r="Z100" s="84"/>
      <c r="AA100" s="84"/>
      <c r="AB100" s="84"/>
      <c r="AC100" s="105"/>
      <c r="AD100" s="105"/>
      <c r="AE100" s="84"/>
      <c r="AF100" s="84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3"/>
      <c r="AR100" s="83"/>
    </row>
    <row r="101" spans="1:44" x14ac:dyDescent="0.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2"/>
      <c r="M101" s="82"/>
      <c r="N101" s="82"/>
      <c r="O101" s="82"/>
      <c r="P101" s="81"/>
      <c r="Q101" s="81"/>
      <c r="R101" s="81"/>
      <c r="S101" s="81"/>
      <c r="T101" s="81"/>
      <c r="U101" s="81"/>
      <c r="V101" s="81"/>
      <c r="W101" s="92"/>
      <c r="X101" s="92"/>
      <c r="Y101" s="92"/>
      <c r="Z101" s="84"/>
      <c r="AA101" s="84"/>
      <c r="AB101" s="84"/>
      <c r="AC101" s="105"/>
      <c r="AD101" s="105"/>
      <c r="AE101" s="84"/>
      <c r="AF101" s="84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3"/>
      <c r="AR101" s="83"/>
    </row>
    <row r="102" spans="1:44" x14ac:dyDescent="0.2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2"/>
      <c r="M102" s="82"/>
      <c r="N102" s="82"/>
      <c r="O102" s="82"/>
      <c r="P102" s="81"/>
      <c r="Q102" s="81"/>
      <c r="R102" s="81"/>
      <c r="S102" s="81"/>
      <c r="T102" s="81"/>
      <c r="U102" s="81"/>
      <c r="V102" s="81"/>
      <c r="W102" s="92"/>
      <c r="X102" s="92"/>
      <c r="Y102" s="92"/>
      <c r="Z102" s="84"/>
      <c r="AA102" s="84"/>
      <c r="AB102" s="84"/>
      <c r="AC102" s="105"/>
      <c r="AD102" s="105"/>
      <c r="AE102" s="84"/>
      <c r="AF102" s="84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3"/>
      <c r="AR102" s="83"/>
    </row>
    <row r="103" spans="1:44" x14ac:dyDescent="0.2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2"/>
      <c r="M103" s="82"/>
      <c r="N103" s="82"/>
      <c r="O103" s="82"/>
      <c r="P103" s="81"/>
      <c r="Q103" s="81"/>
      <c r="R103" s="81"/>
      <c r="S103" s="81"/>
      <c r="T103" s="81"/>
      <c r="U103" s="81"/>
      <c r="V103" s="81"/>
      <c r="W103" s="92"/>
      <c r="X103" s="92"/>
      <c r="Y103" s="92"/>
      <c r="Z103" s="84"/>
      <c r="AA103" s="84"/>
      <c r="AB103" s="84"/>
      <c r="AC103" s="105"/>
      <c r="AD103" s="105"/>
      <c r="AE103" s="84"/>
      <c r="AF103" s="84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3"/>
      <c r="AR103" s="83"/>
    </row>
    <row r="104" spans="1:44" x14ac:dyDescent="0.2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2"/>
      <c r="M104" s="82"/>
      <c r="N104" s="82"/>
      <c r="O104" s="82"/>
      <c r="P104" s="81"/>
      <c r="Q104" s="81"/>
      <c r="R104" s="81"/>
      <c r="S104" s="81"/>
      <c r="T104" s="81"/>
      <c r="U104" s="81"/>
      <c r="V104" s="81"/>
      <c r="W104" s="92"/>
      <c r="X104" s="92"/>
      <c r="Y104" s="92"/>
      <c r="Z104" s="84"/>
      <c r="AA104" s="84"/>
      <c r="AB104" s="84"/>
      <c r="AC104" s="105"/>
      <c r="AD104" s="105"/>
      <c r="AE104" s="84"/>
      <c r="AF104" s="84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3"/>
      <c r="AR104" s="83"/>
    </row>
    <row r="105" spans="1:44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2"/>
      <c r="M105" s="82"/>
      <c r="N105" s="82"/>
      <c r="O105" s="82"/>
      <c r="P105" s="81"/>
      <c r="Q105" s="81"/>
      <c r="R105" s="81"/>
      <c r="S105" s="81"/>
      <c r="T105" s="81"/>
      <c r="U105" s="81"/>
      <c r="V105" s="81"/>
      <c r="W105" s="92"/>
      <c r="X105" s="92"/>
      <c r="Y105" s="92"/>
      <c r="Z105" s="84"/>
      <c r="AA105" s="84"/>
      <c r="AB105" s="84"/>
      <c r="AC105" s="105"/>
      <c r="AD105" s="105"/>
      <c r="AE105" s="84"/>
      <c r="AF105" s="84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3"/>
      <c r="AR105" s="83"/>
    </row>
    <row r="106" spans="1:44" x14ac:dyDescent="0.2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2"/>
      <c r="M106" s="82"/>
      <c r="N106" s="82"/>
      <c r="O106" s="82"/>
      <c r="P106" s="81"/>
      <c r="Q106" s="81"/>
      <c r="R106" s="81"/>
      <c r="S106" s="81"/>
      <c r="T106" s="81"/>
      <c r="U106" s="81"/>
      <c r="V106" s="81"/>
      <c r="W106" s="92"/>
      <c r="X106" s="92"/>
      <c r="Y106" s="92"/>
      <c r="Z106" s="84"/>
      <c r="AA106" s="84"/>
      <c r="AB106" s="84"/>
      <c r="AC106" s="105"/>
      <c r="AD106" s="105"/>
      <c r="AE106" s="84"/>
      <c r="AF106" s="84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3"/>
      <c r="AR106" s="83"/>
    </row>
    <row r="107" spans="1:44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2"/>
      <c r="M107" s="82"/>
      <c r="N107" s="82"/>
      <c r="O107" s="82"/>
      <c r="P107" s="81"/>
      <c r="Q107" s="81"/>
      <c r="R107" s="81"/>
      <c r="S107" s="81"/>
      <c r="T107" s="81"/>
      <c r="U107" s="81"/>
      <c r="V107" s="81"/>
      <c r="W107" s="92"/>
      <c r="X107" s="92"/>
      <c r="Y107" s="92"/>
      <c r="Z107" s="84"/>
      <c r="AA107" s="84"/>
      <c r="AB107" s="84"/>
      <c r="AC107" s="105"/>
      <c r="AD107" s="105"/>
      <c r="AE107" s="84"/>
      <c r="AF107" s="84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3"/>
      <c r="AR107" s="83"/>
    </row>
    <row r="108" spans="1:44" x14ac:dyDescent="0.2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2"/>
      <c r="M108" s="82"/>
      <c r="N108" s="82"/>
      <c r="O108" s="82"/>
      <c r="P108" s="81"/>
      <c r="Q108" s="81"/>
      <c r="R108" s="81"/>
      <c r="S108" s="81"/>
      <c r="T108" s="81"/>
      <c r="U108" s="81"/>
      <c r="V108" s="81"/>
      <c r="W108" s="92"/>
      <c r="X108" s="92"/>
      <c r="Y108" s="92"/>
      <c r="Z108" s="84"/>
      <c r="AA108" s="84"/>
      <c r="AB108" s="84"/>
      <c r="AC108" s="105"/>
      <c r="AD108" s="105"/>
      <c r="AE108" s="84"/>
      <c r="AF108" s="84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3"/>
      <c r="AR108" s="83"/>
    </row>
    <row r="109" spans="1:44" x14ac:dyDescent="0.2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2"/>
      <c r="M109" s="82"/>
      <c r="N109" s="82"/>
      <c r="O109" s="82"/>
      <c r="P109" s="81"/>
      <c r="Q109" s="81"/>
      <c r="R109" s="81"/>
      <c r="S109" s="81"/>
      <c r="T109" s="81"/>
      <c r="U109" s="81"/>
      <c r="V109" s="81"/>
      <c r="W109" s="92"/>
      <c r="X109" s="92"/>
      <c r="Y109" s="92"/>
      <c r="Z109" s="84"/>
      <c r="AA109" s="84"/>
      <c r="AB109" s="84"/>
      <c r="AC109" s="105"/>
      <c r="AD109" s="105"/>
      <c r="AE109" s="84"/>
      <c r="AF109" s="84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3"/>
      <c r="AR109" s="83"/>
    </row>
    <row r="110" spans="1:44" x14ac:dyDescent="0.2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2"/>
      <c r="M110" s="82"/>
      <c r="N110" s="82"/>
      <c r="O110" s="82"/>
      <c r="P110" s="81"/>
      <c r="Q110" s="81"/>
      <c r="R110" s="81"/>
      <c r="S110" s="81"/>
      <c r="T110" s="81"/>
      <c r="U110" s="81"/>
      <c r="V110" s="81"/>
      <c r="W110" s="92"/>
      <c r="X110" s="92"/>
      <c r="Y110" s="92"/>
      <c r="Z110" s="84"/>
      <c r="AA110" s="84"/>
      <c r="AB110" s="84"/>
      <c r="AC110" s="105"/>
      <c r="AD110" s="105"/>
      <c r="AE110" s="84"/>
      <c r="AF110" s="84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3"/>
      <c r="AR110" s="83"/>
    </row>
    <row r="111" spans="1:44" x14ac:dyDescent="0.2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2"/>
      <c r="M111" s="82"/>
      <c r="N111" s="82"/>
      <c r="O111" s="82"/>
      <c r="P111" s="81"/>
      <c r="Q111" s="81"/>
      <c r="R111" s="81"/>
      <c r="S111" s="81"/>
      <c r="T111" s="81"/>
      <c r="U111" s="81"/>
      <c r="V111" s="81"/>
      <c r="W111" s="92"/>
      <c r="X111" s="92"/>
      <c r="Y111" s="92"/>
      <c r="Z111" s="84"/>
      <c r="AA111" s="84"/>
      <c r="AB111" s="84"/>
      <c r="AC111" s="105"/>
      <c r="AD111" s="105"/>
      <c r="AE111" s="84"/>
      <c r="AF111" s="84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3"/>
      <c r="AR111" s="83"/>
    </row>
    <row r="112" spans="1:44" x14ac:dyDescent="0.2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2"/>
      <c r="M112" s="82"/>
      <c r="N112" s="82"/>
      <c r="O112" s="82"/>
      <c r="P112" s="81"/>
      <c r="Q112" s="81"/>
      <c r="R112" s="81"/>
      <c r="S112" s="81"/>
      <c r="T112" s="81"/>
      <c r="U112" s="81"/>
      <c r="V112" s="81"/>
      <c r="W112" s="92"/>
      <c r="X112" s="92"/>
      <c r="Y112" s="92"/>
      <c r="Z112" s="84"/>
      <c r="AA112" s="84"/>
      <c r="AB112" s="84"/>
      <c r="AC112" s="105"/>
      <c r="AD112" s="105"/>
      <c r="AE112" s="84"/>
      <c r="AF112" s="84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3"/>
      <c r="AR112" s="83"/>
    </row>
    <row r="113" spans="1:44" x14ac:dyDescent="0.2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2"/>
      <c r="M113" s="82"/>
      <c r="N113" s="82"/>
      <c r="O113" s="82"/>
      <c r="P113" s="81"/>
      <c r="Q113" s="81"/>
      <c r="R113" s="81"/>
      <c r="S113" s="81"/>
      <c r="T113" s="81"/>
      <c r="U113" s="81"/>
      <c r="V113" s="81"/>
      <c r="W113" s="92"/>
      <c r="X113" s="92"/>
      <c r="Y113" s="92"/>
      <c r="Z113" s="84"/>
      <c r="AA113" s="84"/>
      <c r="AB113" s="84"/>
      <c r="AC113" s="105"/>
      <c r="AD113" s="105"/>
      <c r="AE113" s="84"/>
      <c r="AF113" s="84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3"/>
      <c r="AR113" s="83"/>
    </row>
    <row r="114" spans="1:44" x14ac:dyDescent="0.2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2"/>
      <c r="M114" s="82"/>
      <c r="N114" s="82"/>
      <c r="O114" s="82"/>
      <c r="P114" s="81"/>
      <c r="Q114" s="81"/>
      <c r="R114" s="81"/>
      <c r="S114" s="81"/>
      <c r="T114" s="81"/>
      <c r="U114" s="81"/>
      <c r="V114" s="81"/>
      <c r="W114" s="92"/>
      <c r="X114" s="92"/>
      <c r="Y114" s="92"/>
      <c r="Z114" s="84"/>
      <c r="AA114" s="84"/>
      <c r="AB114" s="84"/>
      <c r="AC114" s="105"/>
      <c r="AD114" s="105"/>
      <c r="AE114" s="84"/>
      <c r="AF114" s="84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3"/>
      <c r="AR114" s="83"/>
    </row>
    <row r="115" spans="1:44" x14ac:dyDescent="0.2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2"/>
      <c r="M115" s="82"/>
      <c r="N115" s="82"/>
      <c r="O115" s="82"/>
      <c r="P115" s="81"/>
      <c r="Q115" s="81"/>
      <c r="R115" s="81"/>
      <c r="S115" s="81"/>
      <c r="T115" s="81"/>
      <c r="U115" s="81"/>
      <c r="V115" s="81"/>
      <c r="W115" s="92"/>
      <c r="X115" s="92"/>
      <c r="Y115" s="92"/>
      <c r="Z115" s="84"/>
      <c r="AA115" s="84"/>
      <c r="AB115" s="84"/>
      <c r="AC115" s="105"/>
      <c r="AD115" s="105"/>
      <c r="AE115" s="84"/>
      <c r="AF115" s="84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3"/>
      <c r="AR115" s="83"/>
    </row>
    <row r="116" spans="1:44" x14ac:dyDescent="0.2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2"/>
      <c r="M116" s="82"/>
      <c r="N116" s="82"/>
      <c r="O116" s="82"/>
      <c r="P116" s="81"/>
      <c r="Q116" s="81"/>
      <c r="R116" s="81"/>
      <c r="S116" s="81"/>
      <c r="T116" s="81"/>
      <c r="U116" s="81"/>
      <c r="V116" s="81"/>
      <c r="W116" s="92"/>
      <c r="X116" s="92"/>
      <c r="Y116" s="92"/>
      <c r="Z116" s="84"/>
      <c r="AA116" s="84"/>
      <c r="AB116" s="84"/>
      <c r="AC116" s="105"/>
      <c r="AD116" s="105"/>
      <c r="AE116" s="84"/>
      <c r="AF116" s="84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3"/>
      <c r="AR116" s="83"/>
    </row>
    <row r="117" spans="1:44" x14ac:dyDescent="0.2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2"/>
      <c r="M117" s="82"/>
      <c r="N117" s="82"/>
      <c r="O117" s="82"/>
      <c r="P117" s="81"/>
      <c r="Q117" s="81"/>
      <c r="R117" s="81"/>
      <c r="S117" s="81"/>
      <c r="T117" s="81"/>
      <c r="U117" s="81"/>
      <c r="V117" s="81"/>
      <c r="W117" s="92"/>
      <c r="X117" s="92"/>
      <c r="Y117" s="92"/>
      <c r="Z117" s="84"/>
      <c r="AA117" s="84"/>
      <c r="AB117" s="84"/>
      <c r="AC117" s="105"/>
      <c r="AD117" s="105"/>
      <c r="AE117" s="84"/>
      <c r="AF117" s="84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3"/>
      <c r="AR117" s="83"/>
    </row>
    <row r="118" spans="1:44" x14ac:dyDescent="0.2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2"/>
      <c r="M118" s="82"/>
      <c r="N118" s="82"/>
      <c r="O118" s="82"/>
      <c r="P118" s="81"/>
      <c r="Q118" s="81"/>
      <c r="R118" s="81"/>
      <c r="S118" s="81"/>
      <c r="T118" s="81"/>
      <c r="U118" s="81"/>
      <c r="V118" s="81"/>
      <c r="W118" s="92"/>
      <c r="X118" s="92"/>
      <c r="Y118" s="92"/>
      <c r="Z118" s="84"/>
      <c r="AA118" s="84"/>
      <c r="AB118" s="84"/>
      <c r="AC118" s="105"/>
      <c r="AD118" s="105"/>
      <c r="AE118" s="84"/>
      <c r="AF118" s="84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3"/>
      <c r="AR118" s="83"/>
    </row>
    <row r="119" spans="1:44" x14ac:dyDescent="0.2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2"/>
      <c r="M119" s="82"/>
      <c r="N119" s="82"/>
      <c r="O119" s="82"/>
      <c r="P119" s="81"/>
      <c r="Q119" s="81"/>
      <c r="R119" s="81"/>
      <c r="S119" s="81"/>
      <c r="T119" s="81"/>
      <c r="U119" s="81"/>
      <c r="V119" s="81"/>
      <c r="W119" s="92"/>
      <c r="X119" s="92"/>
      <c r="Y119" s="92"/>
      <c r="Z119" s="84"/>
      <c r="AA119" s="84"/>
      <c r="AB119" s="84"/>
      <c r="AC119" s="105"/>
      <c r="AD119" s="105"/>
      <c r="AE119" s="84"/>
      <c r="AF119" s="84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3"/>
      <c r="AR119" s="83"/>
    </row>
    <row r="120" spans="1:44" x14ac:dyDescent="0.2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2"/>
      <c r="M120" s="82"/>
      <c r="N120" s="82"/>
      <c r="O120" s="82"/>
      <c r="P120" s="81"/>
      <c r="Q120" s="81"/>
      <c r="R120" s="81"/>
      <c r="S120" s="81"/>
      <c r="T120" s="81"/>
      <c r="U120" s="81"/>
      <c r="V120" s="81"/>
      <c r="W120" s="92"/>
      <c r="X120" s="92"/>
      <c r="Y120" s="92"/>
      <c r="Z120" s="84"/>
      <c r="AA120" s="84"/>
      <c r="AB120" s="84"/>
      <c r="AC120" s="105"/>
      <c r="AD120" s="105"/>
      <c r="AE120" s="84"/>
      <c r="AF120" s="84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3"/>
      <c r="AR120" s="83"/>
    </row>
    <row r="121" spans="1:44" x14ac:dyDescent="0.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2"/>
      <c r="M121" s="82"/>
      <c r="N121" s="82"/>
      <c r="O121" s="82"/>
      <c r="P121" s="81"/>
      <c r="Q121" s="81"/>
      <c r="R121" s="81"/>
      <c r="S121" s="81"/>
      <c r="T121" s="81"/>
      <c r="U121" s="81"/>
      <c r="V121" s="81"/>
      <c r="W121" s="92"/>
      <c r="X121" s="92"/>
      <c r="Y121" s="92"/>
      <c r="Z121" s="84"/>
      <c r="AA121" s="84"/>
      <c r="AB121" s="84"/>
      <c r="AC121" s="105"/>
      <c r="AD121" s="105"/>
      <c r="AE121" s="84"/>
      <c r="AF121" s="84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3"/>
      <c r="AR121" s="83"/>
    </row>
    <row r="122" spans="1:44" x14ac:dyDescent="0.2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2"/>
      <c r="M122" s="82"/>
      <c r="N122" s="82"/>
      <c r="O122" s="82"/>
      <c r="P122" s="81"/>
      <c r="Q122" s="81"/>
      <c r="R122" s="81"/>
      <c r="S122" s="81"/>
      <c r="T122" s="81"/>
      <c r="U122" s="81"/>
      <c r="V122" s="81"/>
      <c r="W122" s="92"/>
      <c r="X122" s="92"/>
      <c r="Y122" s="92"/>
      <c r="Z122" s="84"/>
      <c r="AA122" s="84"/>
      <c r="AB122" s="84"/>
      <c r="AC122" s="105"/>
      <c r="AD122" s="105"/>
      <c r="AE122" s="84"/>
      <c r="AF122" s="84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3"/>
      <c r="AR122" s="83"/>
    </row>
    <row r="123" spans="1:44" x14ac:dyDescent="0.2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2"/>
      <c r="M123" s="82"/>
      <c r="N123" s="82"/>
      <c r="O123" s="82"/>
      <c r="P123" s="81"/>
      <c r="Q123" s="81"/>
      <c r="R123" s="81"/>
      <c r="S123" s="81"/>
      <c r="T123" s="81"/>
      <c r="U123" s="81"/>
      <c r="V123" s="81"/>
      <c r="W123" s="92"/>
      <c r="X123" s="92"/>
      <c r="Y123" s="92"/>
      <c r="Z123" s="84"/>
      <c r="AA123" s="84"/>
      <c r="AB123" s="84"/>
      <c r="AC123" s="105"/>
      <c r="AD123" s="105"/>
      <c r="AE123" s="84"/>
      <c r="AF123" s="84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3"/>
      <c r="AR123" s="83"/>
    </row>
    <row r="124" spans="1:44" x14ac:dyDescent="0.2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2"/>
      <c r="M124" s="82"/>
      <c r="N124" s="82"/>
      <c r="O124" s="82"/>
      <c r="P124" s="81"/>
      <c r="Q124" s="81"/>
      <c r="R124" s="81"/>
      <c r="S124" s="81"/>
      <c r="T124" s="81"/>
      <c r="U124" s="81"/>
      <c r="V124" s="81"/>
      <c r="W124" s="92"/>
      <c r="X124" s="92"/>
      <c r="Y124" s="92"/>
      <c r="Z124" s="84"/>
      <c r="AA124" s="84"/>
      <c r="AB124" s="84"/>
      <c r="AC124" s="105"/>
      <c r="AD124" s="105"/>
      <c r="AE124" s="84"/>
      <c r="AF124" s="84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3"/>
      <c r="AR124" s="83"/>
    </row>
    <row r="125" spans="1:44" x14ac:dyDescent="0.2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2"/>
      <c r="M125" s="82"/>
      <c r="N125" s="82"/>
      <c r="O125" s="82"/>
      <c r="P125" s="81"/>
      <c r="Q125" s="81"/>
      <c r="R125" s="81"/>
      <c r="S125" s="81"/>
      <c r="T125" s="81"/>
      <c r="U125" s="81"/>
      <c r="V125" s="81"/>
      <c r="W125" s="92"/>
      <c r="X125" s="92"/>
      <c r="Y125" s="92"/>
      <c r="Z125" s="84"/>
      <c r="AA125" s="84"/>
      <c r="AB125" s="84"/>
      <c r="AC125" s="105"/>
      <c r="AD125" s="105"/>
      <c r="AE125" s="84"/>
      <c r="AF125" s="84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3"/>
      <c r="AR125" s="83"/>
    </row>
    <row r="126" spans="1:44" x14ac:dyDescent="0.2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2"/>
      <c r="M126" s="82"/>
      <c r="N126" s="82"/>
      <c r="O126" s="82"/>
      <c r="P126" s="81"/>
      <c r="Q126" s="81"/>
      <c r="R126" s="81"/>
      <c r="S126" s="81"/>
      <c r="T126" s="81"/>
      <c r="U126" s="81"/>
      <c r="V126" s="81"/>
      <c r="W126" s="92"/>
      <c r="X126" s="92"/>
      <c r="Y126" s="92"/>
      <c r="Z126" s="84"/>
      <c r="AA126" s="84"/>
      <c r="AB126" s="84"/>
      <c r="AC126" s="105"/>
      <c r="AD126" s="105"/>
      <c r="AE126" s="84"/>
      <c r="AF126" s="84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3"/>
      <c r="AR126" s="83"/>
    </row>
    <row r="127" spans="1:44" x14ac:dyDescent="0.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2"/>
      <c r="M127" s="82"/>
      <c r="N127" s="82"/>
      <c r="O127" s="82"/>
      <c r="P127" s="81"/>
      <c r="Q127" s="81"/>
      <c r="R127" s="81"/>
      <c r="S127" s="81"/>
      <c r="T127" s="81"/>
      <c r="U127" s="81"/>
      <c r="V127" s="81"/>
      <c r="W127" s="92"/>
      <c r="X127" s="92"/>
      <c r="Y127" s="92"/>
      <c r="Z127" s="84"/>
      <c r="AA127" s="84"/>
      <c r="AB127" s="84"/>
      <c r="AC127" s="105"/>
      <c r="AD127" s="105"/>
      <c r="AE127" s="84"/>
      <c r="AF127" s="84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3"/>
      <c r="AR127" s="83"/>
    </row>
    <row r="128" spans="1:44" x14ac:dyDescent="0.2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2"/>
      <c r="M128" s="82"/>
      <c r="N128" s="82"/>
      <c r="O128" s="82"/>
      <c r="P128" s="81"/>
      <c r="Q128" s="81"/>
      <c r="R128" s="81"/>
      <c r="S128" s="81"/>
      <c r="T128" s="81"/>
      <c r="U128" s="81"/>
      <c r="V128" s="81"/>
      <c r="W128" s="92"/>
      <c r="X128" s="92"/>
      <c r="Y128" s="92"/>
      <c r="Z128" s="84"/>
      <c r="AA128" s="84"/>
      <c r="AB128" s="84"/>
      <c r="AC128" s="105"/>
      <c r="AD128" s="105"/>
      <c r="AE128" s="84"/>
      <c r="AF128" s="84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3"/>
      <c r="AR128" s="83"/>
    </row>
    <row r="129" spans="1:44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2"/>
      <c r="M129" s="82"/>
      <c r="N129" s="82"/>
      <c r="O129" s="82"/>
      <c r="P129" s="81"/>
      <c r="Q129" s="81"/>
      <c r="R129" s="81"/>
      <c r="S129" s="81"/>
      <c r="T129" s="81"/>
      <c r="U129" s="81"/>
      <c r="V129" s="81"/>
      <c r="W129" s="92"/>
      <c r="X129" s="92"/>
      <c r="Y129" s="92"/>
      <c r="Z129" s="84"/>
      <c r="AA129" s="84"/>
      <c r="AB129" s="84"/>
      <c r="AC129" s="105"/>
      <c r="AD129" s="105"/>
      <c r="AE129" s="84"/>
      <c r="AF129" s="84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3"/>
      <c r="AR129" s="83"/>
    </row>
    <row r="130" spans="1:44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2"/>
      <c r="M130" s="82"/>
      <c r="N130" s="82"/>
      <c r="O130" s="82"/>
      <c r="P130" s="81"/>
      <c r="Q130" s="81"/>
      <c r="R130" s="81"/>
      <c r="S130" s="81"/>
      <c r="T130" s="81"/>
      <c r="U130" s="81"/>
      <c r="V130" s="81"/>
      <c r="W130" s="92"/>
      <c r="X130" s="92"/>
      <c r="Y130" s="92"/>
      <c r="Z130" s="84"/>
      <c r="AA130" s="84"/>
      <c r="AB130" s="84"/>
      <c r="AC130" s="105"/>
      <c r="AD130" s="105"/>
      <c r="AE130" s="84"/>
      <c r="AF130" s="84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3"/>
      <c r="AR130" s="83"/>
    </row>
    <row r="131" spans="1:44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2"/>
      <c r="M131" s="82"/>
      <c r="N131" s="82"/>
      <c r="O131" s="82"/>
      <c r="P131" s="81"/>
      <c r="Q131" s="81"/>
      <c r="R131" s="81"/>
      <c r="S131" s="81"/>
      <c r="T131" s="81"/>
      <c r="U131" s="81"/>
      <c r="V131" s="81"/>
      <c r="W131" s="92"/>
      <c r="X131" s="92"/>
      <c r="Y131" s="92"/>
      <c r="Z131" s="84"/>
      <c r="AA131" s="84"/>
      <c r="AB131" s="84"/>
      <c r="AC131" s="105"/>
      <c r="AD131" s="105"/>
      <c r="AE131" s="84"/>
      <c r="AF131" s="84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</row>
    <row r="132" spans="1:44" x14ac:dyDescent="0.2">
      <c r="C132" s="116"/>
      <c r="D132" s="116"/>
    </row>
    <row r="133" spans="1:44" x14ac:dyDescent="0.2">
      <c r="C133" s="116"/>
      <c r="D133" s="116"/>
    </row>
    <row r="134" spans="1:44" x14ac:dyDescent="0.2">
      <c r="C134" s="116"/>
      <c r="D134" s="116"/>
    </row>
    <row r="135" spans="1:44" x14ac:dyDescent="0.2">
      <c r="C135" s="116"/>
      <c r="D135" s="116"/>
    </row>
    <row r="136" spans="1:44" x14ac:dyDescent="0.2">
      <c r="C136" s="116"/>
      <c r="D136" s="116"/>
    </row>
    <row r="137" spans="1:44" x14ac:dyDescent="0.2">
      <c r="C137" s="116"/>
      <c r="D137" s="116"/>
    </row>
    <row r="138" spans="1:44" x14ac:dyDescent="0.2">
      <c r="C138" s="116"/>
      <c r="D138" s="116"/>
    </row>
    <row r="139" spans="1:44" x14ac:dyDescent="0.2">
      <c r="C139" s="116"/>
      <c r="D139" s="116"/>
    </row>
    <row r="140" spans="1:44" x14ac:dyDescent="0.2">
      <c r="C140" s="116"/>
      <c r="D140" s="116"/>
    </row>
    <row r="141" spans="1:44" x14ac:dyDescent="0.2">
      <c r="C141" s="116"/>
      <c r="D141" s="116"/>
    </row>
    <row r="142" spans="1:44" x14ac:dyDescent="0.2">
      <c r="C142" s="116"/>
      <c r="D142" s="116"/>
    </row>
    <row r="143" spans="1:44" x14ac:dyDescent="0.2">
      <c r="C143" s="116"/>
      <c r="D143" s="116"/>
    </row>
    <row r="144" spans="1:44" x14ac:dyDescent="0.2">
      <c r="C144" s="116"/>
      <c r="D144" s="116"/>
    </row>
    <row r="145" spans="3:4" x14ac:dyDescent="0.2">
      <c r="C145" s="116"/>
      <c r="D145" s="116"/>
    </row>
    <row r="146" spans="3:4" x14ac:dyDescent="0.2">
      <c r="C146" s="116"/>
      <c r="D146" s="116"/>
    </row>
    <row r="147" spans="3:4" x14ac:dyDescent="0.2">
      <c r="C147" s="116"/>
      <c r="D147" s="116"/>
    </row>
    <row r="148" spans="3:4" x14ac:dyDescent="0.2">
      <c r="C148" s="116"/>
      <c r="D148" s="116"/>
    </row>
    <row r="149" spans="3:4" x14ac:dyDescent="0.2">
      <c r="C149" s="116"/>
      <c r="D149" s="116"/>
    </row>
    <row r="150" spans="3:4" x14ac:dyDescent="0.2">
      <c r="C150" s="116"/>
      <c r="D150" s="116"/>
    </row>
    <row r="151" spans="3:4" x14ac:dyDescent="0.2">
      <c r="C151" s="116"/>
      <c r="D151" s="116"/>
    </row>
    <row r="152" spans="3:4" x14ac:dyDescent="0.2">
      <c r="C152" s="116"/>
      <c r="D152" s="116"/>
    </row>
    <row r="153" spans="3:4" x14ac:dyDescent="0.2">
      <c r="C153" s="116"/>
      <c r="D153" s="116"/>
    </row>
    <row r="154" spans="3:4" x14ac:dyDescent="0.2">
      <c r="C154" s="116"/>
      <c r="D154" s="116"/>
    </row>
    <row r="155" spans="3:4" x14ac:dyDescent="0.2">
      <c r="C155" s="116"/>
      <c r="D155" s="116"/>
    </row>
    <row r="156" spans="3:4" x14ac:dyDescent="0.2">
      <c r="C156" s="116"/>
      <c r="D156" s="116"/>
    </row>
    <row r="157" spans="3:4" x14ac:dyDescent="0.2">
      <c r="C157" s="116"/>
      <c r="D157" s="116"/>
    </row>
    <row r="158" spans="3:4" x14ac:dyDescent="0.2">
      <c r="C158" s="116"/>
      <c r="D158" s="116"/>
    </row>
    <row r="159" spans="3:4" x14ac:dyDescent="0.2">
      <c r="C159" s="116"/>
      <c r="D159" s="116"/>
    </row>
    <row r="160" spans="3:4" x14ac:dyDescent="0.2">
      <c r="C160" s="116"/>
      <c r="D160" s="116"/>
    </row>
    <row r="161" spans="3:4" x14ac:dyDescent="0.2">
      <c r="C161" s="116"/>
      <c r="D161" s="116"/>
    </row>
    <row r="162" spans="3:4" x14ac:dyDescent="0.2">
      <c r="C162" s="116"/>
      <c r="D162" s="116"/>
    </row>
    <row r="163" spans="3:4" x14ac:dyDescent="0.2">
      <c r="C163" s="116"/>
      <c r="D163" s="116"/>
    </row>
    <row r="164" spans="3:4" x14ac:dyDescent="0.2">
      <c r="C164" s="116"/>
      <c r="D164" s="116"/>
    </row>
    <row r="165" spans="3:4" x14ac:dyDescent="0.2">
      <c r="C165" s="116"/>
      <c r="D165" s="116"/>
    </row>
    <row r="166" spans="3:4" x14ac:dyDescent="0.2">
      <c r="C166" s="116"/>
      <c r="D166" s="116"/>
    </row>
  </sheetData>
  <conditionalFormatting sqref="C6:T41">
    <cfRule type="expression" dxfId="15" priority="1">
      <formula>ISODD($AD6)</formula>
    </cfRule>
  </conditionalFormatting>
  <conditionalFormatting sqref="C48:T83">
    <cfRule type="expression" dxfId="14" priority="2">
      <formula>ISODD($AD48)</formula>
    </cfRule>
  </conditionalFormatting>
  <pageMargins left="0.7" right="0.7" top="0.75" bottom="0.75" header="0.3" footer="0.3"/>
  <pageSetup orientation="portrait" horizontalDpi="4294967292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09BE-19F5-4423-9136-2F0F8BC0D084}">
  <sheetPr codeName="Feuil22">
    <tabColor rgb="FF92D050"/>
  </sheetPr>
  <dimension ref="A1:BA94"/>
  <sheetViews>
    <sheetView workbookViewId="0"/>
  </sheetViews>
  <sheetFormatPr baseColWidth="10" defaultRowHeight="15" x14ac:dyDescent="0.25"/>
  <cols>
    <col min="1" max="1" width="3.140625" style="46" customWidth="1"/>
    <col min="2" max="2" width="53.140625" style="46" bestFit="1" customWidth="1"/>
    <col min="3" max="3" width="25.7109375" style="46" customWidth="1"/>
    <col min="4" max="4" width="28.5703125" style="46" customWidth="1"/>
    <col min="5" max="5" width="34.140625" style="46" customWidth="1"/>
    <col min="6" max="20" width="14.140625" style="17" customWidth="1"/>
    <col min="21" max="21" width="53.140625" style="46" bestFit="1" customWidth="1"/>
    <col min="22" max="22" width="16.7109375" style="46" bestFit="1" customWidth="1"/>
    <col min="23" max="23" width="16.7109375" style="46" customWidth="1"/>
    <col min="24" max="16384" width="11.42578125" style="46"/>
  </cols>
  <sheetData>
    <row r="1" spans="1:53" x14ac:dyDescent="0.25">
      <c r="A1" s="44"/>
      <c r="B1" s="44"/>
      <c r="C1" s="44"/>
      <c r="D1" s="44"/>
      <c r="E1" s="4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</row>
    <row r="2" spans="1:53" ht="23.25" x14ac:dyDescent="0.35">
      <c r="A2" s="44"/>
      <c r="B2" s="99" t="s">
        <v>1770</v>
      </c>
      <c r="C2" s="44"/>
      <c r="D2" s="44"/>
      <c r="E2" s="4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</row>
    <row r="3" spans="1:53" ht="15.75" thickBot="1" x14ac:dyDescent="0.3">
      <c r="A3" s="44"/>
      <c r="B3" s="47" t="s">
        <v>1571</v>
      </c>
      <c r="C3" s="44"/>
      <c r="D3" s="44"/>
      <c r="E3" s="4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</row>
    <row r="4" spans="1:53" ht="15.75" thickBot="1" x14ac:dyDescent="0.3">
      <c r="A4" s="48" t="s">
        <v>1570</v>
      </c>
      <c r="B4" s="57" t="s">
        <v>62</v>
      </c>
      <c r="C4" s="44"/>
      <c r="D4" s="44"/>
      <c r="E4" s="4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</row>
    <row r="5" spans="1:53" x14ac:dyDescent="0.25">
      <c r="A5" s="44"/>
      <c r="B5" s="44"/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</row>
    <row r="6" spans="1:53" ht="15.75" thickBot="1" x14ac:dyDescent="0.3">
      <c r="A6" s="44"/>
      <c r="B6" s="47" t="s">
        <v>1572</v>
      </c>
      <c r="C6" s="44"/>
      <c r="D6" s="44"/>
      <c r="E6" s="4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</row>
    <row r="7" spans="1:53" ht="15.75" thickBot="1" x14ac:dyDescent="0.3">
      <c r="A7" s="48" t="s">
        <v>1570</v>
      </c>
      <c r="B7" s="180" t="s">
        <v>1718</v>
      </c>
      <c r="C7" s="181"/>
      <c r="D7" s="182"/>
      <c r="E7" s="5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</row>
    <row r="8" spans="1:53" x14ac:dyDescent="0.25">
      <c r="A8" s="44"/>
      <c r="B8" s="44"/>
      <c r="C8" s="44"/>
      <c r="D8" s="44"/>
      <c r="E8" s="44"/>
      <c r="F8" s="51" t="s">
        <v>19</v>
      </c>
      <c r="G8" s="51" t="s">
        <v>20</v>
      </c>
      <c r="H8" s="51" t="s">
        <v>21</v>
      </c>
      <c r="I8" s="51" t="s">
        <v>32</v>
      </c>
      <c r="J8" s="51" t="s">
        <v>33</v>
      </c>
      <c r="K8" s="51" t="s">
        <v>34</v>
      </c>
      <c r="L8" s="51" t="s">
        <v>1578</v>
      </c>
      <c r="M8" s="51" t="s">
        <v>1579</v>
      </c>
      <c r="N8" s="51" t="s">
        <v>1580</v>
      </c>
      <c r="O8" s="51" t="s">
        <v>1581</v>
      </c>
      <c r="P8" s="51" t="s">
        <v>1582</v>
      </c>
      <c r="Q8" s="51" t="s">
        <v>1583</v>
      </c>
      <c r="R8" s="51" t="s">
        <v>1586</v>
      </c>
      <c r="S8" s="51" t="s">
        <v>1587</v>
      </c>
      <c r="T8" s="51" t="s">
        <v>1588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</row>
    <row r="9" spans="1:53" ht="15.75" thickBot="1" x14ac:dyDescent="0.3">
      <c r="A9" s="44"/>
      <c r="B9" s="47" t="s">
        <v>1591</v>
      </c>
      <c r="C9" s="47" t="s">
        <v>1592</v>
      </c>
      <c r="D9" s="47" t="s">
        <v>1593</v>
      </c>
      <c r="E9" s="47"/>
      <c r="F9" s="52" t="s">
        <v>44</v>
      </c>
      <c r="G9" s="52" t="s">
        <v>45</v>
      </c>
      <c r="H9" s="52" t="s">
        <v>77</v>
      </c>
      <c r="I9" s="52" t="s">
        <v>78</v>
      </c>
      <c r="J9" s="52" t="s">
        <v>79</v>
      </c>
      <c r="K9" s="52" t="s">
        <v>80</v>
      </c>
      <c r="L9" s="52" t="s">
        <v>81</v>
      </c>
      <c r="M9" s="52" t="s">
        <v>82</v>
      </c>
      <c r="N9" s="52" t="s">
        <v>83</v>
      </c>
      <c r="O9" s="52" t="s">
        <v>84</v>
      </c>
      <c r="P9" s="52" t="s">
        <v>85</v>
      </c>
      <c r="Q9" s="52" t="s">
        <v>1584</v>
      </c>
      <c r="R9" s="52" t="s">
        <v>1585</v>
      </c>
      <c r="S9" s="53" t="s">
        <v>1589</v>
      </c>
      <c r="T9" s="52" t="s">
        <v>1590</v>
      </c>
      <c r="U9" s="45" t="s">
        <v>1706</v>
      </c>
      <c r="V9" s="45" t="s">
        <v>1706</v>
      </c>
      <c r="W9" s="45" t="s">
        <v>1706</v>
      </c>
      <c r="X9" s="45" t="s">
        <v>1706</v>
      </c>
      <c r="Y9" s="45" t="s">
        <v>1706</v>
      </c>
      <c r="Z9" s="45" t="s">
        <v>1706</v>
      </c>
      <c r="AA9" s="45" t="s">
        <v>1706</v>
      </c>
      <c r="AB9" s="45" t="s">
        <v>1706</v>
      </c>
      <c r="AC9" s="45" t="s">
        <v>1706</v>
      </c>
      <c r="AD9" s="45" t="s">
        <v>1706</v>
      </c>
      <c r="AE9" s="45" t="s">
        <v>1706</v>
      </c>
      <c r="AF9" s="45" t="s">
        <v>1706</v>
      </c>
      <c r="AG9" s="45" t="s">
        <v>1706</v>
      </c>
      <c r="AH9" s="45" t="s">
        <v>1706</v>
      </c>
      <c r="AI9" s="45" t="s">
        <v>1706</v>
      </c>
      <c r="AJ9" s="45" t="s">
        <v>1706</v>
      </c>
      <c r="AK9" s="45" t="s">
        <v>1706</v>
      </c>
      <c r="AL9" s="45" t="s">
        <v>1706</v>
      </c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53" ht="15.75" thickBot="1" x14ac:dyDescent="0.3">
      <c r="A10" s="48" t="s">
        <v>1570</v>
      </c>
      <c r="B10" s="57"/>
      <c r="C10" s="59"/>
      <c r="D10" s="180"/>
      <c r="E10" s="181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45" t="str">
        <f t="shared" ref="U10:U44" si="0">CONCATENATE(B10,C10)</f>
        <v/>
      </c>
      <c r="V10" s="54">
        <f>SUM(F10:T10)</f>
        <v>0</v>
      </c>
      <c r="W10" s="45" t="str">
        <f>IF($D10&lt;&gt;"",VLOOKUP($D10,ComptesParNuméro!$N$2:$O$1266,2,FALSE),"")</f>
        <v/>
      </c>
      <c r="X10" s="45">
        <f>IF($W10="Investissement",F10,0)</f>
        <v>0</v>
      </c>
      <c r="Y10" s="45">
        <f t="shared" ref="Y10:AL25" si="1">IF($W10="Investissement",G10,0)</f>
        <v>0</v>
      </c>
      <c r="Z10" s="45">
        <f t="shared" si="1"/>
        <v>0</v>
      </c>
      <c r="AA10" s="45">
        <f t="shared" si="1"/>
        <v>0</v>
      </c>
      <c r="AB10" s="45">
        <f t="shared" si="1"/>
        <v>0</v>
      </c>
      <c r="AC10" s="45">
        <f t="shared" si="1"/>
        <v>0</v>
      </c>
      <c r="AD10" s="45">
        <f t="shared" si="1"/>
        <v>0</v>
      </c>
      <c r="AE10" s="45">
        <f t="shared" si="1"/>
        <v>0</v>
      </c>
      <c r="AF10" s="45">
        <f t="shared" si="1"/>
        <v>0</v>
      </c>
      <c r="AG10" s="45">
        <f t="shared" si="1"/>
        <v>0</v>
      </c>
      <c r="AH10" s="45">
        <f t="shared" si="1"/>
        <v>0</v>
      </c>
      <c r="AI10" s="45">
        <f t="shared" si="1"/>
        <v>0</v>
      </c>
      <c r="AJ10" s="45">
        <f t="shared" si="1"/>
        <v>0</v>
      </c>
      <c r="AK10" s="45">
        <f t="shared" si="1"/>
        <v>0</v>
      </c>
      <c r="AL10" s="45">
        <f t="shared" si="1"/>
        <v>0</v>
      </c>
      <c r="AM10" s="45">
        <f>IF($W10="Dépense",F10,0)</f>
        <v>0</v>
      </c>
      <c r="AN10" s="45">
        <f t="shared" ref="AN10:BA25" si="2">IF($W10="Dépense",G10,0)</f>
        <v>0</v>
      </c>
      <c r="AO10" s="45">
        <f t="shared" si="2"/>
        <v>0</v>
      </c>
      <c r="AP10" s="45">
        <f t="shared" si="2"/>
        <v>0</v>
      </c>
      <c r="AQ10" s="45">
        <f t="shared" si="2"/>
        <v>0</v>
      </c>
      <c r="AR10" s="45">
        <f t="shared" si="2"/>
        <v>0</v>
      </c>
      <c r="AS10" s="45">
        <f t="shared" si="2"/>
        <v>0</v>
      </c>
      <c r="AT10" s="45">
        <f t="shared" si="2"/>
        <v>0</v>
      </c>
      <c r="AU10" s="45">
        <f t="shared" si="2"/>
        <v>0</v>
      </c>
      <c r="AV10" s="45">
        <f t="shared" si="2"/>
        <v>0</v>
      </c>
      <c r="AW10" s="45">
        <f t="shared" si="2"/>
        <v>0</v>
      </c>
      <c r="AX10" s="45">
        <f t="shared" si="2"/>
        <v>0</v>
      </c>
      <c r="AY10" s="45">
        <f t="shared" si="2"/>
        <v>0</v>
      </c>
      <c r="AZ10" s="45">
        <f t="shared" si="2"/>
        <v>0</v>
      </c>
      <c r="BA10" s="45">
        <f t="shared" si="2"/>
        <v>0</v>
      </c>
    </row>
    <row r="11" spans="1:53" ht="15.75" thickBot="1" x14ac:dyDescent="0.3">
      <c r="A11" s="48" t="s">
        <v>1570</v>
      </c>
      <c r="B11" s="57"/>
      <c r="C11" s="59"/>
      <c r="D11" s="180"/>
      <c r="E11" s="181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45" t="str">
        <f t="shared" si="0"/>
        <v/>
      </c>
      <c r="V11" s="54">
        <f t="shared" ref="V11:V44" si="3">SUM(F11:T11)</f>
        <v>0</v>
      </c>
      <c r="W11" s="45" t="str">
        <f>IF($D11&lt;&gt;"",VLOOKUP($D11,ComptesParNuméro!$N$2:$O$1266,2,FALSE),"")</f>
        <v/>
      </c>
      <c r="X11" s="45">
        <f t="shared" ref="X11:AL41" si="4">IF($W11="Investissement",F11,0)</f>
        <v>0</v>
      </c>
      <c r="Y11" s="45">
        <f t="shared" si="1"/>
        <v>0</v>
      </c>
      <c r="Z11" s="45">
        <f t="shared" si="1"/>
        <v>0</v>
      </c>
      <c r="AA11" s="45">
        <f t="shared" si="1"/>
        <v>0</v>
      </c>
      <c r="AB11" s="45">
        <f t="shared" si="1"/>
        <v>0</v>
      </c>
      <c r="AC11" s="45">
        <f t="shared" si="1"/>
        <v>0</v>
      </c>
      <c r="AD11" s="45">
        <f t="shared" si="1"/>
        <v>0</v>
      </c>
      <c r="AE11" s="45">
        <f t="shared" si="1"/>
        <v>0</v>
      </c>
      <c r="AF11" s="45">
        <f t="shared" si="1"/>
        <v>0</v>
      </c>
      <c r="AG11" s="45">
        <f t="shared" si="1"/>
        <v>0</v>
      </c>
      <c r="AH11" s="45">
        <f t="shared" si="1"/>
        <v>0</v>
      </c>
      <c r="AI11" s="45">
        <f t="shared" si="1"/>
        <v>0</v>
      </c>
      <c r="AJ11" s="45">
        <f t="shared" si="1"/>
        <v>0</v>
      </c>
      <c r="AK11" s="45">
        <f t="shared" si="1"/>
        <v>0</v>
      </c>
      <c r="AL11" s="45">
        <f t="shared" si="1"/>
        <v>0</v>
      </c>
      <c r="AM11" s="45">
        <f t="shared" ref="AM11:BA41" si="5">IF($W11="Dépense",F11,0)</f>
        <v>0</v>
      </c>
      <c r="AN11" s="45">
        <f t="shared" si="2"/>
        <v>0</v>
      </c>
      <c r="AO11" s="45">
        <f t="shared" si="2"/>
        <v>0</v>
      </c>
      <c r="AP11" s="45">
        <f t="shared" si="2"/>
        <v>0</v>
      </c>
      <c r="AQ11" s="45">
        <f t="shared" si="2"/>
        <v>0</v>
      </c>
      <c r="AR11" s="45">
        <f t="shared" si="2"/>
        <v>0</v>
      </c>
      <c r="AS11" s="45">
        <f t="shared" si="2"/>
        <v>0</v>
      </c>
      <c r="AT11" s="45">
        <f t="shared" si="2"/>
        <v>0</v>
      </c>
      <c r="AU11" s="45">
        <f t="shared" si="2"/>
        <v>0</v>
      </c>
      <c r="AV11" s="45">
        <f t="shared" si="2"/>
        <v>0</v>
      </c>
      <c r="AW11" s="45">
        <f t="shared" si="2"/>
        <v>0</v>
      </c>
      <c r="AX11" s="45">
        <f t="shared" si="2"/>
        <v>0</v>
      </c>
      <c r="AY11" s="45">
        <f t="shared" si="2"/>
        <v>0</v>
      </c>
      <c r="AZ11" s="45">
        <f t="shared" si="2"/>
        <v>0</v>
      </c>
      <c r="BA11" s="45">
        <f t="shared" si="2"/>
        <v>0</v>
      </c>
    </row>
    <row r="12" spans="1:53" ht="15.75" thickBot="1" x14ac:dyDescent="0.3">
      <c r="A12" s="48" t="s">
        <v>1570</v>
      </c>
      <c r="B12" s="57"/>
      <c r="C12" s="59"/>
      <c r="D12" s="180"/>
      <c r="E12" s="181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45" t="str">
        <f t="shared" si="0"/>
        <v/>
      </c>
      <c r="V12" s="54">
        <f t="shared" si="3"/>
        <v>0</v>
      </c>
      <c r="W12" s="45" t="str">
        <f>IF($D12&lt;&gt;"",VLOOKUP($D12,ComptesParNuméro!$N$2:$O$1266,2,FALSE),"")</f>
        <v/>
      </c>
      <c r="X12" s="45">
        <f t="shared" si="4"/>
        <v>0</v>
      </c>
      <c r="Y12" s="45">
        <f t="shared" si="1"/>
        <v>0</v>
      </c>
      <c r="Z12" s="45">
        <f t="shared" si="1"/>
        <v>0</v>
      </c>
      <c r="AA12" s="45">
        <f t="shared" si="1"/>
        <v>0</v>
      </c>
      <c r="AB12" s="45">
        <f t="shared" si="1"/>
        <v>0</v>
      </c>
      <c r="AC12" s="45">
        <f t="shared" si="1"/>
        <v>0</v>
      </c>
      <c r="AD12" s="45">
        <f t="shared" si="1"/>
        <v>0</v>
      </c>
      <c r="AE12" s="45">
        <f t="shared" si="1"/>
        <v>0</v>
      </c>
      <c r="AF12" s="45">
        <f t="shared" si="1"/>
        <v>0</v>
      </c>
      <c r="AG12" s="45">
        <f t="shared" si="1"/>
        <v>0</v>
      </c>
      <c r="AH12" s="45">
        <f t="shared" si="1"/>
        <v>0</v>
      </c>
      <c r="AI12" s="45">
        <f t="shared" si="1"/>
        <v>0</v>
      </c>
      <c r="AJ12" s="45">
        <f t="shared" si="1"/>
        <v>0</v>
      </c>
      <c r="AK12" s="45">
        <f t="shared" si="1"/>
        <v>0</v>
      </c>
      <c r="AL12" s="45">
        <f t="shared" si="1"/>
        <v>0</v>
      </c>
      <c r="AM12" s="45">
        <f t="shared" si="5"/>
        <v>0</v>
      </c>
      <c r="AN12" s="45">
        <f t="shared" si="2"/>
        <v>0</v>
      </c>
      <c r="AO12" s="45">
        <f t="shared" si="2"/>
        <v>0</v>
      </c>
      <c r="AP12" s="45">
        <f t="shared" si="2"/>
        <v>0</v>
      </c>
      <c r="AQ12" s="45">
        <f t="shared" si="2"/>
        <v>0</v>
      </c>
      <c r="AR12" s="45">
        <f t="shared" si="2"/>
        <v>0</v>
      </c>
      <c r="AS12" s="45">
        <f t="shared" si="2"/>
        <v>0</v>
      </c>
      <c r="AT12" s="45">
        <f t="shared" si="2"/>
        <v>0</v>
      </c>
      <c r="AU12" s="45">
        <f t="shared" si="2"/>
        <v>0</v>
      </c>
      <c r="AV12" s="45">
        <f t="shared" si="2"/>
        <v>0</v>
      </c>
      <c r="AW12" s="45">
        <f t="shared" si="2"/>
        <v>0</v>
      </c>
      <c r="AX12" s="45">
        <f t="shared" si="2"/>
        <v>0</v>
      </c>
      <c r="AY12" s="45">
        <f t="shared" si="2"/>
        <v>0</v>
      </c>
      <c r="AZ12" s="45">
        <f t="shared" si="2"/>
        <v>0</v>
      </c>
      <c r="BA12" s="45">
        <f t="shared" si="2"/>
        <v>0</v>
      </c>
    </row>
    <row r="13" spans="1:53" ht="15.75" thickBot="1" x14ac:dyDescent="0.3">
      <c r="A13" s="48" t="s">
        <v>1570</v>
      </c>
      <c r="B13" s="57"/>
      <c r="C13" s="59"/>
      <c r="D13" s="180"/>
      <c r="E13" s="181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45" t="str">
        <f t="shared" si="0"/>
        <v/>
      </c>
      <c r="V13" s="54">
        <f t="shared" si="3"/>
        <v>0</v>
      </c>
      <c r="W13" s="45" t="str">
        <f>IF($D13&lt;&gt;"",VLOOKUP($D13,ComptesParNuméro!$N$2:$O$1266,2,FALSE),"")</f>
        <v/>
      </c>
      <c r="X13" s="45">
        <f t="shared" si="4"/>
        <v>0</v>
      </c>
      <c r="Y13" s="45">
        <f t="shared" si="1"/>
        <v>0</v>
      </c>
      <c r="Z13" s="45">
        <f t="shared" si="1"/>
        <v>0</v>
      </c>
      <c r="AA13" s="45">
        <f t="shared" si="1"/>
        <v>0</v>
      </c>
      <c r="AB13" s="45">
        <f t="shared" si="1"/>
        <v>0</v>
      </c>
      <c r="AC13" s="45">
        <f t="shared" si="1"/>
        <v>0</v>
      </c>
      <c r="AD13" s="45">
        <f t="shared" si="1"/>
        <v>0</v>
      </c>
      <c r="AE13" s="45">
        <f t="shared" si="1"/>
        <v>0</v>
      </c>
      <c r="AF13" s="45">
        <f t="shared" si="1"/>
        <v>0</v>
      </c>
      <c r="AG13" s="45">
        <f t="shared" si="1"/>
        <v>0</v>
      </c>
      <c r="AH13" s="45">
        <f t="shared" si="1"/>
        <v>0</v>
      </c>
      <c r="AI13" s="45">
        <f t="shared" si="1"/>
        <v>0</v>
      </c>
      <c r="AJ13" s="45">
        <f t="shared" si="1"/>
        <v>0</v>
      </c>
      <c r="AK13" s="45">
        <f t="shared" si="1"/>
        <v>0</v>
      </c>
      <c r="AL13" s="45">
        <f t="shared" si="1"/>
        <v>0</v>
      </c>
      <c r="AM13" s="45">
        <f t="shared" si="5"/>
        <v>0</v>
      </c>
      <c r="AN13" s="45">
        <f t="shared" si="2"/>
        <v>0</v>
      </c>
      <c r="AO13" s="45">
        <f t="shared" si="2"/>
        <v>0</v>
      </c>
      <c r="AP13" s="45">
        <f t="shared" si="2"/>
        <v>0</v>
      </c>
      <c r="AQ13" s="45">
        <f t="shared" si="2"/>
        <v>0</v>
      </c>
      <c r="AR13" s="45">
        <f t="shared" si="2"/>
        <v>0</v>
      </c>
      <c r="AS13" s="45">
        <f t="shared" si="2"/>
        <v>0</v>
      </c>
      <c r="AT13" s="45">
        <f t="shared" si="2"/>
        <v>0</v>
      </c>
      <c r="AU13" s="45">
        <f t="shared" si="2"/>
        <v>0</v>
      </c>
      <c r="AV13" s="45">
        <f t="shared" si="2"/>
        <v>0</v>
      </c>
      <c r="AW13" s="45">
        <f t="shared" si="2"/>
        <v>0</v>
      </c>
      <c r="AX13" s="45">
        <f t="shared" si="2"/>
        <v>0</v>
      </c>
      <c r="AY13" s="45">
        <f t="shared" si="2"/>
        <v>0</v>
      </c>
      <c r="AZ13" s="45">
        <f t="shared" si="2"/>
        <v>0</v>
      </c>
      <c r="BA13" s="45">
        <f t="shared" si="2"/>
        <v>0</v>
      </c>
    </row>
    <row r="14" spans="1:53" ht="15.75" thickBot="1" x14ac:dyDescent="0.3">
      <c r="A14" s="48" t="s">
        <v>1570</v>
      </c>
      <c r="B14" s="57"/>
      <c r="C14" s="59"/>
      <c r="D14" s="180"/>
      <c r="E14" s="18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45" t="str">
        <f t="shared" si="0"/>
        <v/>
      </c>
      <c r="V14" s="54">
        <f t="shared" si="3"/>
        <v>0</v>
      </c>
      <c r="W14" s="45" t="str">
        <f>IF($D14&lt;&gt;"",VLOOKUP($D14,ComptesParNuméro!$N$2:$O$1266,2,FALSE),"")</f>
        <v/>
      </c>
      <c r="X14" s="45">
        <f t="shared" si="4"/>
        <v>0</v>
      </c>
      <c r="Y14" s="45">
        <f t="shared" si="1"/>
        <v>0</v>
      </c>
      <c r="Z14" s="45">
        <f t="shared" si="1"/>
        <v>0</v>
      </c>
      <c r="AA14" s="45">
        <f t="shared" si="1"/>
        <v>0</v>
      </c>
      <c r="AB14" s="45">
        <f t="shared" si="1"/>
        <v>0</v>
      </c>
      <c r="AC14" s="45">
        <f t="shared" si="1"/>
        <v>0</v>
      </c>
      <c r="AD14" s="45">
        <f t="shared" si="1"/>
        <v>0</v>
      </c>
      <c r="AE14" s="45">
        <f t="shared" si="1"/>
        <v>0</v>
      </c>
      <c r="AF14" s="45">
        <f t="shared" si="1"/>
        <v>0</v>
      </c>
      <c r="AG14" s="45">
        <f t="shared" si="1"/>
        <v>0</v>
      </c>
      <c r="AH14" s="45">
        <f t="shared" si="1"/>
        <v>0</v>
      </c>
      <c r="AI14" s="45">
        <f t="shared" si="1"/>
        <v>0</v>
      </c>
      <c r="AJ14" s="45">
        <f t="shared" si="1"/>
        <v>0</v>
      </c>
      <c r="AK14" s="45">
        <f t="shared" si="1"/>
        <v>0</v>
      </c>
      <c r="AL14" s="45">
        <f t="shared" si="1"/>
        <v>0</v>
      </c>
      <c r="AM14" s="45">
        <f t="shared" si="5"/>
        <v>0</v>
      </c>
      <c r="AN14" s="45">
        <f t="shared" si="2"/>
        <v>0</v>
      </c>
      <c r="AO14" s="45">
        <f t="shared" si="2"/>
        <v>0</v>
      </c>
      <c r="AP14" s="45">
        <f t="shared" si="2"/>
        <v>0</v>
      </c>
      <c r="AQ14" s="45">
        <f t="shared" si="2"/>
        <v>0</v>
      </c>
      <c r="AR14" s="45">
        <f t="shared" si="2"/>
        <v>0</v>
      </c>
      <c r="AS14" s="45">
        <f t="shared" si="2"/>
        <v>0</v>
      </c>
      <c r="AT14" s="45">
        <f t="shared" si="2"/>
        <v>0</v>
      </c>
      <c r="AU14" s="45">
        <f t="shared" si="2"/>
        <v>0</v>
      </c>
      <c r="AV14" s="45">
        <f t="shared" si="2"/>
        <v>0</v>
      </c>
      <c r="AW14" s="45">
        <f t="shared" si="2"/>
        <v>0</v>
      </c>
      <c r="AX14" s="45">
        <f t="shared" si="2"/>
        <v>0</v>
      </c>
      <c r="AY14" s="45">
        <f t="shared" si="2"/>
        <v>0</v>
      </c>
      <c r="AZ14" s="45">
        <f t="shared" si="2"/>
        <v>0</v>
      </c>
      <c r="BA14" s="45">
        <f t="shared" si="2"/>
        <v>0</v>
      </c>
    </row>
    <row r="15" spans="1:53" ht="15.75" thickBot="1" x14ac:dyDescent="0.3">
      <c r="A15" s="48" t="s">
        <v>1570</v>
      </c>
      <c r="B15" s="57"/>
      <c r="C15" s="59"/>
      <c r="D15" s="180"/>
      <c r="E15" s="181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45" t="str">
        <f t="shared" si="0"/>
        <v/>
      </c>
      <c r="V15" s="54">
        <f t="shared" si="3"/>
        <v>0</v>
      </c>
      <c r="W15" s="45" t="str">
        <f>IF($D15&lt;&gt;"",VLOOKUP($D15,ComptesParNuméro!$N$2:$O$1266,2,FALSE),"")</f>
        <v/>
      </c>
      <c r="X15" s="45">
        <f t="shared" si="4"/>
        <v>0</v>
      </c>
      <c r="Y15" s="45">
        <f t="shared" si="1"/>
        <v>0</v>
      </c>
      <c r="Z15" s="45">
        <f t="shared" si="1"/>
        <v>0</v>
      </c>
      <c r="AA15" s="45">
        <f t="shared" si="1"/>
        <v>0</v>
      </c>
      <c r="AB15" s="45">
        <f t="shared" si="1"/>
        <v>0</v>
      </c>
      <c r="AC15" s="45">
        <f t="shared" si="1"/>
        <v>0</v>
      </c>
      <c r="AD15" s="45">
        <f t="shared" si="1"/>
        <v>0</v>
      </c>
      <c r="AE15" s="45">
        <f t="shared" si="1"/>
        <v>0</v>
      </c>
      <c r="AF15" s="45">
        <f t="shared" si="1"/>
        <v>0</v>
      </c>
      <c r="AG15" s="45">
        <f t="shared" si="1"/>
        <v>0</v>
      </c>
      <c r="AH15" s="45">
        <f t="shared" si="1"/>
        <v>0</v>
      </c>
      <c r="AI15" s="45">
        <f t="shared" si="1"/>
        <v>0</v>
      </c>
      <c r="AJ15" s="45">
        <f t="shared" si="1"/>
        <v>0</v>
      </c>
      <c r="AK15" s="45">
        <f t="shared" si="1"/>
        <v>0</v>
      </c>
      <c r="AL15" s="45">
        <f t="shared" si="1"/>
        <v>0</v>
      </c>
      <c r="AM15" s="45">
        <f t="shared" si="5"/>
        <v>0</v>
      </c>
      <c r="AN15" s="45">
        <f t="shared" si="2"/>
        <v>0</v>
      </c>
      <c r="AO15" s="45">
        <f t="shared" si="2"/>
        <v>0</v>
      </c>
      <c r="AP15" s="45">
        <f t="shared" si="2"/>
        <v>0</v>
      </c>
      <c r="AQ15" s="45">
        <f t="shared" si="2"/>
        <v>0</v>
      </c>
      <c r="AR15" s="45">
        <f t="shared" si="2"/>
        <v>0</v>
      </c>
      <c r="AS15" s="45">
        <f t="shared" si="2"/>
        <v>0</v>
      </c>
      <c r="AT15" s="45">
        <f t="shared" si="2"/>
        <v>0</v>
      </c>
      <c r="AU15" s="45">
        <f t="shared" si="2"/>
        <v>0</v>
      </c>
      <c r="AV15" s="45">
        <f t="shared" si="2"/>
        <v>0</v>
      </c>
      <c r="AW15" s="45">
        <f t="shared" si="2"/>
        <v>0</v>
      </c>
      <c r="AX15" s="45">
        <f t="shared" si="2"/>
        <v>0</v>
      </c>
      <c r="AY15" s="45">
        <f t="shared" si="2"/>
        <v>0</v>
      </c>
      <c r="AZ15" s="45">
        <f t="shared" si="2"/>
        <v>0</v>
      </c>
      <c r="BA15" s="45">
        <f t="shared" si="2"/>
        <v>0</v>
      </c>
    </row>
    <row r="16" spans="1:53" ht="15.75" thickBot="1" x14ac:dyDescent="0.3">
      <c r="A16" s="48" t="s">
        <v>1570</v>
      </c>
      <c r="B16" s="57"/>
      <c r="C16" s="59"/>
      <c r="D16" s="180"/>
      <c r="E16" s="181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45" t="str">
        <f t="shared" si="0"/>
        <v/>
      </c>
      <c r="V16" s="54">
        <f t="shared" si="3"/>
        <v>0</v>
      </c>
      <c r="W16" s="45" t="str">
        <f>IF($D16&lt;&gt;"",VLOOKUP($D16,ComptesParNuméro!$N$2:$O$1266,2,FALSE),"")</f>
        <v/>
      </c>
      <c r="X16" s="45">
        <f t="shared" si="4"/>
        <v>0</v>
      </c>
      <c r="Y16" s="45">
        <f t="shared" si="1"/>
        <v>0</v>
      </c>
      <c r="Z16" s="45">
        <f t="shared" si="1"/>
        <v>0</v>
      </c>
      <c r="AA16" s="45">
        <f t="shared" si="1"/>
        <v>0</v>
      </c>
      <c r="AB16" s="45">
        <f t="shared" si="1"/>
        <v>0</v>
      </c>
      <c r="AC16" s="45">
        <f t="shared" si="1"/>
        <v>0</v>
      </c>
      <c r="AD16" s="45">
        <f t="shared" si="1"/>
        <v>0</v>
      </c>
      <c r="AE16" s="45">
        <f t="shared" si="1"/>
        <v>0</v>
      </c>
      <c r="AF16" s="45">
        <f t="shared" si="1"/>
        <v>0</v>
      </c>
      <c r="AG16" s="45">
        <f t="shared" si="1"/>
        <v>0</v>
      </c>
      <c r="AH16" s="45">
        <f t="shared" si="1"/>
        <v>0</v>
      </c>
      <c r="AI16" s="45">
        <f t="shared" si="1"/>
        <v>0</v>
      </c>
      <c r="AJ16" s="45">
        <f t="shared" si="1"/>
        <v>0</v>
      </c>
      <c r="AK16" s="45">
        <f t="shared" si="1"/>
        <v>0</v>
      </c>
      <c r="AL16" s="45">
        <f t="shared" si="1"/>
        <v>0</v>
      </c>
      <c r="AM16" s="45">
        <f t="shared" si="5"/>
        <v>0</v>
      </c>
      <c r="AN16" s="45">
        <f t="shared" si="2"/>
        <v>0</v>
      </c>
      <c r="AO16" s="45">
        <f t="shared" si="2"/>
        <v>0</v>
      </c>
      <c r="AP16" s="45">
        <f t="shared" si="2"/>
        <v>0</v>
      </c>
      <c r="AQ16" s="45">
        <f t="shared" si="2"/>
        <v>0</v>
      </c>
      <c r="AR16" s="45">
        <f t="shared" si="2"/>
        <v>0</v>
      </c>
      <c r="AS16" s="45">
        <f t="shared" si="2"/>
        <v>0</v>
      </c>
      <c r="AT16" s="45">
        <f t="shared" si="2"/>
        <v>0</v>
      </c>
      <c r="AU16" s="45">
        <f t="shared" si="2"/>
        <v>0</v>
      </c>
      <c r="AV16" s="45">
        <f t="shared" si="2"/>
        <v>0</v>
      </c>
      <c r="AW16" s="45">
        <f t="shared" si="2"/>
        <v>0</v>
      </c>
      <c r="AX16" s="45">
        <f t="shared" si="2"/>
        <v>0</v>
      </c>
      <c r="AY16" s="45">
        <f t="shared" si="2"/>
        <v>0</v>
      </c>
      <c r="AZ16" s="45">
        <f t="shared" si="2"/>
        <v>0</v>
      </c>
      <c r="BA16" s="45">
        <f t="shared" si="2"/>
        <v>0</v>
      </c>
    </row>
    <row r="17" spans="1:53" ht="15.75" thickBot="1" x14ac:dyDescent="0.3">
      <c r="A17" s="48" t="s">
        <v>1570</v>
      </c>
      <c r="B17" s="57"/>
      <c r="C17" s="59"/>
      <c r="D17" s="180"/>
      <c r="E17" s="181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45" t="str">
        <f t="shared" si="0"/>
        <v/>
      </c>
      <c r="V17" s="54">
        <f t="shared" si="3"/>
        <v>0</v>
      </c>
      <c r="W17" s="45" t="str">
        <f>IF($D17&lt;&gt;"",VLOOKUP($D17,ComptesParNuméro!$N$2:$O$1266,2,FALSE),"")</f>
        <v/>
      </c>
      <c r="X17" s="45">
        <f t="shared" si="4"/>
        <v>0</v>
      </c>
      <c r="Y17" s="45">
        <f t="shared" si="1"/>
        <v>0</v>
      </c>
      <c r="Z17" s="45">
        <f t="shared" si="1"/>
        <v>0</v>
      </c>
      <c r="AA17" s="45">
        <f t="shared" si="1"/>
        <v>0</v>
      </c>
      <c r="AB17" s="45">
        <f t="shared" si="1"/>
        <v>0</v>
      </c>
      <c r="AC17" s="45">
        <f t="shared" si="1"/>
        <v>0</v>
      </c>
      <c r="AD17" s="45">
        <f t="shared" si="1"/>
        <v>0</v>
      </c>
      <c r="AE17" s="45">
        <f t="shared" si="1"/>
        <v>0</v>
      </c>
      <c r="AF17" s="45">
        <f t="shared" si="1"/>
        <v>0</v>
      </c>
      <c r="AG17" s="45">
        <f t="shared" si="1"/>
        <v>0</v>
      </c>
      <c r="AH17" s="45">
        <f t="shared" si="1"/>
        <v>0</v>
      </c>
      <c r="AI17" s="45">
        <f t="shared" si="1"/>
        <v>0</v>
      </c>
      <c r="AJ17" s="45">
        <f t="shared" si="1"/>
        <v>0</v>
      </c>
      <c r="AK17" s="45">
        <f t="shared" si="1"/>
        <v>0</v>
      </c>
      <c r="AL17" s="45">
        <f t="shared" si="1"/>
        <v>0</v>
      </c>
      <c r="AM17" s="45">
        <f t="shared" si="5"/>
        <v>0</v>
      </c>
      <c r="AN17" s="45">
        <f t="shared" si="2"/>
        <v>0</v>
      </c>
      <c r="AO17" s="45">
        <f t="shared" si="2"/>
        <v>0</v>
      </c>
      <c r="AP17" s="45">
        <f t="shared" si="2"/>
        <v>0</v>
      </c>
      <c r="AQ17" s="45">
        <f t="shared" si="2"/>
        <v>0</v>
      </c>
      <c r="AR17" s="45">
        <f t="shared" si="2"/>
        <v>0</v>
      </c>
      <c r="AS17" s="45">
        <f t="shared" si="2"/>
        <v>0</v>
      </c>
      <c r="AT17" s="45">
        <f t="shared" si="2"/>
        <v>0</v>
      </c>
      <c r="AU17" s="45">
        <f t="shared" si="2"/>
        <v>0</v>
      </c>
      <c r="AV17" s="45">
        <f t="shared" si="2"/>
        <v>0</v>
      </c>
      <c r="AW17" s="45">
        <f t="shared" si="2"/>
        <v>0</v>
      </c>
      <c r="AX17" s="45">
        <f t="shared" si="2"/>
        <v>0</v>
      </c>
      <c r="AY17" s="45">
        <f t="shared" si="2"/>
        <v>0</v>
      </c>
      <c r="AZ17" s="45">
        <f t="shared" si="2"/>
        <v>0</v>
      </c>
      <c r="BA17" s="45">
        <f t="shared" si="2"/>
        <v>0</v>
      </c>
    </row>
    <row r="18" spans="1:53" ht="15.75" thickBot="1" x14ac:dyDescent="0.3">
      <c r="A18" s="48" t="s">
        <v>1570</v>
      </c>
      <c r="B18" s="57"/>
      <c r="C18" s="59"/>
      <c r="D18" s="180"/>
      <c r="E18" s="181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45" t="str">
        <f t="shared" si="0"/>
        <v/>
      </c>
      <c r="V18" s="54">
        <f t="shared" si="3"/>
        <v>0</v>
      </c>
      <c r="W18" s="45" t="str">
        <f>IF($D18&lt;&gt;"",VLOOKUP($D18,ComptesParNuméro!$N$2:$O$1266,2,FALSE),"")</f>
        <v/>
      </c>
      <c r="X18" s="45">
        <f t="shared" si="4"/>
        <v>0</v>
      </c>
      <c r="Y18" s="45">
        <f t="shared" si="1"/>
        <v>0</v>
      </c>
      <c r="Z18" s="45">
        <f t="shared" si="1"/>
        <v>0</v>
      </c>
      <c r="AA18" s="45">
        <f t="shared" si="1"/>
        <v>0</v>
      </c>
      <c r="AB18" s="45">
        <f t="shared" si="1"/>
        <v>0</v>
      </c>
      <c r="AC18" s="45">
        <f t="shared" si="1"/>
        <v>0</v>
      </c>
      <c r="AD18" s="45">
        <f t="shared" si="1"/>
        <v>0</v>
      </c>
      <c r="AE18" s="45">
        <f t="shared" si="1"/>
        <v>0</v>
      </c>
      <c r="AF18" s="45">
        <f t="shared" si="1"/>
        <v>0</v>
      </c>
      <c r="AG18" s="45">
        <f t="shared" si="1"/>
        <v>0</v>
      </c>
      <c r="AH18" s="45">
        <f t="shared" si="1"/>
        <v>0</v>
      </c>
      <c r="AI18" s="45">
        <f t="shared" si="1"/>
        <v>0</v>
      </c>
      <c r="AJ18" s="45">
        <f t="shared" si="1"/>
        <v>0</v>
      </c>
      <c r="AK18" s="45">
        <f t="shared" si="1"/>
        <v>0</v>
      </c>
      <c r="AL18" s="45">
        <f t="shared" si="1"/>
        <v>0</v>
      </c>
      <c r="AM18" s="45">
        <f t="shared" si="5"/>
        <v>0</v>
      </c>
      <c r="AN18" s="45">
        <f t="shared" si="2"/>
        <v>0</v>
      </c>
      <c r="AO18" s="45">
        <f t="shared" si="2"/>
        <v>0</v>
      </c>
      <c r="AP18" s="45">
        <f t="shared" si="2"/>
        <v>0</v>
      </c>
      <c r="AQ18" s="45">
        <f t="shared" si="2"/>
        <v>0</v>
      </c>
      <c r="AR18" s="45">
        <f t="shared" si="2"/>
        <v>0</v>
      </c>
      <c r="AS18" s="45">
        <f t="shared" si="2"/>
        <v>0</v>
      </c>
      <c r="AT18" s="45">
        <f t="shared" si="2"/>
        <v>0</v>
      </c>
      <c r="AU18" s="45">
        <f t="shared" si="2"/>
        <v>0</v>
      </c>
      <c r="AV18" s="45">
        <f t="shared" si="2"/>
        <v>0</v>
      </c>
      <c r="AW18" s="45">
        <f t="shared" si="2"/>
        <v>0</v>
      </c>
      <c r="AX18" s="45">
        <f t="shared" si="2"/>
        <v>0</v>
      </c>
      <c r="AY18" s="45">
        <f t="shared" si="2"/>
        <v>0</v>
      </c>
      <c r="AZ18" s="45">
        <f t="shared" si="2"/>
        <v>0</v>
      </c>
      <c r="BA18" s="45">
        <f t="shared" si="2"/>
        <v>0</v>
      </c>
    </row>
    <row r="19" spans="1:53" ht="15.75" thickBot="1" x14ac:dyDescent="0.3">
      <c r="A19" s="48" t="s">
        <v>1570</v>
      </c>
      <c r="B19" s="57"/>
      <c r="C19" s="59"/>
      <c r="D19" s="180"/>
      <c r="E19" s="181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45" t="str">
        <f t="shared" si="0"/>
        <v/>
      </c>
      <c r="V19" s="54">
        <f t="shared" si="3"/>
        <v>0</v>
      </c>
      <c r="W19" s="45" t="str">
        <f>IF($D19&lt;&gt;"",VLOOKUP($D19,ComptesParNuméro!$N$2:$O$1266,2,FALSE),"")</f>
        <v/>
      </c>
      <c r="X19" s="45">
        <f t="shared" si="4"/>
        <v>0</v>
      </c>
      <c r="Y19" s="45">
        <f t="shared" si="1"/>
        <v>0</v>
      </c>
      <c r="Z19" s="45">
        <f t="shared" si="1"/>
        <v>0</v>
      </c>
      <c r="AA19" s="45">
        <f t="shared" si="1"/>
        <v>0</v>
      </c>
      <c r="AB19" s="45">
        <f t="shared" si="1"/>
        <v>0</v>
      </c>
      <c r="AC19" s="45">
        <f t="shared" si="1"/>
        <v>0</v>
      </c>
      <c r="AD19" s="45">
        <f t="shared" si="1"/>
        <v>0</v>
      </c>
      <c r="AE19" s="45">
        <f t="shared" si="1"/>
        <v>0</v>
      </c>
      <c r="AF19" s="45">
        <f t="shared" si="1"/>
        <v>0</v>
      </c>
      <c r="AG19" s="45">
        <f t="shared" si="1"/>
        <v>0</v>
      </c>
      <c r="AH19" s="45">
        <f t="shared" si="1"/>
        <v>0</v>
      </c>
      <c r="AI19" s="45">
        <f t="shared" si="1"/>
        <v>0</v>
      </c>
      <c r="AJ19" s="45">
        <f t="shared" si="1"/>
        <v>0</v>
      </c>
      <c r="AK19" s="45">
        <f t="shared" si="1"/>
        <v>0</v>
      </c>
      <c r="AL19" s="45">
        <f t="shared" si="1"/>
        <v>0</v>
      </c>
      <c r="AM19" s="45">
        <f t="shared" si="5"/>
        <v>0</v>
      </c>
      <c r="AN19" s="45">
        <f t="shared" si="2"/>
        <v>0</v>
      </c>
      <c r="AO19" s="45">
        <f t="shared" si="2"/>
        <v>0</v>
      </c>
      <c r="AP19" s="45">
        <f t="shared" si="2"/>
        <v>0</v>
      </c>
      <c r="AQ19" s="45">
        <f t="shared" si="2"/>
        <v>0</v>
      </c>
      <c r="AR19" s="45">
        <f t="shared" si="2"/>
        <v>0</v>
      </c>
      <c r="AS19" s="45">
        <f t="shared" si="2"/>
        <v>0</v>
      </c>
      <c r="AT19" s="45">
        <f t="shared" si="2"/>
        <v>0</v>
      </c>
      <c r="AU19" s="45">
        <f t="shared" si="2"/>
        <v>0</v>
      </c>
      <c r="AV19" s="45">
        <f t="shared" si="2"/>
        <v>0</v>
      </c>
      <c r="AW19" s="45">
        <f t="shared" si="2"/>
        <v>0</v>
      </c>
      <c r="AX19" s="45">
        <f t="shared" si="2"/>
        <v>0</v>
      </c>
      <c r="AY19" s="45">
        <f t="shared" si="2"/>
        <v>0</v>
      </c>
      <c r="AZ19" s="45">
        <f t="shared" si="2"/>
        <v>0</v>
      </c>
      <c r="BA19" s="45">
        <f t="shared" si="2"/>
        <v>0</v>
      </c>
    </row>
    <row r="20" spans="1:53" ht="15.75" thickBot="1" x14ac:dyDescent="0.3">
      <c r="A20" s="48" t="s">
        <v>1570</v>
      </c>
      <c r="B20" s="57"/>
      <c r="C20" s="59"/>
      <c r="D20" s="180"/>
      <c r="E20" s="181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45" t="str">
        <f t="shared" si="0"/>
        <v/>
      </c>
      <c r="V20" s="54">
        <f t="shared" si="3"/>
        <v>0</v>
      </c>
      <c r="W20" s="45" t="str">
        <f>IF($D20&lt;&gt;"",VLOOKUP($D20,ComptesParNuméro!$N$2:$O$1266,2,FALSE),"")</f>
        <v/>
      </c>
      <c r="X20" s="45">
        <f t="shared" si="4"/>
        <v>0</v>
      </c>
      <c r="Y20" s="45">
        <f t="shared" si="1"/>
        <v>0</v>
      </c>
      <c r="Z20" s="45">
        <f t="shared" si="1"/>
        <v>0</v>
      </c>
      <c r="AA20" s="45">
        <f t="shared" si="1"/>
        <v>0</v>
      </c>
      <c r="AB20" s="45">
        <f t="shared" si="1"/>
        <v>0</v>
      </c>
      <c r="AC20" s="45">
        <f t="shared" si="1"/>
        <v>0</v>
      </c>
      <c r="AD20" s="45">
        <f t="shared" si="1"/>
        <v>0</v>
      </c>
      <c r="AE20" s="45">
        <f t="shared" si="1"/>
        <v>0</v>
      </c>
      <c r="AF20" s="45">
        <f t="shared" si="1"/>
        <v>0</v>
      </c>
      <c r="AG20" s="45">
        <f t="shared" si="1"/>
        <v>0</v>
      </c>
      <c r="AH20" s="45">
        <f t="shared" si="1"/>
        <v>0</v>
      </c>
      <c r="AI20" s="45">
        <f t="shared" si="1"/>
        <v>0</v>
      </c>
      <c r="AJ20" s="45">
        <f t="shared" si="1"/>
        <v>0</v>
      </c>
      <c r="AK20" s="45">
        <f t="shared" si="1"/>
        <v>0</v>
      </c>
      <c r="AL20" s="45">
        <f t="shared" si="1"/>
        <v>0</v>
      </c>
      <c r="AM20" s="45">
        <f t="shared" si="5"/>
        <v>0</v>
      </c>
      <c r="AN20" s="45">
        <f t="shared" si="2"/>
        <v>0</v>
      </c>
      <c r="AO20" s="45">
        <f t="shared" si="2"/>
        <v>0</v>
      </c>
      <c r="AP20" s="45">
        <f t="shared" si="2"/>
        <v>0</v>
      </c>
      <c r="AQ20" s="45">
        <f t="shared" si="2"/>
        <v>0</v>
      </c>
      <c r="AR20" s="45">
        <f t="shared" si="2"/>
        <v>0</v>
      </c>
      <c r="AS20" s="45">
        <f t="shared" si="2"/>
        <v>0</v>
      </c>
      <c r="AT20" s="45">
        <f t="shared" si="2"/>
        <v>0</v>
      </c>
      <c r="AU20" s="45">
        <f t="shared" si="2"/>
        <v>0</v>
      </c>
      <c r="AV20" s="45">
        <f t="shared" si="2"/>
        <v>0</v>
      </c>
      <c r="AW20" s="45">
        <f t="shared" si="2"/>
        <v>0</v>
      </c>
      <c r="AX20" s="45">
        <f t="shared" si="2"/>
        <v>0</v>
      </c>
      <c r="AY20" s="45">
        <f t="shared" si="2"/>
        <v>0</v>
      </c>
      <c r="AZ20" s="45">
        <f t="shared" si="2"/>
        <v>0</v>
      </c>
      <c r="BA20" s="45">
        <f t="shared" si="2"/>
        <v>0</v>
      </c>
    </row>
    <row r="21" spans="1:53" ht="15.75" thickBot="1" x14ac:dyDescent="0.3">
      <c r="A21" s="48" t="s">
        <v>1570</v>
      </c>
      <c r="B21" s="57"/>
      <c r="C21" s="59"/>
      <c r="D21" s="180"/>
      <c r="E21" s="181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45" t="str">
        <f t="shared" si="0"/>
        <v/>
      </c>
      <c r="V21" s="54">
        <f t="shared" si="3"/>
        <v>0</v>
      </c>
      <c r="W21" s="45" t="str">
        <f>IF($D21&lt;&gt;"",VLOOKUP($D21,ComptesParNuméro!$N$2:$O$1266,2,FALSE),"")</f>
        <v/>
      </c>
      <c r="X21" s="45">
        <f t="shared" si="4"/>
        <v>0</v>
      </c>
      <c r="Y21" s="45">
        <f t="shared" si="1"/>
        <v>0</v>
      </c>
      <c r="Z21" s="45">
        <f t="shared" si="1"/>
        <v>0</v>
      </c>
      <c r="AA21" s="45">
        <f t="shared" si="1"/>
        <v>0</v>
      </c>
      <c r="AB21" s="45">
        <f t="shared" si="1"/>
        <v>0</v>
      </c>
      <c r="AC21" s="45">
        <f t="shared" si="1"/>
        <v>0</v>
      </c>
      <c r="AD21" s="45">
        <f t="shared" si="1"/>
        <v>0</v>
      </c>
      <c r="AE21" s="45">
        <f t="shared" si="1"/>
        <v>0</v>
      </c>
      <c r="AF21" s="45">
        <f t="shared" si="1"/>
        <v>0</v>
      </c>
      <c r="AG21" s="45">
        <f t="shared" si="1"/>
        <v>0</v>
      </c>
      <c r="AH21" s="45">
        <f t="shared" si="1"/>
        <v>0</v>
      </c>
      <c r="AI21" s="45">
        <f t="shared" si="1"/>
        <v>0</v>
      </c>
      <c r="AJ21" s="45">
        <f t="shared" si="1"/>
        <v>0</v>
      </c>
      <c r="AK21" s="45">
        <f t="shared" si="1"/>
        <v>0</v>
      </c>
      <c r="AL21" s="45">
        <f t="shared" si="1"/>
        <v>0</v>
      </c>
      <c r="AM21" s="45">
        <f t="shared" si="5"/>
        <v>0</v>
      </c>
      <c r="AN21" s="45">
        <f t="shared" si="2"/>
        <v>0</v>
      </c>
      <c r="AO21" s="45">
        <f t="shared" si="2"/>
        <v>0</v>
      </c>
      <c r="AP21" s="45">
        <f t="shared" si="2"/>
        <v>0</v>
      </c>
      <c r="AQ21" s="45">
        <f t="shared" si="2"/>
        <v>0</v>
      </c>
      <c r="AR21" s="45">
        <f t="shared" si="2"/>
        <v>0</v>
      </c>
      <c r="AS21" s="45">
        <f t="shared" si="2"/>
        <v>0</v>
      </c>
      <c r="AT21" s="45">
        <f t="shared" si="2"/>
        <v>0</v>
      </c>
      <c r="AU21" s="45">
        <f t="shared" si="2"/>
        <v>0</v>
      </c>
      <c r="AV21" s="45">
        <f t="shared" si="2"/>
        <v>0</v>
      </c>
      <c r="AW21" s="45">
        <f t="shared" si="2"/>
        <v>0</v>
      </c>
      <c r="AX21" s="45">
        <f t="shared" si="2"/>
        <v>0</v>
      </c>
      <c r="AY21" s="45">
        <f t="shared" si="2"/>
        <v>0</v>
      </c>
      <c r="AZ21" s="45">
        <f t="shared" si="2"/>
        <v>0</v>
      </c>
      <c r="BA21" s="45">
        <f t="shared" si="2"/>
        <v>0</v>
      </c>
    </row>
    <row r="22" spans="1:53" ht="15.75" thickBot="1" x14ac:dyDescent="0.3">
      <c r="A22" s="48" t="s">
        <v>1570</v>
      </c>
      <c r="B22" s="57"/>
      <c r="C22" s="59"/>
      <c r="D22" s="180"/>
      <c r="E22" s="181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45" t="str">
        <f t="shared" si="0"/>
        <v/>
      </c>
      <c r="V22" s="54">
        <f t="shared" si="3"/>
        <v>0</v>
      </c>
      <c r="W22" s="45" t="str">
        <f>IF($D22&lt;&gt;"",VLOOKUP($D22,ComptesParNuméro!$N$2:$O$1266,2,FALSE),"")</f>
        <v/>
      </c>
      <c r="X22" s="45">
        <f t="shared" si="4"/>
        <v>0</v>
      </c>
      <c r="Y22" s="45">
        <f t="shared" si="1"/>
        <v>0</v>
      </c>
      <c r="Z22" s="45">
        <f t="shared" si="1"/>
        <v>0</v>
      </c>
      <c r="AA22" s="45">
        <f t="shared" si="1"/>
        <v>0</v>
      </c>
      <c r="AB22" s="45">
        <f t="shared" si="1"/>
        <v>0</v>
      </c>
      <c r="AC22" s="45">
        <f t="shared" si="1"/>
        <v>0</v>
      </c>
      <c r="AD22" s="45">
        <f t="shared" si="1"/>
        <v>0</v>
      </c>
      <c r="AE22" s="45">
        <f t="shared" si="1"/>
        <v>0</v>
      </c>
      <c r="AF22" s="45">
        <f t="shared" si="1"/>
        <v>0</v>
      </c>
      <c r="AG22" s="45">
        <f t="shared" si="1"/>
        <v>0</v>
      </c>
      <c r="AH22" s="45">
        <f t="shared" si="1"/>
        <v>0</v>
      </c>
      <c r="AI22" s="45">
        <f t="shared" si="1"/>
        <v>0</v>
      </c>
      <c r="AJ22" s="45">
        <f t="shared" si="1"/>
        <v>0</v>
      </c>
      <c r="AK22" s="45">
        <f t="shared" si="1"/>
        <v>0</v>
      </c>
      <c r="AL22" s="45">
        <f t="shared" si="1"/>
        <v>0</v>
      </c>
      <c r="AM22" s="45">
        <f t="shared" si="5"/>
        <v>0</v>
      </c>
      <c r="AN22" s="45">
        <f t="shared" si="2"/>
        <v>0</v>
      </c>
      <c r="AO22" s="45">
        <f t="shared" si="2"/>
        <v>0</v>
      </c>
      <c r="AP22" s="45">
        <f t="shared" si="2"/>
        <v>0</v>
      </c>
      <c r="AQ22" s="45">
        <f t="shared" si="2"/>
        <v>0</v>
      </c>
      <c r="AR22" s="45">
        <f t="shared" si="2"/>
        <v>0</v>
      </c>
      <c r="AS22" s="45">
        <f t="shared" si="2"/>
        <v>0</v>
      </c>
      <c r="AT22" s="45">
        <f t="shared" si="2"/>
        <v>0</v>
      </c>
      <c r="AU22" s="45">
        <f t="shared" si="2"/>
        <v>0</v>
      </c>
      <c r="AV22" s="45">
        <f t="shared" si="2"/>
        <v>0</v>
      </c>
      <c r="AW22" s="45">
        <f t="shared" si="2"/>
        <v>0</v>
      </c>
      <c r="AX22" s="45">
        <f t="shared" si="2"/>
        <v>0</v>
      </c>
      <c r="AY22" s="45">
        <f t="shared" si="2"/>
        <v>0</v>
      </c>
      <c r="AZ22" s="45">
        <f t="shared" si="2"/>
        <v>0</v>
      </c>
      <c r="BA22" s="45">
        <f t="shared" si="2"/>
        <v>0</v>
      </c>
    </row>
    <row r="23" spans="1:53" ht="15.75" thickBot="1" x14ac:dyDescent="0.3">
      <c r="A23" s="48" t="s">
        <v>1570</v>
      </c>
      <c r="B23" s="57"/>
      <c r="C23" s="59"/>
      <c r="D23" s="180"/>
      <c r="E23" s="181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45" t="str">
        <f t="shared" si="0"/>
        <v/>
      </c>
      <c r="V23" s="54">
        <f t="shared" si="3"/>
        <v>0</v>
      </c>
      <c r="W23" s="45" t="str">
        <f>IF($D23&lt;&gt;"",VLOOKUP($D23,ComptesParNuméro!$N$2:$O$1266,2,FALSE),"")</f>
        <v/>
      </c>
      <c r="X23" s="45">
        <f t="shared" si="4"/>
        <v>0</v>
      </c>
      <c r="Y23" s="45">
        <f t="shared" si="1"/>
        <v>0</v>
      </c>
      <c r="Z23" s="45">
        <f t="shared" si="1"/>
        <v>0</v>
      </c>
      <c r="AA23" s="45">
        <f t="shared" si="1"/>
        <v>0</v>
      </c>
      <c r="AB23" s="45">
        <f t="shared" si="1"/>
        <v>0</v>
      </c>
      <c r="AC23" s="45">
        <f t="shared" si="1"/>
        <v>0</v>
      </c>
      <c r="AD23" s="45">
        <f t="shared" si="1"/>
        <v>0</v>
      </c>
      <c r="AE23" s="45">
        <f t="shared" si="1"/>
        <v>0</v>
      </c>
      <c r="AF23" s="45">
        <f t="shared" si="1"/>
        <v>0</v>
      </c>
      <c r="AG23" s="45">
        <f t="shared" si="1"/>
        <v>0</v>
      </c>
      <c r="AH23" s="45">
        <f t="shared" si="1"/>
        <v>0</v>
      </c>
      <c r="AI23" s="45">
        <f t="shared" si="1"/>
        <v>0</v>
      </c>
      <c r="AJ23" s="45">
        <f t="shared" si="1"/>
        <v>0</v>
      </c>
      <c r="AK23" s="45">
        <f t="shared" si="1"/>
        <v>0</v>
      </c>
      <c r="AL23" s="45">
        <f t="shared" si="1"/>
        <v>0</v>
      </c>
      <c r="AM23" s="45">
        <f t="shared" si="5"/>
        <v>0</v>
      </c>
      <c r="AN23" s="45">
        <f t="shared" si="2"/>
        <v>0</v>
      </c>
      <c r="AO23" s="45">
        <f t="shared" si="2"/>
        <v>0</v>
      </c>
      <c r="AP23" s="45">
        <f t="shared" si="2"/>
        <v>0</v>
      </c>
      <c r="AQ23" s="45">
        <f t="shared" si="2"/>
        <v>0</v>
      </c>
      <c r="AR23" s="45">
        <f t="shared" si="2"/>
        <v>0</v>
      </c>
      <c r="AS23" s="45">
        <f t="shared" si="2"/>
        <v>0</v>
      </c>
      <c r="AT23" s="45">
        <f t="shared" si="2"/>
        <v>0</v>
      </c>
      <c r="AU23" s="45">
        <f t="shared" si="2"/>
        <v>0</v>
      </c>
      <c r="AV23" s="45">
        <f t="shared" si="2"/>
        <v>0</v>
      </c>
      <c r="AW23" s="45">
        <f t="shared" si="2"/>
        <v>0</v>
      </c>
      <c r="AX23" s="45">
        <f t="shared" si="2"/>
        <v>0</v>
      </c>
      <c r="AY23" s="45">
        <f t="shared" si="2"/>
        <v>0</v>
      </c>
      <c r="AZ23" s="45">
        <f t="shared" si="2"/>
        <v>0</v>
      </c>
      <c r="BA23" s="45">
        <f t="shared" si="2"/>
        <v>0</v>
      </c>
    </row>
    <row r="24" spans="1:53" ht="15.75" thickBot="1" x14ac:dyDescent="0.3">
      <c r="A24" s="48" t="s">
        <v>1570</v>
      </c>
      <c r="B24" s="57"/>
      <c r="C24" s="59"/>
      <c r="D24" s="180"/>
      <c r="E24" s="181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45" t="str">
        <f t="shared" si="0"/>
        <v/>
      </c>
      <c r="V24" s="54">
        <f t="shared" si="3"/>
        <v>0</v>
      </c>
      <c r="W24" s="45" t="str">
        <f>IF($D24&lt;&gt;"",VLOOKUP($D24,ComptesParNuméro!$N$2:$O$1266,2,FALSE),"")</f>
        <v/>
      </c>
      <c r="X24" s="45">
        <f t="shared" si="4"/>
        <v>0</v>
      </c>
      <c r="Y24" s="45">
        <f t="shared" si="1"/>
        <v>0</v>
      </c>
      <c r="Z24" s="45">
        <f t="shared" si="1"/>
        <v>0</v>
      </c>
      <c r="AA24" s="45">
        <f t="shared" si="1"/>
        <v>0</v>
      </c>
      <c r="AB24" s="45">
        <f t="shared" si="1"/>
        <v>0</v>
      </c>
      <c r="AC24" s="45">
        <f t="shared" si="1"/>
        <v>0</v>
      </c>
      <c r="AD24" s="45">
        <f t="shared" si="1"/>
        <v>0</v>
      </c>
      <c r="AE24" s="45">
        <f t="shared" si="1"/>
        <v>0</v>
      </c>
      <c r="AF24" s="45">
        <f t="shared" si="1"/>
        <v>0</v>
      </c>
      <c r="AG24" s="45">
        <f t="shared" si="1"/>
        <v>0</v>
      </c>
      <c r="AH24" s="45">
        <f t="shared" si="1"/>
        <v>0</v>
      </c>
      <c r="AI24" s="45">
        <f t="shared" si="1"/>
        <v>0</v>
      </c>
      <c r="AJ24" s="45">
        <f t="shared" si="1"/>
        <v>0</v>
      </c>
      <c r="AK24" s="45">
        <f t="shared" si="1"/>
        <v>0</v>
      </c>
      <c r="AL24" s="45">
        <f t="shared" si="1"/>
        <v>0</v>
      </c>
      <c r="AM24" s="45">
        <f t="shared" si="5"/>
        <v>0</v>
      </c>
      <c r="AN24" s="45">
        <f t="shared" si="2"/>
        <v>0</v>
      </c>
      <c r="AO24" s="45">
        <f t="shared" si="2"/>
        <v>0</v>
      </c>
      <c r="AP24" s="45">
        <f t="shared" si="2"/>
        <v>0</v>
      </c>
      <c r="AQ24" s="45">
        <f t="shared" si="2"/>
        <v>0</v>
      </c>
      <c r="AR24" s="45">
        <f t="shared" si="2"/>
        <v>0</v>
      </c>
      <c r="AS24" s="45">
        <f t="shared" si="2"/>
        <v>0</v>
      </c>
      <c r="AT24" s="45">
        <f t="shared" si="2"/>
        <v>0</v>
      </c>
      <c r="AU24" s="45">
        <f t="shared" si="2"/>
        <v>0</v>
      </c>
      <c r="AV24" s="45">
        <f t="shared" si="2"/>
        <v>0</v>
      </c>
      <c r="AW24" s="45">
        <f t="shared" si="2"/>
        <v>0</v>
      </c>
      <c r="AX24" s="45">
        <f t="shared" si="2"/>
        <v>0</v>
      </c>
      <c r="AY24" s="45">
        <f t="shared" si="2"/>
        <v>0</v>
      </c>
      <c r="AZ24" s="45">
        <f t="shared" si="2"/>
        <v>0</v>
      </c>
      <c r="BA24" s="45">
        <f t="shared" si="2"/>
        <v>0</v>
      </c>
    </row>
    <row r="25" spans="1:53" ht="15.75" thickBot="1" x14ac:dyDescent="0.3">
      <c r="A25" s="48" t="s">
        <v>1570</v>
      </c>
      <c r="B25" s="57"/>
      <c r="C25" s="59"/>
      <c r="D25" s="180"/>
      <c r="E25" s="181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45" t="str">
        <f t="shared" si="0"/>
        <v/>
      </c>
      <c r="V25" s="54">
        <f t="shared" si="3"/>
        <v>0</v>
      </c>
      <c r="W25" s="45" t="str">
        <f>IF($D25&lt;&gt;"",VLOOKUP($D25,ComptesParNuméro!$N$2:$O$1266,2,FALSE),"")</f>
        <v/>
      </c>
      <c r="X25" s="45">
        <f t="shared" si="4"/>
        <v>0</v>
      </c>
      <c r="Y25" s="45">
        <f t="shared" si="1"/>
        <v>0</v>
      </c>
      <c r="Z25" s="45">
        <f t="shared" si="1"/>
        <v>0</v>
      </c>
      <c r="AA25" s="45">
        <f t="shared" si="1"/>
        <v>0</v>
      </c>
      <c r="AB25" s="45">
        <f t="shared" si="1"/>
        <v>0</v>
      </c>
      <c r="AC25" s="45">
        <f t="shared" si="1"/>
        <v>0</v>
      </c>
      <c r="AD25" s="45">
        <f t="shared" si="1"/>
        <v>0</v>
      </c>
      <c r="AE25" s="45">
        <f t="shared" si="1"/>
        <v>0</v>
      </c>
      <c r="AF25" s="45">
        <f t="shared" si="1"/>
        <v>0</v>
      </c>
      <c r="AG25" s="45">
        <f t="shared" si="1"/>
        <v>0</v>
      </c>
      <c r="AH25" s="45">
        <f t="shared" si="1"/>
        <v>0</v>
      </c>
      <c r="AI25" s="45">
        <f t="shared" si="1"/>
        <v>0</v>
      </c>
      <c r="AJ25" s="45">
        <f t="shared" si="1"/>
        <v>0</v>
      </c>
      <c r="AK25" s="45">
        <f t="shared" si="1"/>
        <v>0</v>
      </c>
      <c r="AL25" s="45">
        <f t="shared" si="1"/>
        <v>0</v>
      </c>
      <c r="AM25" s="45">
        <f t="shared" si="5"/>
        <v>0</v>
      </c>
      <c r="AN25" s="45">
        <f t="shared" si="2"/>
        <v>0</v>
      </c>
      <c r="AO25" s="45">
        <f t="shared" si="2"/>
        <v>0</v>
      </c>
      <c r="AP25" s="45">
        <f t="shared" si="2"/>
        <v>0</v>
      </c>
      <c r="AQ25" s="45">
        <f t="shared" si="2"/>
        <v>0</v>
      </c>
      <c r="AR25" s="45">
        <f t="shared" si="2"/>
        <v>0</v>
      </c>
      <c r="AS25" s="45">
        <f t="shared" si="2"/>
        <v>0</v>
      </c>
      <c r="AT25" s="45">
        <f t="shared" si="2"/>
        <v>0</v>
      </c>
      <c r="AU25" s="45">
        <f t="shared" si="2"/>
        <v>0</v>
      </c>
      <c r="AV25" s="45">
        <f t="shared" si="2"/>
        <v>0</v>
      </c>
      <c r="AW25" s="45">
        <f t="shared" si="2"/>
        <v>0</v>
      </c>
      <c r="AX25" s="45">
        <f t="shared" si="2"/>
        <v>0</v>
      </c>
      <c r="AY25" s="45">
        <f t="shared" si="2"/>
        <v>0</v>
      </c>
      <c r="AZ25" s="45">
        <f t="shared" si="2"/>
        <v>0</v>
      </c>
      <c r="BA25" s="45">
        <f t="shared" si="2"/>
        <v>0</v>
      </c>
    </row>
    <row r="26" spans="1:53" ht="15.75" thickBot="1" x14ac:dyDescent="0.3">
      <c r="A26" s="48" t="s">
        <v>1570</v>
      </c>
      <c r="B26" s="57"/>
      <c r="C26" s="59"/>
      <c r="D26" s="180"/>
      <c r="E26" s="181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45" t="str">
        <f t="shared" si="0"/>
        <v/>
      </c>
      <c r="V26" s="54">
        <f t="shared" si="3"/>
        <v>0</v>
      </c>
      <c r="W26" s="45" t="str">
        <f>IF($D26&lt;&gt;"",VLOOKUP($D26,ComptesParNuméro!$N$2:$O$1266,2,FALSE),"")</f>
        <v/>
      </c>
      <c r="X26" s="45">
        <f t="shared" si="4"/>
        <v>0</v>
      </c>
      <c r="Y26" s="45">
        <f t="shared" si="4"/>
        <v>0</v>
      </c>
      <c r="Z26" s="45">
        <f t="shared" si="4"/>
        <v>0</v>
      </c>
      <c r="AA26" s="45">
        <f t="shared" si="4"/>
        <v>0</v>
      </c>
      <c r="AB26" s="45">
        <f t="shared" si="4"/>
        <v>0</v>
      </c>
      <c r="AC26" s="45">
        <f t="shared" si="4"/>
        <v>0</v>
      </c>
      <c r="AD26" s="45">
        <f t="shared" si="4"/>
        <v>0</v>
      </c>
      <c r="AE26" s="45">
        <f t="shared" si="4"/>
        <v>0</v>
      </c>
      <c r="AF26" s="45">
        <f t="shared" si="4"/>
        <v>0</v>
      </c>
      <c r="AG26" s="45">
        <f t="shared" si="4"/>
        <v>0</v>
      </c>
      <c r="AH26" s="45">
        <f t="shared" si="4"/>
        <v>0</v>
      </c>
      <c r="AI26" s="45">
        <f t="shared" si="4"/>
        <v>0</v>
      </c>
      <c r="AJ26" s="45">
        <f t="shared" si="4"/>
        <v>0</v>
      </c>
      <c r="AK26" s="45">
        <f t="shared" si="4"/>
        <v>0</v>
      </c>
      <c r="AL26" s="45">
        <f t="shared" si="4"/>
        <v>0</v>
      </c>
      <c r="AM26" s="45">
        <f t="shared" si="5"/>
        <v>0</v>
      </c>
      <c r="AN26" s="45">
        <f t="shared" si="5"/>
        <v>0</v>
      </c>
      <c r="AO26" s="45">
        <f t="shared" si="5"/>
        <v>0</v>
      </c>
      <c r="AP26" s="45">
        <f t="shared" si="5"/>
        <v>0</v>
      </c>
      <c r="AQ26" s="45">
        <f t="shared" si="5"/>
        <v>0</v>
      </c>
      <c r="AR26" s="45">
        <f t="shared" si="5"/>
        <v>0</v>
      </c>
      <c r="AS26" s="45">
        <f t="shared" si="5"/>
        <v>0</v>
      </c>
      <c r="AT26" s="45">
        <f t="shared" si="5"/>
        <v>0</v>
      </c>
      <c r="AU26" s="45">
        <f t="shared" si="5"/>
        <v>0</v>
      </c>
      <c r="AV26" s="45">
        <f t="shared" si="5"/>
        <v>0</v>
      </c>
      <c r="AW26" s="45">
        <f t="shared" si="5"/>
        <v>0</v>
      </c>
      <c r="AX26" s="45">
        <f t="shared" si="5"/>
        <v>0</v>
      </c>
      <c r="AY26" s="45">
        <f t="shared" si="5"/>
        <v>0</v>
      </c>
      <c r="AZ26" s="45">
        <f t="shared" si="5"/>
        <v>0</v>
      </c>
      <c r="BA26" s="45">
        <f t="shared" si="5"/>
        <v>0</v>
      </c>
    </row>
    <row r="27" spans="1:53" ht="15.75" thickBot="1" x14ac:dyDescent="0.3">
      <c r="A27" s="48" t="s">
        <v>1570</v>
      </c>
      <c r="B27" s="57"/>
      <c r="C27" s="59"/>
      <c r="D27" s="180"/>
      <c r="E27" s="181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45" t="str">
        <f t="shared" si="0"/>
        <v/>
      </c>
      <c r="V27" s="54">
        <f t="shared" si="3"/>
        <v>0</v>
      </c>
      <c r="W27" s="45" t="str">
        <f>IF($D27&lt;&gt;"",VLOOKUP($D27,ComptesParNuméro!$N$2:$O$1266,2,FALSE),"")</f>
        <v/>
      </c>
      <c r="X27" s="45">
        <f t="shared" si="4"/>
        <v>0</v>
      </c>
      <c r="Y27" s="45">
        <f t="shared" si="4"/>
        <v>0</v>
      </c>
      <c r="Z27" s="45">
        <f t="shared" si="4"/>
        <v>0</v>
      </c>
      <c r="AA27" s="45">
        <f t="shared" si="4"/>
        <v>0</v>
      </c>
      <c r="AB27" s="45">
        <f t="shared" si="4"/>
        <v>0</v>
      </c>
      <c r="AC27" s="45">
        <f t="shared" si="4"/>
        <v>0</v>
      </c>
      <c r="AD27" s="45">
        <f t="shared" si="4"/>
        <v>0</v>
      </c>
      <c r="AE27" s="45">
        <f t="shared" si="4"/>
        <v>0</v>
      </c>
      <c r="AF27" s="45">
        <f t="shared" si="4"/>
        <v>0</v>
      </c>
      <c r="AG27" s="45">
        <f t="shared" si="4"/>
        <v>0</v>
      </c>
      <c r="AH27" s="45">
        <f t="shared" si="4"/>
        <v>0</v>
      </c>
      <c r="AI27" s="45">
        <f t="shared" si="4"/>
        <v>0</v>
      </c>
      <c r="AJ27" s="45">
        <f t="shared" si="4"/>
        <v>0</v>
      </c>
      <c r="AK27" s="45">
        <f t="shared" si="4"/>
        <v>0</v>
      </c>
      <c r="AL27" s="45">
        <f t="shared" si="4"/>
        <v>0</v>
      </c>
      <c r="AM27" s="45">
        <f t="shared" si="5"/>
        <v>0</v>
      </c>
      <c r="AN27" s="45">
        <f t="shared" si="5"/>
        <v>0</v>
      </c>
      <c r="AO27" s="45">
        <f t="shared" si="5"/>
        <v>0</v>
      </c>
      <c r="AP27" s="45">
        <f t="shared" si="5"/>
        <v>0</v>
      </c>
      <c r="AQ27" s="45">
        <f t="shared" si="5"/>
        <v>0</v>
      </c>
      <c r="AR27" s="45">
        <f t="shared" si="5"/>
        <v>0</v>
      </c>
      <c r="AS27" s="45">
        <f t="shared" si="5"/>
        <v>0</v>
      </c>
      <c r="AT27" s="45">
        <f t="shared" si="5"/>
        <v>0</v>
      </c>
      <c r="AU27" s="45">
        <f t="shared" si="5"/>
        <v>0</v>
      </c>
      <c r="AV27" s="45">
        <f t="shared" si="5"/>
        <v>0</v>
      </c>
      <c r="AW27" s="45">
        <f t="shared" si="5"/>
        <v>0</v>
      </c>
      <c r="AX27" s="45">
        <f t="shared" si="5"/>
        <v>0</v>
      </c>
      <c r="AY27" s="45">
        <f t="shared" si="5"/>
        <v>0</v>
      </c>
      <c r="AZ27" s="45">
        <f t="shared" si="5"/>
        <v>0</v>
      </c>
      <c r="BA27" s="45">
        <f t="shared" si="5"/>
        <v>0</v>
      </c>
    </row>
    <row r="28" spans="1:53" ht="15.75" thickBot="1" x14ac:dyDescent="0.3">
      <c r="A28" s="48" t="s">
        <v>1570</v>
      </c>
      <c r="B28" s="57"/>
      <c r="C28" s="59"/>
      <c r="D28" s="180"/>
      <c r="E28" s="181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45" t="str">
        <f t="shared" si="0"/>
        <v/>
      </c>
      <c r="V28" s="54">
        <f t="shared" si="3"/>
        <v>0</v>
      </c>
      <c r="W28" s="45" t="str">
        <f>IF($D28&lt;&gt;"",VLOOKUP($D28,ComptesParNuméro!$N$2:$O$1266,2,FALSE),"")</f>
        <v/>
      </c>
      <c r="X28" s="45">
        <f t="shared" si="4"/>
        <v>0</v>
      </c>
      <c r="Y28" s="45">
        <f t="shared" si="4"/>
        <v>0</v>
      </c>
      <c r="Z28" s="45">
        <f t="shared" si="4"/>
        <v>0</v>
      </c>
      <c r="AA28" s="45">
        <f t="shared" si="4"/>
        <v>0</v>
      </c>
      <c r="AB28" s="45">
        <f t="shared" si="4"/>
        <v>0</v>
      </c>
      <c r="AC28" s="45">
        <f t="shared" si="4"/>
        <v>0</v>
      </c>
      <c r="AD28" s="45">
        <f t="shared" si="4"/>
        <v>0</v>
      </c>
      <c r="AE28" s="45">
        <f t="shared" si="4"/>
        <v>0</v>
      </c>
      <c r="AF28" s="45">
        <f t="shared" si="4"/>
        <v>0</v>
      </c>
      <c r="AG28" s="45">
        <f t="shared" si="4"/>
        <v>0</v>
      </c>
      <c r="AH28" s="45">
        <f t="shared" si="4"/>
        <v>0</v>
      </c>
      <c r="AI28" s="45">
        <f t="shared" si="4"/>
        <v>0</v>
      </c>
      <c r="AJ28" s="45">
        <f t="shared" si="4"/>
        <v>0</v>
      </c>
      <c r="AK28" s="45">
        <f t="shared" si="4"/>
        <v>0</v>
      </c>
      <c r="AL28" s="45">
        <f t="shared" si="4"/>
        <v>0</v>
      </c>
      <c r="AM28" s="45">
        <f t="shared" si="5"/>
        <v>0</v>
      </c>
      <c r="AN28" s="45">
        <f t="shared" si="5"/>
        <v>0</v>
      </c>
      <c r="AO28" s="45">
        <f t="shared" si="5"/>
        <v>0</v>
      </c>
      <c r="AP28" s="45">
        <f t="shared" si="5"/>
        <v>0</v>
      </c>
      <c r="AQ28" s="45">
        <f t="shared" si="5"/>
        <v>0</v>
      </c>
      <c r="AR28" s="45">
        <f t="shared" si="5"/>
        <v>0</v>
      </c>
      <c r="AS28" s="45">
        <f t="shared" si="5"/>
        <v>0</v>
      </c>
      <c r="AT28" s="45">
        <f t="shared" si="5"/>
        <v>0</v>
      </c>
      <c r="AU28" s="45">
        <f t="shared" si="5"/>
        <v>0</v>
      </c>
      <c r="AV28" s="45">
        <f t="shared" si="5"/>
        <v>0</v>
      </c>
      <c r="AW28" s="45">
        <f t="shared" si="5"/>
        <v>0</v>
      </c>
      <c r="AX28" s="45">
        <f t="shared" si="5"/>
        <v>0</v>
      </c>
      <c r="AY28" s="45">
        <f t="shared" si="5"/>
        <v>0</v>
      </c>
      <c r="AZ28" s="45">
        <f t="shared" si="5"/>
        <v>0</v>
      </c>
      <c r="BA28" s="45">
        <f t="shared" si="5"/>
        <v>0</v>
      </c>
    </row>
    <row r="29" spans="1:53" ht="15.75" thickBot="1" x14ac:dyDescent="0.3">
      <c r="A29" s="48" t="s">
        <v>1570</v>
      </c>
      <c r="B29" s="57"/>
      <c r="C29" s="59"/>
      <c r="D29" s="180"/>
      <c r="E29" s="181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45" t="str">
        <f t="shared" si="0"/>
        <v/>
      </c>
      <c r="V29" s="54">
        <f t="shared" si="3"/>
        <v>0</v>
      </c>
      <c r="W29" s="45" t="str">
        <f>IF($D29&lt;&gt;"",VLOOKUP($D29,ComptesParNuméro!$N$2:$O$1266,2,FALSE),"")</f>
        <v/>
      </c>
      <c r="X29" s="45">
        <f t="shared" si="4"/>
        <v>0</v>
      </c>
      <c r="Y29" s="45">
        <f t="shared" si="4"/>
        <v>0</v>
      </c>
      <c r="Z29" s="45">
        <f t="shared" si="4"/>
        <v>0</v>
      </c>
      <c r="AA29" s="45">
        <f t="shared" si="4"/>
        <v>0</v>
      </c>
      <c r="AB29" s="45">
        <f t="shared" si="4"/>
        <v>0</v>
      </c>
      <c r="AC29" s="45">
        <f t="shared" si="4"/>
        <v>0</v>
      </c>
      <c r="AD29" s="45">
        <f t="shared" si="4"/>
        <v>0</v>
      </c>
      <c r="AE29" s="45">
        <f t="shared" si="4"/>
        <v>0</v>
      </c>
      <c r="AF29" s="45">
        <f t="shared" si="4"/>
        <v>0</v>
      </c>
      <c r="AG29" s="45">
        <f t="shared" si="4"/>
        <v>0</v>
      </c>
      <c r="AH29" s="45">
        <f t="shared" si="4"/>
        <v>0</v>
      </c>
      <c r="AI29" s="45">
        <f t="shared" si="4"/>
        <v>0</v>
      </c>
      <c r="AJ29" s="45">
        <f t="shared" si="4"/>
        <v>0</v>
      </c>
      <c r="AK29" s="45">
        <f t="shared" si="4"/>
        <v>0</v>
      </c>
      <c r="AL29" s="45">
        <f t="shared" si="4"/>
        <v>0</v>
      </c>
      <c r="AM29" s="45">
        <f t="shared" si="5"/>
        <v>0</v>
      </c>
      <c r="AN29" s="45">
        <f t="shared" si="5"/>
        <v>0</v>
      </c>
      <c r="AO29" s="45">
        <f t="shared" si="5"/>
        <v>0</v>
      </c>
      <c r="AP29" s="45">
        <f t="shared" si="5"/>
        <v>0</v>
      </c>
      <c r="AQ29" s="45">
        <f t="shared" si="5"/>
        <v>0</v>
      </c>
      <c r="AR29" s="45">
        <f t="shared" si="5"/>
        <v>0</v>
      </c>
      <c r="AS29" s="45">
        <f t="shared" si="5"/>
        <v>0</v>
      </c>
      <c r="AT29" s="45">
        <f t="shared" si="5"/>
        <v>0</v>
      </c>
      <c r="AU29" s="45">
        <f t="shared" si="5"/>
        <v>0</v>
      </c>
      <c r="AV29" s="45">
        <f t="shared" si="5"/>
        <v>0</v>
      </c>
      <c r="AW29" s="45">
        <f t="shared" si="5"/>
        <v>0</v>
      </c>
      <c r="AX29" s="45">
        <f t="shared" si="5"/>
        <v>0</v>
      </c>
      <c r="AY29" s="45">
        <f t="shared" si="5"/>
        <v>0</v>
      </c>
      <c r="AZ29" s="45">
        <f t="shared" si="5"/>
        <v>0</v>
      </c>
      <c r="BA29" s="45">
        <f t="shared" si="5"/>
        <v>0</v>
      </c>
    </row>
    <row r="30" spans="1:53" ht="15.75" thickBot="1" x14ac:dyDescent="0.3">
      <c r="A30" s="48" t="s">
        <v>1570</v>
      </c>
      <c r="B30" s="57"/>
      <c r="C30" s="59"/>
      <c r="D30" s="180"/>
      <c r="E30" s="181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45" t="str">
        <f t="shared" si="0"/>
        <v/>
      </c>
      <c r="V30" s="54">
        <f t="shared" si="3"/>
        <v>0</v>
      </c>
      <c r="W30" s="45" t="str">
        <f>IF($D30&lt;&gt;"",VLOOKUP($D30,ComptesParNuméro!$N$2:$O$1266,2,FALSE),"")</f>
        <v/>
      </c>
      <c r="X30" s="45">
        <f t="shared" si="4"/>
        <v>0</v>
      </c>
      <c r="Y30" s="45">
        <f t="shared" si="4"/>
        <v>0</v>
      </c>
      <c r="Z30" s="45">
        <f t="shared" si="4"/>
        <v>0</v>
      </c>
      <c r="AA30" s="45">
        <f t="shared" si="4"/>
        <v>0</v>
      </c>
      <c r="AB30" s="45">
        <f t="shared" si="4"/>
        <v>0</v>
      </c>
      <c r="AC30" s="45">
        <f t="shared" si="4"/>
        <v>0</v>
      </c>
      <c r="AD30" s="45">
        <f t="shared" si="4"/>
        <v>0</v>
      </c>
      <c r="AE30" s="45">
        <f t="shared" si="4"/>
        <v>0</v>
      </c>
      <c r="AF30" s="45">
        <f t="shared" si="4"/>
        <v>0</v>
      </c>
      <c r="AG30" s="45">
        <f t="shared" si="4"/>
        <v>0</v>
      </c>
      <c r="AH30" s="45">
        <f t="shared" si="4"/>
        <v>0</v>
      </c>
      <c r="AI30" s="45">
        <f t="shared" si="4"/>
        <v>0</v>
      </c>
      <c r="AJ30" s="45">
        <f t="shared" si="4"/>
        <v>0</v>
      </c>
      <c r="AK30" s="45">
        <f t="shared" si="4"/>
        <v>0</v>
      </c>
      <c r="AL30" s="45">
        <f t="shared" si="4"/>
        <v>0</v>
      </c>
      <c r="AM30" s="45">
        <f t="shared" si="5"/>
        <v>0</v>
      </c>
      <c r="AN30" s="45">
        <f t="shared" si="5"/>
        <v>0</v>
      </c>
      <c r="AO30" s="45">
        <f t="shared" si="5"/>
        <v>0</v>
      </c>
      <c r="AP30" s="45">
        <f t="shared" si="5"/>
        <v>0</v>
      </c>
      <c r="AQ30" s="45">
        <f t="shared" si="5"/>
        <v>0</v>
      </c>
      <c r="AR30" s="45">
        <f t="shared" si="5"/>
        <v>0</v>
      </c>
      <c r="AS30" s="45">
        <f t="shared" si="5"/>
        <v>0</v>
      </c>
      <c r="AT30" s="45">
        <f t="shared" si="5"/>
        <v>0</v>
      </c>
      <c r="AU30" s="45">
        <f t="shared" si="5"/>
        <v>0</v>
      </c>
      <c r="AV30" s="45">
        <f t="shared" si="5"/>
        <v>0</v>
      </c>
      <c r="AW30" s="45">
        <f t="shared" si="5"/>
        <v>0</v>
      </c>
      <c r="AX30" s="45">
        <f t="shared" si="5"/>
        <v>0</v>
      </c>
      <c r="AY30" s="45">
        <f t="shared" si="5"/>
        <v>0</v>
      </c>
      <c r="AZ30" s="45">
        <f t="shared" si="5"/>
        <v>0</v>
      </c>
      <c r="BA30" s="45">
        <f t="shared" si="5"/>
        <v>0</v>
      </c>
    </row>
    <row r="31" spans="1:53" ht="15.75" thickBot="1" x14ac:dyDescent="0.3">
      <c r="A31" s="48" t="s">
        <v>1570</v>
      </c>
      <c r="B31" s="57"/>
      <c r="C31" s="59"/>
      <c r="D31" s="180"/>
      <c r="E31" s="181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45" t="str">
        <f t="shared" si="0"/>
        <v/>
      </c>
      <c r="V31" s="54">
        <f t="shared" si="3"/>
        <v>0</v>
      </c>
      <c r="W31" s="45" t="str">
        <f>IF($D31&lt;&gt;"",VLOOKUP($D31,ComptesParNuméro!$N$2:$O$1266,2,FALSE),"")</f>
        <v/>
      </c>
      <c r="X31" s="45">
        <f t="shared" si="4"/>
        <v>0</v>
      </c>
      <c r="Y31" s="45">
        <f t="shared" si="4"/>
        <v>0</v>
      </c>
      <c r="Z31" s="45">
        <f t="shared" si="4"/>
        <v>0</v>
      </c>
      <c r="AA31" s="45">
        <f t="shared" si="4"/>
        <v>0</v>
      </c>
      <c r="AB31" s="45">
        <f t="shared" si="4"/>
        <v>0</v>
      </c>
      <c r="AC31" s="45">
        <f t="shared" si="4"/>
        <v>0</v>
      </c>
      <c r="AD31" s="45">
        <f t="shared" si="4"/>
        <v>0</v>
      </c>
      <c r="AE31" s="45">
        <f t="shared" si="4"/>
        <v>0</v>
      </c>
      <c r="AF31" s="45">
        <f t="shared" si="4"/>
        <v>0</v>
      </c>
      <c r="AG31" s="45">
        <f t="shared" si="4"/>
        <v>0</v>
      </c>
      <c r="AH31" s="45">
        <f t="shared" si="4"/>
        <v>0</v>
      </c>
      <c r="AI31" s="45">
        <f t="shared" si="4"/>
        <v>0</v>
      </c>
      <c r="AJ31" s="45">
        <f t="shared" si="4"/>
        <v>0</v>
      </c>
      <c r="AK31" s="45">
        <f t="shared" si="4"/>
        <v>0</v>
      </c>
      <c r="AL31" s="45">
        <f t="shared" si="4"/>
        <v>0</v>
      </c>
      <c r="AM31" s="45">
        <f t="shared" si="5"/>
        <v>0</v>
      </c>
      <c r="AN31" s="45">
        <f t="shared" si="5"/>
        <v>0</v>
      </c>
      <c r="AO31" s="45">
        <f t="shared" si="5"/>
        <v>0</v>
      </c>
      <c r="AP31" s="45">
        <f t="shared" si="5"/>
        <v>0</v>
      </c>
      <c r="AQ31" s="45">
        <f t="shared" si="5"/>
        <v>0</v>
      </c>
      <c r="AR31" s="45">
        <f t="shared" si="5"/>
        <v>0</v>
      </c>
      <c r="AS31" s="45">
        <f t="shared" si="5"/>
        <v>0</v>
      </c>
      <c r="AT31" s="45">
        <f t="shared" si="5"/>
        <v>0</v>
      </c>
      <c r="AU31" s="45">
        <f t="shared" si="5"/>
        <v>0</v>
      </c>
      <c r="AV31" s="45">
        <f t="shared" si="5"/>
        <v>0</v>
      </c>
      <c r="AW31" s="45">
        <f t="shared" si="5"/>
        <v>0</v>
      </c>
      <c r="AX31" s="45">
        <f t="shared" si="5"/>
        <v>0</v>
      </c>
      <c r="AY31" s="45">
        <f t="shared" si="5"/>
        <v>0</v>
      </c>
      <c r="AZ31" s="45">
        <f t="shared" si="5"/>
        <v>0</v>
      </c>
      <c r="BA31" s="45">
        <f t="shared" si="5"/>
        <v>0</v>
      </c>
    </row>
    <row r="32" spans="1:53" ht="15.75" thickBot="1" x14ac:dyDescent="0.3">
      <c r="A32" s="48" t="s">
        <v>1570</v>
      </c>
      <c r="B32" s="57"/>
      <c r="C32" s="59"/>
      <c r="D32" s="180"/>
      <c r="E32" s="181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45" t="str">
        <f t="shared" si="0"/>
        <v/>
      </c>
      <c r="V32" s="54">
        <f t="shared" si="3"/>
        <v>0</v>
      </c>
      <c r="W32" s="45" t="str">
        <f>IF($D32&lt;&gt;"",VLOOKUP($D32,ComptesParNuméro!$N$2:$O$1266,2,FALSE),"")</f>
        <v/>
      </c>
      <c r="X32" s="45">
        <f t="shared" si="4"/>
        <v>0</v>
      </c>
      <c r="Y32" s="45">
        <f t="shared" si="4"/>
        <v>0</v>
      </c>
      <c r="Z32" s="45">
        <f t="shared" si="4"/>
        <v>0</v>
      </c>
      <c r="AA32" s="45">
        <f t="shared" si="4"/>
        <v>0</v>
      </c>
      <c r="AB32" s="45">
        <f t="shared" si="4"/>
        <v>0</v>
      </c>
      <c r="AC32" s="45">
        <f t="shared" si="4"/>
        <v>0</v>
      </c>
      <c r="AD32" s="45">
        <f t="shared" si="4"/>
        <v>0</v>
      </c>
      <c r="AE32" s="45">
        <f t="shared" si="4"/>
        <v>0</v>
      </c>
      <c r="AF32" s="45">
        <f t="shared" si="4"/>
        <v>0</v>
      </c>
      <c r="AG32" s="45">
        <f t="shared" si="4"/>
        <v>0</v>
      </c>
      <c r="AH32" s="45">
        <f t="shared" si="4"/>
        <v>0</v>
      </c>
      <c r="AI32" s="45">
        <f t="shared" si="4"/>
        <v>0</v>
      </c>
      <c r="AJ32" s="45">
        <f t="shared" si="4"/>
        <v>0</v>
      </c>
      <c r="AK32" s="45">
        <f t="shared" si="4"/>
        <v>0</v>
      </c>
      <c r="AL32" s="45">
        <f t="shared" si="4"/>
        <v>0</v>
      </c>
      <c r="AM32" s="45">
        <f t="shared" si="5"/>
        <v>0</v>
      </c>
      <c r="AN32" s="45">
        <f t="shared" si="5"/>
        <v>0</v>
      </c>
      <c r="AO32" s="45">
        <f t="shared" si="5"/>
        <v>0</v>
      </c>
      <c r="AP32" s="45">
        <f t="shared" si="5"/>
        <v>0</v>
      </c>
      <c r="AQ32" s="45">
        <f t="shared" si="5"/>
        <v>0</v>
      </c>
      <c r="AR32" s="45">
        <f t="shared" si="5"/>
        <v>0</v>
      </c>
      <c r="AS32" s="45">
        <f t="shared" si="5"/>
        <v>0</v>
      </c>
      <c r="AT32" s="45">
        <f t="shared" si="5"/>
        <v>0</v>
      </c>
      <c r="AU32" s="45">
        <f t="shared" si="5"/>
        <v>0</v>
      </c>
      <c r="AV32" s="45">
        <f t="shared" si="5"/>
        <v>0</v>
      </c>
      <c r="AW32" s="45">
        <f t="shared" si="5"/>
        <v>0</v>
      </c>
      <c r="AX32" s="45">
        <f t="shared" si="5"/>
        <v>0</v>
      </c>
      <c r="AY32" s="45">
        <f t="shared" si="5"/>
        <v>0</v>
      </c>
      <c r="AZ32" s="45">
        <f t="shared" si="5"/>
        <v>0</v>
      </c>
      <c r="BA32" s="45">
        <f t="shared" si="5"/>
        <v>0</v>
      </c>
    </row>
    <row r="33" spans="1:53" ht="15.75" thickBot="1" x14ac:dyDescent="0.3">
      <c r="A33" s="48" t="s">
        <v>1570</v>
      </c>
      <c r="B33" s="57"/>
      <c r="C33" s="59"/>
      <c r="D33" s="180"/>
      <c r="E33" s="181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45" t="str">
        <f t="shared" si="0"/>
        <v/>
      </c>
      <c r="V33" s="54">
        <f t="shared" si="3"/>
        <v>0</v>
      </c>
      <c r="W33" s="45" t="str">
        <f>IF($D33&lt;&gt;"",VLOOKUP($D33,ComptesParNuméro!$N$2:$O$1266,2,FALSE),"")</f>
        <v/>
      </c>
      <c r="X33" s="45">
        <f t="shared" si="4"/>
        <v>0</v>
      </c>
      <c r="Y33" s="45">
        <f t="shared" si="4"/>
        <v>0</v>
      </c>
      <c r="Z33" s="45">
        <f t="shared" si="4"/>
        <v>0</v>
      </c>
      <c r="AA33" s="45">
        <f t="shared" si="4"/>
        <v>0</v>
      </c>
      <c r="AB33" s="45">
        <f t="shared" si="4"/>
        <v>0</v>
      </c>
      <c r="AC33" s="45">
        <f t="shared" si="4"/>
        <v>0</v>
      </c>
      <c r="AD33" s="45">
        <f t="shared" si="4"/>
        <v>0</v>
      </c>
      <c r="AE33" s="45">
        <f t="shared" si="4"/>
        <v>0</v>
      </c>
      <c r="AF33" s="45">
        <f t="shared" si="4"/>
        <v>0</v>
      </c>
      <c r="AG33" s="45">
        <f t="shared" si="4"/>
        <v>0</v>
      </c>
      <c r="AH33" s="45">
        <f t="shared" si="4"/>
        <v>0</v>
      </c>
      <c r="AI33" s="45">
        <f t="shared" si="4"/>
        <v>0</v>
      </c>
      <c r="AJ33" s="45">
        <f t="shared" si="4"/>
        <v>0</v>
      </c>
      <c r="AK33" s="45">
        <f t="shared" si="4"/>
        <v>0</v>
      </c>
      <c r="AL33" s="45">
        <f t="shared" si="4"/>
        <v>0</v>
      </c>
      <c r="AM33" s="45">
        <f t="shared" si="5"/>
        <v>0</v>
      </c>
      <c r="AN33" s="45">
        <f t="shared" si="5"/>
        <v>0</v>
      </c>
      <c r="AO33" s="45">
        <f t="shared" si="5"/>
        <v>0</v>
      </c>
      <c r="AP33" s="45">
        <f t="shared" si="5"/>
        <v>0</v>
      </c>
      <c r="AQ33" s="45">
        <f t="shared" si="5"/>
        <v>0</v>
      </c>
      <c r="AR33" s="45">
        <f t="shared" si="5"/>
        <v>0</v>
      </c>
      <c r="AS33" s="45">
        <f t="shared" si="5"/>
        <v>0</v>
      </c>
      <c r="AT33" s="45">
        <f t="shared" si="5"/>
        <v>0</v>
      </c>
      <c r="AU33" s="45">
        <f t="shared" si="5"/>
        <v>0</v>
      </c>
      <c r="AV33" s="45">
        <f t="shared" si="5"/>
        <v>0</v>
      </c>
      <c r="AW33" s="45">
        <f t="shared" si="5"/>
        <v>0</v>
      </c>
      <c r="AX33" s="45">
        <f t="shared" si="5"/>
        <v>0</v>
      </c>
      <c r="AY33" s="45">
        <f t="shared" si="5"/>
        <v>0</v>
      </c>
      <c r="AZ33" s="45">
        <f t="shared" si="5"/>
        <v>0</v>
      </c>
      <c r="BA33" s="45">
        <f t="shared" si="5"/>
        <v>0</v>
      </c>
    </row>
    <row r="34" spans="1:53" ht="15.75" thickBot="1" x14ac:dyDescent="0.3">
      <c r="A34" s="48" t="s">
        <v>1570</v>
      </c>
      <c r="B34" s="57"/>
      <c r="C34" s="59"/>
      <c r="D34" s="180"/>
      <c r="E34" s="181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45" t="str">
        <f t="shared" si="0"/>
        <v/>
      </c>
      <c r="V34" s="54">
        <f t="shared" si="3"/>
        <v>0</v>
      </c>
      <c r="W34" s="45" t="str">
        <f>IF($D34&lt;&gt;"",VLOOKUP($D34,ComptesParNuméro!$N$2:$O$1266,2,FALSE),"")</f>
        <v/>
      </c>
      <c r="X34" s="45">
        <f t="shared" si="4"/>
        <v>0</v>
      </c>
      <c r="Y34" s="45">
        <f t="shared" si="4"/>
        <v>0</v>
      </c>
      <c r="Z34" s="45">
        <f t="shared" si="4"/>
        <v>0</v>
      </c>
      <c r="AA34" s="45">
        <f t="shared" si="4"/>
        <v>0</v>
      </c>
      <c r="AB34" s="45">
        <f t="shared" si="4"/>
        <v>0</v>
      </c>
      <c r="AC34" s="45">
        <f t="shared" si="4"/>
        <v>0</v>
      </c>
      <c r="AD34" s="45">
        <f t="shared" si="4"/>
        <v>0</v>
      </c>
      <c r="AE34" s="45">
        <f t="shared" si="4"/>
        <v>0</v>
      </c>
      <c r="AF34" s="45">
        <f t="shared" si="4"/>
        <v>0</v>
      </c>
      <c r="AG34" s="45">
        <f t="shared" si="4"/>
        <v>0</v>
      </c>
      <c r="AH34" s="45">
        <f t="shared" si="4"/>
        <v>0</v>
      </c>
      <c r="AI34" s="45">
        <f t="shared" si="4"/>
        <v>0</v>
      </c>
      <c r="AJ34" s="45">
        <f t="shared" si="4"/>
        <v>0</v>
      </c>
      <c r="AK34" s="45">
        <f t="shared" si="4"/>
        <v>0</v>
      </c>
      <c r="AL34" s="45">
        <f t="shared" si="4"/>
        <v>0</v>
      </c>
      <c r="AM34" s="45">
        <f t="shared" si="5"/>
        <v>0</v>
      </c>
      <c r="AN34" s="45">
        <f t="shared" si="5"/>
        <v>0</v>
      </c>
      <c r="AO34" s="45">
        <f t="shared" si="5"/>
        <v>0</v>
      </c>
      <c r="AP34" s="45">
        <f t="shared" si="5"/>
        <v>0</v>
      </c>
      <c r="AQ34" s="45">
        <f t="shared" si="5"/>
        <v>0</v>
      </c>
      <c r="AR34" s="45">
        <f t="shared" si="5"/>
        <v>0</v>
      </c>
      <c r="AS34" s="45">
        <f t="shared" si="5"/>
        <v>0</v>
      </c>
      <c r="AT34" s="45">
        <f t="shared" si="5"/>
        <v>0</v>
      </c>
      <c r="AU34" s="45">
        <f t="shared" si="5"/>
        <v>0</v>
      </c>
      <c r="AV34" s="45">
        <f t="shared" si="5"/>
        <v>0</v>
      </c>
      <c r="AW34" s="45">
        <f t="shared" si="5"/>
        <v>0</v>
      </c>
      <c r="AX34" s="45">
        <f t="shared" si="5"/>
        <v>0</v>
      </c>
      <c r="AY34" s="45">
        <f t="shared" si="5"/>
        <v>0</v>
      </c>
      <c r="AZ34" s="45">
        <f t="shared" si="5"/>
        <v>0</v>
      </c>
      <c r="BA34" s="45">
        <f t="shared" si="5"/>
        <v>0</v>
      </c>
    </row>
    <row r="35" spans="1:53" ht="15.75" thickBot="1" x14ac:dyDescent="0.3">
      <c r="A35" s="48" t="s">
        <v>1570</v>
      </c>
      <c r="B35" s="57"/>
      <c r="C35" s="57"/>
      <c r="D35" s="180"/>
      <c r="E35" s="181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45" t="str">
        <f t="shared" si="0"/>
        <v/>
      </c>
      <c r="V35" s="54">
        <f t="shared" si="3"/>
        <v>0</v>
      </c>
      <c r="W35" s="45" t="str">
        <f>IF($D35&lt;&gt;"",VLOOKUP($D35,ComptesParNuméro!$N$2:$O$1266,2,FALSE),"")</f>
        <v/>
      </c>
      <c r="X35" s="45">
        <f t="shared" si="4"/>
        <v>0</v>
      </c>
      <c r="Y35" s="45">
        <f t="shared" si="4"/>
        <v>0</v>
      </c>
      <c r="Z35" s="45">
        <f t="shared" si="4"/>
        <v>0</v>
      </c>
      <c r="AA35" s="45">
        <f t="shared" si="4"/>
        <v>0</v>
      </c>
      <c r="AB35" s="45">
        <f t="shared" si="4"/>
        <v>0</v>
      </c>
      <c r="AC35" s="45">
        <f t="shared" si="4"/>
        <v>0</v>
      </c>
      <c r="AD35" s="45">
        <f t="shared" si="4"/>
        <v>0</v>
      </c>
      <c r="AE35" s="45">
        <f t="shared" si="4"/>
        <v>0</v>
      </c>
      <c r="AF35" s="45">
        <f t="shared" si="4"/>
        <v>0</v>
      </c>
      <c r="AG35" s="45">
        <f t="shared" si="4"/>
        <v>0</v>
      </c>
      <c r="AH35" s="45">
        <f t="shared" si="4"/>
        <v>0</v>
      </c>
      <c r="AI35" s="45">
        <f t="shared" si="4"/>
        <v>0</v>
      </c>
      <c r="AJ35" s="45">
        <f t="shared" si="4"/>
        <v>0</v>
      </c>
      <c r="AK35" s="45">
        <f t="shared" si="4"/>
        <v>0</v>
      </c>
      <c r="AL35" s="45">
        <f t="shared" si="4"/>
        <v>0</v>
      </c>
      <c r="AM35" s="45">
        <f t="shared" si="5"/>
        <v>0</v>
      </c>
      <c r="AN35" s="45">
        <f t="shared" si="5"/>
        <v>0</v>
      </c>
      <c r="AO35" s="45">
        <f t="shared" si="5"/>
        <v>0</v>
      </c>
      <c r="AP35" s="45">
        <f t="shared" si="5"/>
        <v>0</v>
      </c>
      <c r="AQ35" s="45">
        <f t="shared" si="5"/>
        <v>0</v>
      </c>
      <c r="AR35" s="45">
        <f t="shared" si="5"/>
        <v>0</v>
      </c>
      <c r="AS35" s="45">
        <f t="shared" si="5"/>
        <v>0</v>
      </c>
      <c r="AT35" s="45">
        <f t="shared" si="5"/>
        <v>0</v>
      </c>
      <c r="AU35" s="45">
        <f t="shared" si="5"/>
        <v>0</v>
      </c>
      <c r="AV35" s="45">
        <f t="shared" si="5"/>
        <v>0</v>
      </c>
      <c r="AW35" s="45">
        <f t="shared" si="5"/>
        <v>0</v>
      </c>
      <c r="AX35" s="45">
        <f t="shared" si="5"/>
        <v>0</v>
      </c>
      <c r="AY35" s="45">
        <f t="shared" si="5"/>
        <v>0</v>
      </c>
      <c r="AZ35" s="45">
        <f t="shared" si="5"/>
        <v>0</v>
      </c>
      <c r="BA35" s="45">
        <f t="shared" si="5"/>
        <v>0</v>
      </c>
    </row>
    <row r="36" spans="1:53" ht="15.75" thickBot="1" x14ac:dyDescent="0.3">
      <c r="A36" s="48" t="s">
        <v>1570</v>
      </c>
      <c r="B36" s="57"/>
      <c r="C36" s="57"/>
      <c r="D36" s="180"/>
      <c r="E36" s="181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45" t="str">
        <f t="shared" si="0"/>
        <v/>
      </c>
      <c r="V36" s="54">
        <f t="shared" si="3"/>
        <v>0</v>
      </c>
      <c r="W36" s="45" t="str">
        <f>IF($D36&lt;&gt;"",VLOOKUP($D36,ComptesParNuméro!$N$2:$O$1266,2,FALSE),"")</f>
        <v/>
      </c>
      <c r="X36" s="45">
        <f t="shared" si="4"/>
        <v>0</v>
      </c>
      <c r="Y36" s="45">
        <f t="shared" si="4"/>
        <v>0</v>
      </c>
      <c r="Z36" s="45">
        <f t="shared" si="4"/>
        <v>0</v>
      </c>
      <c r="AA36" s="45">
        <f t="shared" si="4"/>
        <v>0</v>
      </c>
      <c r="AB36" s="45">
        <f t="shared" si="4"/>
        <v>0</v>
      </c>
      <c r="AC36" s="45">
        <f t="shared" si="4"/>
        <v>0</v>
      </c>
      <c r="AD36" s="45">
        <f t="shared" si="4"/>
        <v>0</v>
      </c>
      <c r="AE36" s="45">
        <f t="shared" si="4"/>
        <v>0</v>
      </c>
      <c r="AF36" s="45">
        <f t="shared" si="4"/>
        <v>0</v>
      </c>
      <c r="AG36" s="45">
        <f t="shared" si="4"/>
        <v>0</v>
      </c>
      <c r="AH36" s="45">
        <f t="shared" si="4"/>
        <v>0</v>
      </c>
      <c r="AI36" s="45">
        <f t="shared" si="4"/>
        <v>0</v>
      </c>
      <c r="AJ36" s="45">
        <f t="shared" si="4"/>
        <v>0</v>
      </c>
      <c r="AK36" s="45">
        <f t="shared" si="4"/>
        <v>0</v>
      </c>
      <c r="AL36" s="45">
        <f t="shared" si="4"/>
        <v>0</v>
      </c>
      <c r="AM36" s="45">
        <f t="shared" si="5"/>
        <v>0</v>
      </c>
      <c r="AN36" s="45">
        <f t="shared" si="5"/>
        <v>0</v>
      </c>
      <c r="AO36" s="45">
        <f t="shared" si="5"/>
        <v>0</v>
      </c>
      <c r="AP36" s="45">
        <f t="shared" si="5"/>
        <v>0</v>
      </c>
      <c r="AQ36" s="45">
        <f t="shared" si="5"/>
        <v>0</v>
      </c>
      <c r="AR36" s="45">
        <f t="shared" si="5"/>
        <v>0</v>
      </c>
      <c r="AS36" s="45">
        <f t="shared" si="5"/>
        <v>0</v>
      </c>
      <c r="AT36" s="45">
        <f t="shared" si="5"/>
        <v>0</v>
      </c>
      <c r="AU36" s="45">
        <f t="shared" si="5"/>
        <v>0</v>
      </c>
      <c r="AV36" s="45">
        <f t="shared" si="5"/>
        <v>0</v>
      </c>
      <c r="AW36" s="45">
        <f t="shared" si="5"/>
        <v>0</v>
      </c>
      <c r="AX36" s="45">
        <f t="shared" si="5"/>
        <v>0</v>
      </c>
      <c r="AY36" s="45">
        <f t="shared" si="5"/>
        <v>0</v>
      </c>
      <c r="AZ36" s="45">
        <f t="shared" si="5"/>
        <v>0</v>
      </c>
      <c r="BA36" s="45">
        <f t="shared" si="5"/>
        <v>0</v>
      </c>
    </row>
    <row r="37" spans="1:53" ht="15.75" thickBot="1" x14ac:dyDescent="0.3">
      <c r="A37" s="48" t="s">
        <v>1570</v>
      </c>
      <c r="B37" s="57"/>
      <c r="C37" s="57"/>
      <c r="D37" s="180"/>
      <c r="E37" s="18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45" t="str">
        <f t="shared" si="0"/>
        <v/>
      </c>
      <c r="V37" s="54">
        <f t="shared" si="3"/>
        <v>0</v>
      </c>
      <c r="W37" s="45" t="str">
        <f>IF($D37&lt;&gt;"",VLOOKUP($D37,ComptesParNuméro!$N$2:$O$1266,2,FALSE),"")</f>
        <v/>
      </c>
      <c r="X37" s="45">
        <f t="shared" si="4"/>
        <v>0</v>
      </c>
      <c r="Y37" s="45">
        <f t="shared" si="4"/>
        <v>0</v>
      </c>
      <c r="Z37" s="45">
        <f t="shared" si="4"/>
        <v>0</v>
      </c>
      <c r="AA37" s="45">
        <f t="shared" si="4"/>
        <v>0</v>
      </c>
      <c r="AB37" s="45">
        <f t="shared" si="4"/>
        <v>0</v>
      </c>
      <c r="AC37" s="45">
        <f t="shared" si="4"/>
        <v>0</v>
      </c>
      <c r="AD37" s="45">
        <f t="shared" si="4"/>
        <v>0</v>
      </c>
      <c r="AE37" s="45">
        <f t="shared" si="4"/>
        <v>0</v>
      </c>
      <c r="AF37" s="45">
        <f t="shared" si="4"/>
        <v>0</v>
      </c>
      <c r="AG37" s="45">
        <f t="shared" si="4"/>
        <v>0</v>
      </c>
      <c r="AH37" s="45">
        <f t="shared" si="4"/>
        <v>0</v>
      </c>
      <c r="AI37" s="45">
        <f t="shared" si="4"/>
        <v>0</v>
      </c>
      <c r="AJ37" s="45">
        <f t="shared" si="4"/>
        <v>0</v>
      </c>
      <c r="AK37" s="45">
        <f t="shared" si="4"/>
        <v>0</v>
      </c>
      <c r="AL37" s="45">
        <f t="shared" si="4"/>
        <v>0</v>
      </c>
      <c r="AM37" s="45">
        <f t="shared" si="5"/>
        <v>0</v>
      </c>
      <c r="AN37" s="45">
        <f t="shared" si="5"/>
        <v>0</v>
      </c>
      <c r="AO37" s="45">
        <f t="shared" si="5"/>
        <v>0</v>
      </c>
      <c r="AP37" s="45">
        <f t="shared" si="5"/>
        <v>0</v>
      </c>
      <c r="AQ37" s="45">
        <f t="shared" si="5"/>
        <v>0</v>
      </c>
      <c r="AR37" s="45">
        <f t="shared" si="5"/>
        <v>0</v>
      </c>
      <c r="AS37" s="45">
        <f t="shared" si="5"/>
        <v>0</v>
      </c>
      <c r="AT37" s="45">
        <f t="shared" si="5"/>
        <v>0</v>
      </c>
      <c r="AU37" s="45">
        <f t="shared" si="5"/>
        <v>0</v>
      </c>
      <c r="AV37" s="45">
        <f t="shared" si="5"/>
        <v>0</v>
      </c>
      <c r="AW37" s="45">
        <f t="shared" si="5"/>
        <v>0</v>
      </c>
      <c r="AX37" s="45">
        <f t="shared" si="5"/>
        <v>0</v>
      </c>
      <c r="AY37" s="45">
        <f t="shared" si="5"/>
        <v>0</v>
      </c>
      <c r="AZ37" s="45">
        <f t="shared" si="5"/>
        <v>0</v>
      </c>
      <c r="BA37" s="45">
        <f t="shared" si="5"/>
        <v>0</v>
      </c>
    </row>
    <row r="38" spans="1:53" ht="15.75" thickBot="1" x14ac:dyDescent="0.3">
      <c r="A38" s="48" t="s">
        <v>1570</v>
      </c>
      <c r="B38" s="57"/>
      <c r="C38" s="57"/>
      <c r="D38" s="180"/>
      <c r="E38" s="181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45" t="str">
        <f t="shared" si="0"/>
        <v/>
      </c>
      <c r="V38" s="54">
        <f t="shared" si="3"/>
        <v>0</v>
      </c>
      <c r="W38" s="45" t="str">
        <f>IF($D38&lt;&gt;"",VLOOKUP($D38,ComptesParNuméro!$N$2:$O$1266,2,FALSE),"")</f>
        <v/>
      </c>
      <c r="X38" s="45">
        <f t="shared" si="4"/>
        <v>0</v>
      </c>
      <c r="Y38" s="45">
        <f t="shared" si="4"/>
        <v>0</v>
      </c>
      <c r="Z38" s="45">
        <f t="shared" si="4"/>
        <v>0</v>
      </c>
      <c r="AA38" s="45">
        <f t="shared" si="4"/>
        <v>0</v>
      </c>
      <c r="AB38" s="45">
        <f t="shared" si="4"/>
        <v>0</v>
      </c>
      <c r="AC38" s="45">
        <f t="shared" si="4"/>
        <v>0</v>
      </c>
      <c r="AD38" s="45">
        <f t="shared" si="4"/>
        <v>0</v>
      </c>
      <c r="AE38" s="45">
        <f t="shared" si="4"/>
        <v>0</v>
      </c>
      <c r="AF38" s="45">
        <f t="shared" si="4"/>
        <v>0</v>
      </c>
      <c r="AG38" s="45">
        <f t="shared" si="4"/>
        <v>0</v>
      </c>
      <c r="AH38" s="45">
        <f t="shared" si="4"/>
        <v>0</v>
      </c>
      <c r="AI38" s="45">
        <f t="shared" si="4"/>
        <v>0</v>
      </c>
      <c r="AJ38" s="45">
        <f t="shared" si="4"/>
        <v>0</v>
      </c>
      <c r="AK38" s="45">
        <f t="shared" si="4"/>
        <v>0</v>
      </c>
      <c r="AL38" s="45">
        <f t="shared" si="4"/>
        <v>0</v>
      </c>
      <c r="AM38" s="45">
        <f t="shared" si="5"/>
        <v>0</v>
      </c>
      <c r="AN38" s="45">
        <f t="shared" si="5"/>
        <v>0</v>
      </c>
      <c r="AO38" s="45">
        <f t="shared" si="5"/>
        <v>0</v>
      </c>
      <c r="AP38" s="45">
        <f t="shared" si="5"/>
        <v>0</v>
      </c>
      <c r="AQ38" s="45">
        <f t="shared" si="5"/>
        <v>0</v>
      </c>
      <c r="AR38" s="45">
        <f t="shared" si="5"/>
        <v>0</v>
      </c>
      <c r="AS38" s="45">
        <f t="shared" si="5"/>
        <v>0</v>
      </c>
      <c r="AT38" s="45">
        <f t="shared" si="5"/>
        <v>0</v>
      </c>
      <c r="AU38" s="45">
        <f t="shared" si="5"/>
        <v>0</v>
      </c>
      <c r="AV38" s="45">
        <f t="shared" si="5"/>
        <v>0</v>
      </c>
      <c r="AW38" s="45">
        <f t="shared" si="5"/>
        <v>0</v>
      </c>
      <c r="AX38" s="45">
        <f t="shared" si="5"/>
        <v>0</v>
      </c>
      <c r="AY38" s="45">
        <f t="shared" si="5"/>
        <v>0</v>
      </c>
      <c r="AZ38" s="45">
        <f t="shared" si="5"/>
        <v>0</v>
      </c>
      <c r="BA38" s="45">
        <f t="shared" si="5"/>
        <v>0</v>
      </c>
    </row>
    <row r="39" spans="1:53" ht="15.75" thickBot="1" x14ac:dyDescent="0.3">
      <c r="A39" s="48" t="s">
        <v>1570</v>
      </c>
      <c r="B39" s="57"/>
      <c r="C39" s="57"/>
      <c r="D39" s="180"/>
      <c r="E39" s="181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45" t="str">
        <f t="shared" si="0"/>
        <v/>
      </c>
      <c r="V39" s="54">
        <f t="shared" si="3"/>
        <v>0</v>
      </c>
      <c r="W39" s="45" t="str">
        <f>IF($D39&lt;&gt;"",VLOOKUP($D39,ComptesParNuméro!$N$2:$O$1266,2,FALSE),"")</f>
        <v/>
      </c>
      <c r="X39" s="45">
        <f t="shared" si="4"/>
        <v>0</v>
      </c>
      <c r="Y39" s="45">
        <f t="shared" si="4"/>
        <v>0</v>
      </c>
      <c r="Z39" s="45">
        <f t="shared" si="4"/>
        <v>0</v>
      </c>
      <c r="AA39" s="45">
        <f t="shared" si="4"/>
        <v>0</v>
      </c>
      <c r="AB39" s="45">
        <f t="shared" si="4"/>
        <v>0</v>
      </c>
      <c r="AC39" s="45">
        <f t="shared" si="4"/>
        <v>0</v>
      </c>
      <c r="AD39" s="45">
        <f t="shared" si="4"/>
        <v>0</v>
      </c>
      <c r="AE39" s="45">
        <f t="shared" si="4"/>
        <v>0</v>
      </c>
      <c r="AF39" s="45">
        <f t="shared" si="4"/>
        <v>0</v>
      </c>
      <c r="AG39" s="45">
        <f t="shared" si="4"/>
        <v>0</v>
      </c>
      <c r="AH39" s="45">
        <f t="shared" si="4"/>
        <v>0</v>
      </c>
      <c r="AI39" s="45">
        <f t="shared" si="4"/>
        <v>0</v>
      </c>
      <c r="AJ39" s="45">
        <f t="shared" si="4"/>
        <v>0</v>
      </c>
      <c r="AK39" s="45">
        <f t="shared" si="4"/>
        <v>0</v>
      </c>
      <c r="AL39" s="45">
        <f t="shared" si="4"/>
        <v>0</v>
      </c>
      <c r="AM39" s="45">
        <f t="shared" si="5"/>
        <v>0</v>
      </c>
      <c r="AN39" s="45">
        <f t="shared" si="5"/>
        <v>0</v>
      </c>
      <c r="AO39" s="45">
        <f t="shared" si="5"/>
        <v>0</v>
      </c>
      <c r="AP39" s="45">
        <f t="shared" si="5"/>
        <v>0</v>
      </c>
      <c r="AQ39" s="45">
        <f t="shared" si="5"/>
        <v>0</v>
      </c>
      <c r="AR39" s="45">
        <f t="shared" si="5"/>
        <v>0</v>
      </c>
      <c r="AS39" s="45">
        <f t="shared" si="5"/>
        <v>0</v>
      </c>
      <c r="AT39" s="45">
        <f t="shared" si="5"/>
        <v>0</v>
      </c>
      <c r="AU39" s="45">
        <f t="shared" si="5"/>
        <v>0</v>
      </c>
      <c r="AV39" s="45">
        <f t="shared" si="5"/>
        <v>0</v>
      </c>
      <c r="AW39" s="45">
        <f t="shared" si="5"/>
        <v>0</v>
      </c>
      <c r="AX39" s="45">
        <f t="shared" si="5"/>
        <v>0</v>
      </c>
      <c r="AY39" s="45">
        <f t="shared" si="5"/>
        <v>0</v>
      </c>
      <c r="AZ39" s="45">
        <f t="shared" si="5"/>
        <v>0</v>
      </c>
      <c r="BA39" s="45">
        <f t="shared" si="5"/>
        <v>0</v>
      </c>
    </row>
    <row r="40" spans="1:53" ht="15.75" thickBot="1" x14ac:dyDescent="0.3">
      <c r="A40" s="48" t="s">
        <v>1570</v>
      </c>
      <c r="B40" s="57"/>
      <c r="C40" s="57"/>
      <c r="D40" s="180"/>
      <c r="E40" s="181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45" t="str">
        <f t="shared" si="0"/>
        <v/>
      </c>
      <c r="V40" s="54">
        <f t="shared" si="3"/>
        <v>0</v>
      </c>
      <c r="W40" s="45" t="str">
        <f>IF($D40&lt;&gt;"",VLOOKUP($D40,ComptesParNuméro!$N$2:$O$1266,2,FALSE),"")</f>
        <v/>
      </c>
      <c r="X40" s="45">
        <f t="shared" si="4"/>
        <v>0</v>
      </c>
      <c r="Y40" s="45">
        <f t="shared" si="4"/>
        <v>0</v>
      </c>
      <c r="Z40" s="45">
        <f t="shared" si="4"/>
        <v>0</v>
      </c>
      <c r="AA40" s="45">
        <f t="shared" si="4"/>
        <v>0</v>
      </c>
      <c r="AB40" s="45">
        <f t="shared" si="4"/>
        <v>0</v>
      </c>
      <c r="AC40" s="45">
        <f t="shared" si="4"/>
        <v>0</v>
      </c>
      <c r="AD40" s="45">
        <f t="shared" si="4"/>
        <v>0</v>
      </c>
      <c r="AE40" s="45">
        <f t="shared" si="4"/>
        <v>0</v>
      </c>
      <c r="AF40" s="45">
        <f t="shared" si="4"/>
        <v>0</v>
      </c>
      <c r="AG40" s="45">
        <f t="shared" si="4"/>
        <v>0</v>
      </c>
      <c r="AH40" s="45">
        <f t="shared" si="4"/>
        <v>0</v>
      </c>
      <c r="AI40" s="45">
        <f t="shared" si="4"/>
        <v>0</v>
      </c>
      <c r="AJ40" s="45">
        <f t="shared" si="4"/>
        <v>0</v>
      </c>
      <c r="AK40" s="45">
        <f t="shared" si="4"/>
        <v>0</v>
      </c>
      <c r="AL40" s="45">
        <f t="shared" si="4"/>
        <v>0</v>
      </c>
      <c r="AM40" s="45">
        <f t="shared" si="5"/>
        <v>0</v>
      </c>
      <c r="AN40" s="45">
        <f t="shared" si="5"/>
        <v>0</v>
      </c>
      <c r="AO40" s="45">
        <f t="shared" si="5"/>
        <v>0</v>
      </c>
      <c r="AP40" s="45">
        <f t="shared" si="5"/>
        <v>0</v>
      </c>
      <c r="AQ40" s="45">
        <f t="shared" si="5"/>
        <v>0</v>
      </c>
      <c r="AR40" s="45">
        <f t="shared" si="5"/>
        <v>0</v>
      </c>
      <c r="AS40" s="45">
        <f t="shared" si="5"/>
        <v>0</v>
      </c>
      <c r="AT40" s="45">
        <f t="shared" si="5"/>
        <v>0</v>
      </c>
      <c r="AU40" s="45">
        <f t="shared" si="5"/>
        <v>0</v>
      </c>
      <c r="AV40" s="45">
        <f t="shared" si="5"/>
        <v>0</v>
      </c>
      <c r="AW40" s="45">
        <f t="shared" si="5"/>
        <v>0</v>
      </c>
      <c r="AX40" s="45">
        <f t="shared" si="5"/>
        <v>0</v>
      </c>
      <c r="AY40" s="45">
        <f t="shared" si="5"/>
        <v>0</v>
      </c>
      <c r="AZ40" s="45">
        <f t="shared" si="5"/>
        <v>0</v>
      </c>
      <c r="BA40" s="45">
        <f t="shared" si="5"/>
        <v>0</v>
      </c>
    </row>
    <row r="41" spans="1:53" ht="15.75" thickBot="1" x14ac:dyDescent="0.3">
      <c r="A41" s="48" t="s">
        <v>1570</v>
      </c>
      <c r="B41" s="57"/>
      <c r="C41" s="57"/>
      <c r="D41" s="180"/>
      <c r="E41" s="181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45" t="str">
        <f t="shared" si="0"/>
        <v/>
      </c>
      <c r="V41" s="54">
        <f t="shared" si="3"/>
        <v>0</v>
      </c>
      <c r="W41" s="45" t="str">
        <f>IF($D41&lt;&gt;"",VLOOKUP($D41,ComptesParNuméro!$N$2:$O$1266,2,FALSE),"")</f>
        <v/>
      </c>
      <c r="X41" s="45">
        <f t="shared" si="4"/>
        <v>0</v>
      </c>
      <c r="Y41" s="45">
        <f t="shared" si="4"/>
        <v>0</v>
      </c>
      <c r="Z41" s="45">
        <f t="shared" si="4"/>
        <v>0</v>
      </c>
      <c r="AA41" s="45">
        <f t="shared" si="4"/>
        <v>0</v>
      </c>
      <c r="AB41" s="45">
        <f t="shared" si="4"/>
        <v>0</v>
      </c>
      <c r="AC41" s="45">
        <f t="shared" si="4"/>
        <v>0</v>
      </c>
      <c r="AD41" s="45">
        <f t="shared" si="4"/>
        <v>0</v>
      </c>
      <c r="AE41" s="45">
        <f t="shared" si="4"/>
        <v>0</v>
      </c>
      <c r="AF41" s="45">
        <f t="shared" si="4"/>
        <v>0</v>
      </c>
      <c r="AG41" s="45">
        <f t="shared" si="4"/>
        <v>0</v>
      </c>
      <c r="AH41" s="45">
        <f t="shared" si="4"/>
        <v>0</v>
      </c>
      <c r="AI41" s="45">
        <f t="shared" si="4"/>
        <v>0</v>
      </c>
      <c r="AJ41" s="45">
        <f t="shared" si="4"/>
        <v>0</v>
      </c>
      <c r="AK41" s="45">
        <f t="shared" si="4"/>
        <v>0</v>
      </c>
      <c r="AL41" s="45">
        <f t="shared" si="4"/>
        <v>0</v>
      </c>
      <c r="AM41" s="45">
        <f t="shared" si="5"/>
        <v>0</v>
      </c>
      <c r="AN41" s="45">
        <f t="shared" si="5"/>
        <v>0</v>
      </c>
      <c r="AO41" s="45">
        <f t="shared" si="5"/>
        <v>0</v>
      </c>
      <c r="AP41" s="45">
        <f t="shared" si="5"/>
        <v>0</v>
      </c>
      <c r="AQ41" s="45">
        <f t="shared" si="5"/>
        <v>0</v>
      </c>
      <c r="AR41" s="45">
        <f t="shared" si="5"/>
        <v>0</v>
      </c>
      <c r="AS41" s="45">
        <f t="shared" si="5"/>
        <v>0</v>
      </c>
      <c r="AT41" s="45">
        <f t="shared" si="5"/>
        <v>0</v>
      </c>
      <c r="AU41" s="45">
        <f t="shared" si="5"/>
        <v>0</v>
      </c>
      <c r="AV41" s="45">
        <f t="shared" si="5"/>
        <v>0</v>
      </c>
      <c r="AW41" s="45">
        <f t="shared" si="5"/>
        <v>0</v>
      </c>
      <c r="AX41" s="45">
        <f t="shared" si="5"/>
        <v>0</v>
      </c>
      <c r="AY41" s="45">
        <f t="shared" si="5"/>
        <v>0</v>
      </c>
      <c r="AZ41" s="45">
        <f t="shared" si="5"/>
        <v>0</v>
      </c>
      <c r="BA41" s="45">
        <f t="shared" si="5"/>
        <v>0</v>
      </c>
    </row>
    <row r="42" spans="1:53" ht="15.75" thickBot="1" x14ac:dyDescent="0.3">
      <c r="A42" s="48" t="s">
        <v>1570</v>
      </c>
      <c r="B42" s="57"/>
      <c r="C42" s="57"/>
      <c r="D42" s="180"/>
      <c r="E42" s="181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45" t="str">
        <f t="shared" si="0"/>
        <v/>
      </c>
      <c r="V42" s="54">
        <f t="shared" si="3"/>
        <v>0</v>
      </c>
      <c r="W42" s="45" t="str">
        <f>IF($D42&lt;&gt;"",VLOOKUP($D42,ComptesParNuméro!$N$2:$O$1266,2,FALSE),"")</f>
        <v/>
      </c>
      <c r="X42" s="45">
        <f t="shared" ref="X42:AL44" si="6">IF($W42="Investissement",F42,0)</f>
        <v>0</v>
      </c>
      <c r="Y42" s="45">
        <f t="shared" si="6"/>
        <v>0</v>
      </c>
      <c r="Z42" s="45">
        <f t="shared" si="6"/>
        <v>0</v>
      </c>
      <c r="AA42" s="45">
        <f t="shared" si="6"/>
        <v>0</v>
      </c>
      <c r="AB42" s="45">
        <f t="shared" si="6"/>
        <v>0</v>
      </c>
      <c r="AC42" s="45">
        <f t="shared" si="6"/>
        <v>0</v>
      </c>
      <c r="AD42" s="45">
        <f t="shared" si="6"/>
        <v>0</v>
      </c>
      <c r="AE42" s="45">
        <f t="shared" si="6"/>
        <v>0</v>
      </c>
      <c r="AF42" s="45">
        <f t="shared" si="6"/>
        <v>0</v>
      </c>
      <c r="AG42" s="45">
        <f t="shared" si="6"/>
        <v>0</v>
      </c>
      <c r="AH42" s="45">
        <f t="shared" si="6"/>
        <v>0</v>
      </c>
      <c r="AI42" s="45">
        <f t="shared" si="6"/>
        <v>0</v>
      </c>
      <c r="AJ42" s="45">
        <f t="shared" si="6"/>
        <v>0</v>
      </c>
      <c r="AK42" s="45">
        <f t="shared" si="6"/>
        <v>0</v>
      </c>
      <c r="AL42" s="45">
        <f t="shared" si="6"/>
        <v>0</v>
      </c>
      <c r="AM42" s="45">
        <f t="shared" ref="AM42:BA44" si="7">IF($W42="Dépense",F42,0)</f>
        <v>0</v>
      </c>
      <c r="AN42" s="45">
        <f t="shared" si="7"/>
        <v>0</v>
      </c>
      <c r="AO42" s="45">
        <f t="shared" si="7"/>
        <v>0</v>
      </c>
      <c r="AP42" s="45">
        <f t="shared" si="7"/>
        <v>0</v>
      </c>
      <c r="AQ42" s="45">
        <f t="shared" si="7"/>
        <v>0</v>
      </c>
      <c r="AR42" s="45">
        <f t="shared" si="7"/>
        <v>0</v>
      </c>
      <c r="AS42" s="45">
        <f t="shared" si="7"/>
        <v>0</v>
      </c>
      <c r="AT42" s="45">
        <f t="shared" si="7"/>
        <v>0</v>
      </c>
      <c r="AU42" s="45">
        <f t="shared" si="7"/>
        <v>0</v>
      </c>
      <c r="AV42" s="45">
        <f t="shared" si="7"/>
        <v>0</v>
      </c>
      <c r="AW42" s="45">
        <f t="shared" si="7"/>
        <v>0</v>
      </c>
      <c r="AX42" s="45">
        <f t="shared" si="7"/>
        <v>0</v>
      </c>
      <c r="AY42" s="45">
        <f t="shared" si="7"/>
        <v>0</v>
      </c>
      <c r="AZ42" s="45">
        <f t="shared" si="7"/>
        <v>0</v>
      </c>
      <c r="BA42" s="45">
        <f t="shared" si="7"/>
        <v>0</v>
      </c>
    </row>
    <row r="43" spans="1:53" ht="15.75" thickBot="1" x14ac:dyDescent="0.3">
      <c r="A43" s="48" t="s">
        <v>1570</v>
      </c>
      <c r="B43" s="57"/>
      <c r="C43" s="57"/>
      <c r="D43" s="180"/>
      <c r="E43" s="181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45" t="str">
        <f t="shared" si="0"/>
        <v/>
      </c>
      <c r="V43" s="54">
        <f t="shared" si="3"/>
        <v>0</v>
      </c>
      <c r="W43" s="45" t="str">
        <f>IF($D43&lt;&gt;"",VLOOKUP($D43,ComptesParNuméro!$N$2:$O$1266,2,FALSE),"")</f>
        <v/>
      </c>
      <c r="X43" s="45">
        <f t="shared" si="6"/>
        <v>0</v>
      </c>
      <c r="Y43" s="45">
        <f t="shared" si="6"/>
        <v>0</v>
      </c>
      <c r="Z43" s="45">
        <f t="shared" si="6"/>
        <v>0</v>
      </c>
      <c r="AA43" s="45">
        <f t="shared" si="6"/>
        <v>0</v>
      </c>
      <c r="AB43" s="45">
        <f t="shared" si="6"/>
        <v>0</v>
      </c>
      <c r="AC43" s="45">
        <f t="shared" si="6"/>
        <v>0</v>
      </c>
      <c r="AD43" s="45">
        <f t="shared" si="6"/>
        <v>0</v>
      </c>
      <c r="AE43" s="45">
        <f t="shared" si="6"/>
        <v>0</v>
      </c>
      <c r="AF43" s="45">
        <f t="shared" si="6"/>
        <v>0</v>
      </c>
      <c r="AG43" s="45">
        <f t="shared" si="6"/>
        <v>0</v>
      </c>
      <c r="AH43" s="45">
        <f t="shared" si="6"/>
        <v>0</v>
      </c>
      <c r="AI43" s="45">
        <f t="shared" si="6"/>
        <v>0</v>
      </c>
      <c r="AJ43" s="45">
        <f t="shared" si="6"/>
        <v>0</v>
      </c>
      <c r="AK43" s="45">
        <f t="shared" si="6"/>
        <v>0</v>
      </c>
      <c r="AL43" s="45">
        <f t="shared" si="6"/>
        <v>0</v>
      </c>
      <c r="AM43" s="45">
        <f t="shared" si="7"/>
        <v>0</v>
      </c>
      <c r="AN43" s="45">
        <f t="shared" si="7"/>
        <v>0</v>
      </c>
      <c r="AO43" s="45">
        <f t="shared" si="7"/>
        <v>0</v>
      </c>
      <c r="AP43" s="45">
        <f t="shared" si="7"/>
        <v>0</v>
      </c>
      <c r="AQ43" s="45">
        <f t="shared" si="7"/>
        <v>0</v>
      </c>
      <c r="AR43" s="45">
        <f t="shared" si="7"/>
        <v>0</v>
      </c>
      <c r="AS43" s="45">
        <f t="shared" si="7"/>
        <v>0</v>
      </c>
      <c r="AT43" s="45">
        <f t="shared" si="7"/>
        <v>0</v>
      </c>
      <c r="AU43" s="45">
        <f t="shared" si="7"/>
        <v>0</v>
      </c>
      <c r="AV43" s="45">
        <f t="shared" si="7"/>
        <v>0</v>
      </c>
      <c r="AW43" s="45">
        <f t="shared" si="7"/>
        <v>0</v>
      </c>
      <c r="AX43" s="45">
        <f t="shared" si="7"/>
        <v>0</v>
      </c>
      <c r="AY43" s="45">
        <f t="shared" si="7"/>
        <v>0</v>
      </c>
      <c r="AZ43" s="45">
        <f t="shared" si="7"/>
        <v>0</v>
      </c>
      <c r="BA43" s="45">
        <f t="shared" si="7"/>
        <v>0</v>
      </c>
    </row>
    <row r="44" spans="1:53" ht="15.75" thickBot="1" x14ac:dyDescent="0.3">
      <c r="A44" s="48" t="s">
        <v>1570</v>
      </c>
      <c r="B44" s="57"/>
      <c r="C44" s="57"/>
      <c r="D44" s="180"/>
      <c r="E44" s="181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45" t="str">
        <f t="shared" si="0"/>
        <v/>
      </c>
      <c r="V44" s="54">
        <f t="shared" si="3"/>
        <v>0</v>
      </c>
      <c r="W44" s="45" t="str">
        <f>IF($D44&lt;&gt;"",VLOOKUP($D44,ComptesParNuméro!$N$2:$O$1266,2,FALSE),"")</f>
        <v/>
      </c>
      <c r="X44" s="45">
        <f t="shared" si="6"/>
        <v>0</v>
      </c>
      <c r="Y44" s="45">
        <f t="shared" si="6"/>
        <v>0</v>
      </c>
      <c r="Z44" s="45">
        <f t="shared" si="6"/>
        <v>0</v>
      </c>
      <c r="AA44" s="45">
        <f t="shared" si="6"/>
        <v>0</v>
      </c>
      <c r="AB44" s="45">
        <f t="shared" si="6"/>
        <v>0</v>
      </c>
      <c r="AC44" s="45">
        <f t="shared" si="6"/>
        <v>0</v>
      </c>
      <c r="AD44" s="45">
        <f t="shared" si="6"/>
        <v>0</v>
      </c>
      <c r="AE44" s="45">
        <f t="shared" si="6"/>
        <v>0</v>
      </c>
      <c r="AF44" s="45">
        <f t="shared" si="6"/>
        <v>0</v>
      </c>
      <c r="AG44" s="45">
        <f t="shared" si="6"/>
        <v>0</v>
      </c>
      <c r="AH44" s="45">
        <f t="shared" si="6"/>
        <v>0</v>
      </c>
      <c r="AI44" s="45">
        <f t="shared" si="6"/>
        <v>0</v>
      </c>
      <c r="AJ44" s="45">
        <f t="shared" si="6"/>
        <v>0</v>
      </c>
      <c r="AK44" s="45">
        <f t="shared" si="6"/>
        <v>0</v>
      </c>
      <c r="AL44" s="45">
        <f t="shared" si="6"/>
        <v>0</v>
      </c>
      <c r="AM44" s="45">
        <f t="shared" si="7"/>
        <v>0</v>
      </c>
      <c r="AN44" s="45">
        <f t="shared" si="7"/>
        <v>0</v>
      </c>
      <c r="AO44" s="45">
        <f t="shared" si="7"/>
        <v>0</v>
      </c>
      <c r="AP44" s="45">
        <f t="shared" si="7"/>
        <v>0</v>
      </c>
      <c r="AQ44" s="45">
        <f t="shared" si="7"/>
        <v>0</v>
      </c>
      <c r="AR44" s="45">
        <f t="shared" si="7"/>
        <v>0</v>
      </c>
      <c r="AS44" s="45">
        <f t="shared" si="7"/>
        <v>0</v>
      </c>
      <c r="AT44" s="45">
        <f t="shared" si="7"/>
        <v>0</v>
      </c>
      <c r="AU44" s="45">
        <f t="shared" si="7"/>
        <v>0</v>
      </c>
      <c r="AV44" s="45">
        <f t="shared" si="7"/>
        <v>0</v>
      </c>
      <c r="AW44" s="45">
        <f t="shared" si="7"/>
        <v>0</v>
      </c>
      <c r="AX44" s="45">
        <f t="shared" si="7"/>
        <v>0</v>
      </c>
      <c r="AY44" s="45">
        <f t="shared" si="7"/>
        <v>0</v>
      </c>
      <c r="AZ44" s="45">
        <f t="shared" si="7"/>
        <v>0</v>
      </c>
      <c r="BA44" s="45">
        <f t="shared" si="7"/>
        <v>0</v>
      </c>
    </row>
    <row r="45" spans="1:53" x14ac:dyDescent="0.25">
      <c r="A45" s="44"/>
      <c r="B45" s="44"/>
      <c r="C45" s="44"/>
      <c r="D45" s="4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45"/>
      <c r="V45" s="45"/>
      <c r="W45" s="45"/>
      <c r="X45" s="45">
        <f t="shared" ref="X45:BA45" si="8">SUM(X10:X44)</f>
        <v>0</v>
      </c>
      <c r="Y45" s="45">
        <f t="shared" si="8"/>
        <v>0</v>
      </c>
      <c r="Z45" s="45">
        <f t="shared" si="8"/>
        <v>0</v>
      </c>
      <c r="AA45" s="45">
        <f t="shared" si="8"/>
        <v>0</v>
      </c>
      <c r="AB45" s="45">
        <f t="shared" si="8"/>
        <v>0</v>
      </c>
      <c r="AC45" s="45">
        <f t="shared" si="8"/>
        <v>0</v>
      </c>
      <c r="AD45" s="45">
        <f t="shared" si="8"/>
        <v>0</v>
      </c>
      <c r="AE45" s="45">
        <f t="shared" si="8"/>
        <v>0</v>
      </c>
      <c r="AF45" s="45">
        <f t="shared" si="8"/>
        <v>0</v>
      </c>
      <c r="AG45" s="45">
        <f t="shared" si="8"/>
        <v>0</v>
      </c>
      <c r="AH45" s="45">
        <f t="shared" si="8"/>
        <v>0</v>
      </c>
      <c r="AI45" s="45">
        <f t="shared" si="8"/>
        <v>0</v>
      </c>
      <c r="AJ45" s="45">
        <f t="shared" si="8"/>
        <v>0</v>
      </c>
      <c r="AK45" s="45">
        <f t="shared" si="8"/>
        <v>0</v>
      </c>
      <c r="AL45" s="45">
        <f t="shared" si="8"/>
        <v>0</v>
      </c>
      <c r="AM45" s="45">
        <f t="shared" si="8"/>
        <v>0</v>
      </c>
      <c r="AN45" s="45">
        <f t="shared" si="8"/>
        <v>0</v>
      </c>
      <c r="AO45" s="45">
        <f t="shared" si="8"/>
        <v>0</v>
      </c>
      <c r="AP45" s="45">
        <f t="shared" si="8"/>
        <v>0</v>
      </c>
      <c r="AQ45" s="45">
        <f t="shared" si="8"/>
        <v>0</v>
      </c>
      <c r="AR45" s="45">
        <f t="shared" si="8"/>
        <v>0</v>
      </c>
      <c r="AS45" s="45">
        <f t="shared" si="8"/>
        <v>0</v>
      </c>
      <c r="AT45" s="45">
        <f t="shared" si="8"/>
        <v>0</v>
      </c>
      <c r="AU45" s="45">
        <f t="shared" si="8"/>
        <v>0</v>
      </c>
      <c r="AV45" s="45">
        <f t="shared" si="8"/>
        <v>0</v>
      </c>
      <c r="AW45" s="45">
        <f t="shared" si="8"/>
        <v>0</v>
      </c>
      <c r="AX45" s="45">
        <f t="shared" si="8"/>
        <v>0</v>
      </c>
      <c r="AY45" s="45">
        <f t="shared" si="8"/>
        <v>0</v>
      </c>
      <c r="AZ45" s="45">
        <f t="shared" si="8"/>
        <v>0</v>
      </c>
      <c r="BA45" s="45">
        <f t="shared" si="8"/>
        <v>0</v>
      </c>
    </row>
    <row r="46" spans="1:53" x14ac:dyDescent="0.25">
      <c r="A46" s="44"/>
      <c r="B46" s="44"/>
      <c r="C46" s="44"/>
      <c r="D46" s="44"/>
      <c r="E46" s="4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53" x14ac:dyDescent="0.25">
      <c r="A47" s="44"/>
      <c r="B47" s="44"/>
      <c r="C47" s="44"/>
      <c r="D47" s="44"/>
      <c r="E47" s="44"/>
      <c r="F47" s="5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53" x14ac:dyDescent="0.25">
      <c r="A48" s="44"/>
      <c r="B48" s="44"/>
      <c r="C48" s="44"/>
      <c r="D48" s="44"/>
      <c r="E48" s="4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5">
      <c r="A49" s="44"/>
      <c r="B49" s="44"/>
      <c r="C49" s="44"/>
      <c r="D49" s="44"/>
      <c r="E49" s="4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5">
      <c r="A50" s="44"/>
      <c r="B50" s="44"/>
      <c r="C50" s="44"/>
      <c r="D50" s="44"/>
      <c r="E50" s="4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44"/>
      <c r="B51" s="44"/>
      <c r="C51" s="44"/>
      <c r="D51" s="44"/>
      <c r="E51" s="4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71" spans="2:6" x14ac:dyDescent="0.25">
      <c r="B71" s="56"/>
      <c r="C71" s="56"/>
      <c r="D71" s="56"/>
      <c r="E71" s="56"/>
      <c r="F71" s="16"/>
    </row>
    <row r="72" spans="2:6" x14ac:dyDescent="0.25">
      <c r="B72" s="56"/>
      <c r="C72" s="56"/>
      <c r="D72" s="56"/>
      <c r="E72" s="56"/>
      <c r="F72" s="16"/>
    </row>
    <row r="73" spans="2:6" x14ac:dyDescent="0.25">
      <c r="B73" s="56"/>
      <c r="C73" s="56"/>
      <c r="D73" s="56"/>
      <c r="E73" s="56"/>
      <c r="F73" s="16"/>
    </row>
    <row r="74" spans="2:6" x14ac:dyDescent="0.25">
      <c r="B74" s="56"/>
      <c r="C74" s="56"/>
      <c r="D74" s="56"/>
      <c r="E74" s="56"/>
      <c r="F74" s="16"/>
    </row>
    <row r="75" spans="2:6" x14ac:dyDescent="0.25">
      <c r="B75" s="56"/>
      <c r="C75" s="56"/>
      <c r="D75" s="56"/>
      <c r="E75" s="56"/>
      <c r="F75" s="16"/>
    </row>
    <row r="76" spans="2:6" x14ac:dyDescent="0.25">
      <c r="B76" s="56"/>
      <c r="C76" s="56"/>
      <c r="D76" s="56"/>
      <c r="E76" s="56"/>
      <c r="F76" s="16"/>
    </row>
    <row r="77" spans="2:6" x14ac:dyDescent="0.25">
      <c r="B77" s="56"/>
      <c r="C77" s="56"/>
      <c r="D77" s="56"/>
      <c r="E77" s="56"/>
      <c r="F77" s="16"/>
    </row>
    <row r="78" spans="2:6" x14ac:dyDescent="0.25">
      <c r="B78" s="56"/>
      <c r="C78" s="56"/>
      <c r="D78" s="56"/>
      <c r="E78" s="56"/>
      <c r="F78" s="16"/>
    </row>
    <row r="79" spans="2:6" x14ac:dyDescent="0.25">
      <c r="B79" s="56"/>
      <c r="C79" s="56"/>
      <c r="D79" s="56"/>
      <c r="E79" s="56"/>
      <c r="F79" s="16"/>
    </row>
    <row r="80" spans="2:6" x14ac:dyDescent="0.25">
      <c r="B80" s="56"/>
      <c r="C80" s="56"/>
      <c r="D80" s="56"/>
      <c r="E80" s="56"/>
      <c r="F80" s="16"/>
    </row>
    <row r="81" spans="2:6" x14ac:dyDescent="0.25">
      <c r="B81" s="56"/>
      <c r="C81" s="56"/>
      <c r="D81" s="56"/>
      <c r="E81" s="56"/>
      <c r="F81" s="16"/>
    </row>
    <row r="82" spans="2:6" x14ac:dyDescent="0.25">
      <c r="B82" s="56"/>
      <c r="C82" s="56"/>
      <c r="D82" s="56"/>
      <c r="E82" s="56"/>
      <c r="F82" s="16"/>
    </row>
    <row r="83" spans="2:6" x14ac:dyDescent="0.25">
      <c r="B83" s="56"/>
      <c r="C83" s="56"/>
      <c r="D83" s="56"/>
      <c r="E83" s="56"/>
      <c r="F83" s="16"/>
    </row>
    <row r="84" spans="2:6" x14ac:dyDescent="0.25">
      <c r="B84" s="56"/>
      <c r="C84" s="56"/>
      <c r="D84" s="56"/>
      <c r="E84" s="56"/>
      <c r="F84" s="16"/>
    </row>
    <row r="85" spans="2:6" x14ac:dyDescent="0.25">
      <c r="B85" s="56"/>
      <c r="C85" s="56"/>
      <c r="D85" s="56"/>
      <c r="E85" s="56"/>
      <c r="F85" s="16"/>
    </row>
    <row r="86" spans="2:6" x14ac:dyDescent="0.25">
      <c r="B86" s="56"/>
      <c r="C86" s="56"/>
      <c r="D86" s="56"/>
      <c r="E86" s="56"/>
      <c r="F86" s="16"/>
    </row>
    <row r="87" spans="2:6" x14ac:dyDescent="0.25">
      <c r="B87" s="56"/>
      <c r="C87" s="56"/>
      <c r="D87" s="56"/>
      <c r="E87" s="56"/>
      <c r="F87" s="16"/>
    </row>
    <row r="88" spans="2:6" x14ac:dyDescent="0.25">
      <c r="B88" s="56"/>
      <c r="C88" s="56"/>
      <c r="D88" s="56"/>
      <c r="E88" s="56"/>
      <c r="F88" s="16"/>
    </row>
    <row r="89" spans="2:6" x14ac:dyDescent="0.25">
      <c r="B89" s="56"/>
      <c r="C89" s="56"/>
      <c r="D89" s="56"/>
      <c r="E89" s="56"/>
      <c r="F89" s="16"/>
    </row>
    <row r="90" spans="2:6" x14ac:dyDescent="0.25">
      <c r="B90" s="56"/>
      <c r="C90" s="56"/>
      <c r="D90" s="56"/>
      <c r="E90" s="56"/>
      <c r="F90" s="16"/>
    </row>
    <row r="91" spans="2:6" x14ac:dyDescent="0.25">
      <c r="B91" s="56"/>
      <c r="C91" s="56"/>
      <c r="D91" s="56"/>
      <c r="E91" s="56"/>
      <c r="F91" s="16"/>
    </row>
    <row r="92" spans="2:6" x14ac:dyDescent="0.25">
      <c r="B92" s="56"/>
      <c r="C92" s="56"/>
      <c r="D92" s="56"/>
      <c r="E92" s="56"/>
      <c r="F92" s="16"/>
    </row>
    <row r="93" spans="2:6" x14ac:dyDescent="0.25">
      <c r="B93" s="56"/>
      <c r="C93" s="56"/>
      <c r="D93" s="56"/>
      <c r="E93" s="56"/>
      <c r="F93" s="16"/>
    </row>
    <row r="94" spans="2:6" x14ac:dyDescent="0.25">
      <c r="B94" s="56"/>
      <c r="C94" s="56"/>
      <c r="D94" s="56"/>
      <c r="E94" s="56"/>
      <c r="F94" s="16"/>
    </row>
  </sheetData>
  <sheetProtection formatCells="0" formatColumns="0" formatRows="0" insertColumns="0" insertRows="0" insertHyperlinks="0" deleteColumns="0" deleteRows="0" sort="0" autoFilter="0" pivotTables="0"/>
  <protectedRanges>
    <protectedRange sqref="D10:E44" name="Plage1"/>
  </protectedRanges>
  <mergeCells count="36">
    <mergeCell ref="D20:E20"/>
    <mergeCell ref="B7:D7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44:E4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pageMargins left="0.7" right="0.7" top="0.75" bottom="0.75" header="0.3" footer="0.3"/>
  <pageSetup orientation="portrait" horizontalDpi="4294967292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780FFE7-F5E0-4C99-B1F1-3344D20D56FF}">
          <x14:formula1>
            <xm:f>Comptes!$N$1194:$N$1209</xm:f>
          </x14:formula1>
          <xm:sqref>E10</xm:sqref>
        </x14:dataValidation>
        <x14:dataValidation type="list" showInputMessage="1" showErrorMessage="1" xr:uid="{93E4532D-0025-4002-940A-53523617DA8A}">
          <x14:formula1>
            <xm:f>'Domaines de valeur'!$L$3:$L$5</xm:f>
          </x14:formula1>
          <xm:sqref>C10:C44</xm:sqref>
        </x14:dataValidation>
        <x14:dataValidation type="list" allowBlank="1" showInputMessage="1" showErrorMessage="1" xr:uid="{4FA15AFF-5A43-4C93-B97E-88D8CB9BF61F}">
          <x14:formula1>
            <xm:f>'Domaines de valeur'!$B$3:$B$5</xm:f>
          </x14:formula1>
          <xm:sqref>B4</xm:sqref>
        </x14:dataValidation>
        <x14:dataValidation type="list" allowBlank="1" showInputMessage="1" showErrorMessage="1" xr:uid="{8080A647-EBE4-40E8-928F-FDAE58BBD950}">
          <x14:formula1>
            <xm:f>IF(B4="Établissement",'Domaines de valeur'!$E$3:$E$37,IF(B4="Ministère",'Domaines de valeur'!$B$4,'Domaines de valeur'!$H$3:$H$19))</xm:f>
          </x14:formula1>
          <xm:sqref>B7</xm:sqref>
        </x14:dataValidation>
        <x14:dataValidation type="list" showInputMessage="1" showErrorMessage="1" xr:uid="{97E9338C-AF1E-470D-8C11-188813F1EFDE}">
          <x14:formula1>
            <xm:f>'Domaines de valeur'!$K$3:$K$10</xm:f>
          </x14:formula1>
          <xm:sqref>B10:B44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59D3-84DE-4F5C-AD4D-8D2F17B8903E}">
  <sheetPr codeName="Feuil23">
    <tabColor rgb="FF92D050"/>
  </sheetPr>
  <dimension ref="A1:BA94"/>
  <sheetViews>
    <sheetView zoomScaleNormal="100" workbookViewId="0"/>
  </sheetViews>
  <sheetFormatPr baseColWidth="10" defaultRowHeight="15" x14ac:dyDescent="0.25"/>
  <cols>
    <col min="1" max="1" width="3.140625" style="46" customWidth="1"/>
    <col min="2" max="2" width="53.140625" style="46" bestFit="1" customWidth="1"/>
    <col min="3" max="3" width="25.7109375" style="46" customWidth="1"/>
    <col min="4" max="4" width="28.5703125" style="46" customWidth="1"/>
    <col min="5" max="5" width="34.140625" style="46" customWidth="1"/>
    <col min="6" max="20" width="14.140625" style="17" customWidth="1"/>
    <col min="21" max="21" width="53.140625" style="46" bestFit="1" customWidth="1"/>
    <col min="22" max="22" width="16.7109375" style="46" bestFit="1" customWidth="1"/>
    <col min="23" max="23" width="16.7109375" style="46" customWidth="1"/>
    <col min="24" max="16384" width="11.42578125" style="46"/>
  </cols>
  <sheetData>
    <row r="1" spans="1:53" x14ac:dyDescent="0.25">
      <c r="A1" s="44"/>
      <c r="B1" s="44"/>
      <c r="C1" s="44"/>
      <c r="D1" s="44"/>
      <c r="E1" s="4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</row>
    <row r="2" spans="1:53" ht="23.25" x14ac:dyDescent="0.35">
      <c r="A2" s="44"/>
      <c r="B2" s="99" t="s">
        <v>1771</v>
      </c>
      <c r="C2" s="44"/>
      <c r="D2" s="44"/>
      <c r="E2" s="4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</row>
    <row r="3" spans="1:53" ht="15.75" thickBot="1" x14ac:dyDescent="0.3">
      <c r="A3" s="44"/>
      <c r="B3" s="47" t="s">
        <v>1571</v>
      </c>
      <c r="C3" s="44"/>
      <c r="D3" s="44"/>
      <c r="E3" s="4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</row>
    <row r="4" spans="1:53" ht="15.75" thickBot="1" x14ac:dyDescent="0.3">
      <c r="A4" s="48" t="s">
        <v>1570</v>
      </c>
      <c r="B4" s="57" t="s">
        <v>62</v>
      </c>
      <c r="C4" s="44"/>
      <c r="D4" s="44"/>
      <c r="E4" s="4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</row>
    <row r="5" spans="1:53" x14ac:dyDescent="0.25">
      <c r="A5" s="44"/>
      <c r="B5" s="44"/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</row>
    <row r="6" spans="1:53" ht="15.75" thickBot="1" x14ac:dyDescent="0.3">
      <c r="A6" s="44"/>
      <c r="B6" s="47" t="s">
        <v>1572</v>
      </c>
      <c r="C6" s="44"/>
      <c r="D6" s="44"/>
      <c r="E6" s="4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</row>
    <row r="7" spans="1:53" ht="15.75" thickBot="1" x14ac:dyDescent="0.3">
      <c r="A7" s="48" t="s">
        <v>1570</v>
      </c>
      <c r="B7" s="180" t="s">
        <v>1718</v>
      </c>
      <c r="C7" s="181"/>
      <c r="D7" s="182"/>
      <c r="E7" s="5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</row>
    <row r="8" spans="1:53" x14ac:dyDescent="0.25">
      <c r="A8" s="44"/>
      <c r="B8" s="44"/>
      <c r="C8" s="44"/>
      <c r="D8" s="44"/>
      <c r="E8" s="44"/>
      <c r="F8" s="51" t="s">
        <v>19</v>
      </c>
      <c r="G8" s="51" t="s">
        <v>20</v>
      </c>
      <c r="H8" s="51" t="s">
        <v>21</v>
      </c>
      <c r="I8" s="51" t="s">
        <v>32</v>
      </c>
      <c r="J8" s="51" t="s">
        <v>33</v>
      </c>
      <c r="K8" s="51" t="s">
        <v>34</v>
      </c>
      <c r="L8" s="51" t="s">
        <v>1578</v>
      </c>
      <c r="M8" s="51" t="s">
        <v>1579</v>
      </c>
      <c r="N8" s="51" t="s">
        <v>1580</v>
      </c>
      <c r="O8" s="51" t="s">
        <v>1581</v>
      </c>
      <c r="P8" s="51" t="s">
        <v>1582</v>
      </c>
      <c r="Q8" s="51" t="s">
        <v>1583</v>
      </c>
      <c r="R8" s="51" t="s">
        <v>1586</v>
      </c>
      <c r="S8" s="51" t="s">
        <v>1587</v>
      </c>
      <c r="T8" s="51" t="s">
        <v>1588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</row>
    <row r="9" spans="1:53" ht="15.75" thickBot="1" x14ac:dyDescent="0.3">
      <c r="A9" s="44"/>
      <c r="B9" s="47" t="s">
        <v>1591</v>
      </c>
      <c r="C9" s="47" t="s">
        <v>1592</v>
      </c>
      <c r="D9" s="47" t="s">
        <v>1593</v>
      </c>
      <c r="E9" s="47"/>
      <c r="F9" s="52" t="s">
        <v>44</v>
      </c>
      <c r="G9" s="52" t="s">
        <v>45</v>
      </c>
      <c r="H9" s="52" t="s">
        <v>77</v>
      </c>
      <c r="I9" s="52" t="s">
        <v>78</v>
      </c>
      <c r="J9" s="52" t="s">
        <v>79</v>
      </c>
      <c r="K9" s="52" t="s">
        <v>80</v>
      </c>
      <c r="L9" s="52" t="s">
        <v>81</v>
      </c>
      <c r="M9" s="52" t="s">
        <v>82</v>
      </c>
      <c r="N9" s="52" t="s">
        <v>83</v>
      </c>
      <c r="O9" s="52" t="s">
        <v>84</v>
      </c>
      <c r="P9" s="52" t="s">
        <v>85</v>
      </c>
      <c r="Q9" s="52" t="s">
        <v>1584</v>
      </c>
      <c r="R9" s="52" t="s">
        <v>1585</v>
      </c>
      <c r="S9" s="53" t="s">
        <v>1589</v>
      </c>
      <c r="T9" s="52" t="s">
        <v>1590</v>
      </c>
      <c r="U9" s="45" t="s">
        <v>1706</v>
      </c>
      <c r="V9" s="45" t="s">
        <v>1706</v>
      </c>
      <c r="W9" s="45" t="s">
        <v>1706</v>
      </c>
      <c r="X9" s="45" t="s">
        <v>1706</v>
      </c>
      <c r="Y9" s="45" t="s">
        <v>1706</v>
      </c>
      <c r="Z9" s="45" t="s">
        <v>1706</v>
      </c>
      <c r="AA9" s="45" t="s">
        <v>1706</v>
      </c>
      <c r="AB9" s="45" t="s">
        <v>1706</v>
      </c>
      <c r="AC9" s="45" t="s">
        <v>1706</v>
      </c>
      <c r="AD9" s="45" t="s">
        <v>1706</v>
      </c>
      <c r="AE9" s="45" t="s">
        <v>1706</v>
      </c>
      <c r="AF9" s="45" t="s">
        <v>1706</v>
      </c>
      <c r="AG9" s="45" t="s">
        <v>1706</v>
      </c>
      <c r="AH9" s="45" t="s">
        <v>1706</v>
      </c>
      <c r="AI9" s="45" t="s">
        <v>1706</v>
      </c>
      <c r="AJ9" s="45" t="s">
        <v>1706</v>
      </c>
      <c r="AK9" s="45" t="s">
        <v>1706</v>
      </c>
      <c r="AL9" s="45" t="s">
        <v>1706</v>
      </c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53" ht="15.75" thickBot="1" x14ac:dyDescent="0.3">
      <c r="A10" s="48" t="s">
        <v>1570</v>
      </c>
      <c r="B10" s="57"/>
      <c r="C10" s="59"/>
      <c r="D10" s="180"/>
      <c r="E10" s="181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45" t="str">
        <f t="shared" ref="U10:U44" si="0">CONCATENATE(B10,C10)</f>
        <v/>
      </c>
      <c r="V10" s="54">
        <f t="shared" ref="V10:V44" si="1">SUM(F10:T10)</f>
        <v>0</v>
      </c>
      <c r="W10" s="45" t="str">
        <f>IF($D10&lt;&gt;"",VLOOKUP($D10,ComptesParNuméro!$N$2:$O$1266,2,FALSE),"")</f>
        <v/>
      </c>
      <c r="X10" s="45">
        <f t="shared" ref="X10:X44" si="2">IF($W10="Investissement",F10,0)</f>
        <v>0</v>
      </c>
      <c r="Y10" s="45">
        <f t="shared" ref="Y10:Y44" si="3">IF($W10="Investissement",G10,0)</f>
        <v>0</v>
      </c>
      <c r="Z10" s="45">
        <f t="shared" ref="Z10:Z44" si="4">IF($W10="Investissement",H10,0)</f>
        <v>0</v>
      </c>
      <c r="AA10" s="45">
        <f t="shared" ref="AA10:AA44" si="5">IF($W10="Investissement",I10,0)</f>
        <v>0</v>
      </c>
      <c r="AB10" s="45">
        <f t="shared" ref="AB10:AC25" si="6">IF($W10="Investissement",J10,0)</f>
        <v>0</v>
      </c>
      <c r="AC10" s="45">
        <f t="shared" si="6"/>
        <v>0</v>
      </c>
      <c r="AD10" s="45">
        <f t="shared" ref="AD10:AD44" si="7">IF($W10="Investissement",L10,0)</f>
        <v>0</v>
      </c>
      <c r="AE10" s="45">
        <f t="shared" ref="AE10:AE44" si="8">IF($W10="Investissement",M10,0)</f>
        <v>0</v>
      </c>
      <c r="AF10" s="45">
        <f t="shared" ref="AF10:AF44" si="9">IF($W10="Investissement",N10,0)</f>
        <v>0</v>
      </c>
      <c r="AG10" s="45">
        <f t="shared" ref="AG10:AG44" si="10">IF($W10="Investissement",O10,0)</f>
        <v>0</v>
      </c>
      <c r="AH10" s="45">
        <f t="shared" ref="AH10:AH44" si="11">IF($W10="Investissement",P10,0)</f>
        <v>0</v>
      </c>
      <c r="AI10" s="45">
        <f t="shared" ref="AI10:AI44" si="12">IF($W10="Investissement",Q10,0)</f>
        <v>0</v>
      </c>
      <c r="AJ10" s="45">
        <f t="shared" ref="AJ10:AJ44" si="13">IF($W10="Investissement",R10,0)</f>
        <v>0</v>
      </c>
      <c r="AK10" s="45">
        <f t="shared" ref="AK10:AK44" si="14">IF($W10="Investissement",S10,0)</f>
        <v>0</v>
      </c>
      <c r="AL10" s="45">
        <f t="shared" ref="AL10:AL44" si="15">IF($W10="Investissement",T10,0)</f>
        <v>0</v>
      </c>
      <c r="AM10" s="45">
        <f t="shared" ref="AM10:AM44" si="16">IF($W10="Dépense",F10,0)</f>
        <v>0</v>
      </c>
      <c r="AN10" s="45">
        <f t="shared" ref="AN10:AN44" si="17">IF($W10="Dépense",G10,0)</f>
        <v>0</v>
      </c>
      <c r="AO10" s="45">
        <f t="shared" ref="AO10:AO44" si="18">IF($W10="Dépense",H10,0)</f>
        <v>0</v>
      </c>
      <c r="AP10" s="45">
        <f t="shared" ref="AP10:AP44" si="19">IF($W10="Dépense",I10,0)</f>
        <v>0</v>
      </c>
      <c r="AQ10" s="45">
        <f t="shared" ref="AQ10:AQ44" si="20">IF($W10="Dépense",J10,0)</f>
        <v>0</v>
      </c>
      <c r="AR10" s="45">
        <f t="shared" ref="AR10:AR44" si="21">IF($W10="Dépense",K10,0)</f>
        <v>0</v>
      </c>
      <c r="AS10" s="45">
        <f t="shared" ref="AS10:AS44" si="22">IF($W10="Dépense",L10,0)</f>
        <v>0</v>
      </c>
      <c r="AT10" s="45">
        <f t="shared" ref="AT10:AT44" si="23">IF($W10="Dépense",M10,0)</f>
        <v>0</v>
      </c>
      <c r="AU10" s="45">
        <f t="shared" ref="AU10:AU44" si="24">IF($W10="Dépense",N10,0)</f>
        <v>0</v>
      </c>
      <c r="AV10" s="45">
        <f t="shared" ref="AV10:AV44" si="25">IF($W10="Dépense",O10,0)</f>
        <v>0</v>
      </c>
      <c r="AW10" s="45">
        <f t="shared" ref="AW10:AW44" si="26">IF($W10="Dépense",P10,0)</f>
        <v>0</v>
      </c>
      <c r="AX10" s="45">
        <f t="shared" ref="AX10:AX44" si="27">IF($W10="Dépense",Q10,0)</f>
        <v>0</v>
      </c>
      <c r="AY10" s="45">
        <f t="shared" ref="AY10:AY44" si="28">IF($W10="Dépense",R10,0)</f>
        <v>0</v>
      </c>
      <c r="AZ10" s="45">
        <f t="shared" ref="AZ10:AZ44" si="29">IF($W10="Dépense",S10,0)</f>
        <v>0</v>
      </c>
      <c r="BA10" s="45">
        <f t="shared" ref="BA10:BA44" si="30">IF($W10="Dépense",T10,0)</f>
        <v>0</v>
      </c>
    </row>
    <row r="11" spans="1:53" ht="15.75" thickBot="1" x14ac:dyDescent="0.3">
      <c r="A11" s="48" t="s">
        <v>1570</v>
      </c>
      <c r="B11" s="57"/>
      <c r="C11" s="59"/>
      <c r="D11" s="180"/>
      <c r="E11" s="181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45" t="str">
        <f t="shared" si="0"/>
        <v/>
      </c>
      <c r="V11" s="54">
        <f t="shared" si="1"/>
        <v>0</v>
      </c>
      <c r="W11" s="45" t="str">
        <f>IF($D11&lt;&gt;"",VLOOKUP($D11,ComptesParNuméro!$N$2:$O$1266,2,FALSE),"")</f>
        <v/>
      </c>
      <c r="X11" s="45">
        <f t="shared" si="2"/>
        <v>0</v>
      </c>
      <c r="Y11" s="45">
        <f t="shared" si="3"/>
        <v>0</v>
      </c>
      <c r="Z11" s="45">
        <f t="shared" si="4"/>
        <v>0</v>
      </c>
      <c r="AA11" s="45">
        <f t="shared" si="5"/>
        <v>0</v>
      </c>
      <c r="AB11" s="45">
        <f t="shared" si="6"/>
        <v>0</v>
      </c>
      <c r="AC11" s="45">
        <f t="shared" si="6"/>
        <v>0</v>
      </c>
      <c r="AD11" s="45">
        <f t="shared" si="7"/>
        <v>0</v>
      </c>
      <c r="AE11" s="45">
        <f t="shared" si="8"/>
        <v>0</v>
      </c>
      <c r="AF11" s="45">
        <f t="shared" si="9"/>
        <v>0</v>
      </c>
      <c r="AG11" s="45">
        <f t="shared" si="10"/>
        <v>0</v>
      </c>
      <c r="AH11" s="45">
        <f t="shared" si="11"/>
        <v>0</v>
      </c>
      <c r="AI11" s="45">
        <f t="shared" si="12"/>
        <v>0</v>
      </c>
      <c r="AJ11" s="45">
        <f t="shared" si="13"/>
        <v>0</v>
      </c>
      <c r="AK11" s="45">
        <f t="shared" si="14"/>
        <v>0</v>
      </c>
      <c r="AL11" s="45">
        <f t="shared" si="15"/>
        <v>0</v>
      </c>
      <c r="AM11" s="45">
        <f t="shared" si="16"/>
        <v>0</v>
      </c>
      <c r="AN11" s="45">
        <f t="shared" si="17"/>
        <v>0</v>
      </c>
      <c r="AO11" s="45">
        <f t="shared" si="18"/>
        <v>0</v>
      </c>
      <c r="AP11" s="45">
        <f t="shared" si="19"/>
        <v>0</v>
      </c>
      <c r="AQ11" s="45">
        <f t="shared" si="20"/>
        <v>0</v>
      </c>
      <c r="AR11" s="45">
        <f t="shared" si="21"/>
        <v>0</v>
      </c>
      <c r="AS11" s="45">
        <f t="shared" si="22"/>
        <v>0</v>
      </c>
      <c r="AT11" s="45">
        <f t="shared" si="23"/>
        <v>0</v>
      </c>
      <c r="AU11" s="45">
        <f t="shared" si="24"/>
        <v>0</v>
      </c>
      <c r="AV11" s="45">
        <f t="shared" si="25"/>
        <v>0</v>
      </c>
      <c r="AW11" s="45">
        <f t="shared" si="26"/>
        <v>0</v>
      </c>
      <c r="AX11" s="45">
        <f t="shared" si="27"/>
        <v>0</v>
      </c>
      <c r="AY11" s="45">
        <f t="shared" si="28"/>
        <v>0</v>
      </c>
      <c r="AZ11" s="45">
        <f t="shared" si="29"/>
        <v>0</v>
      </c>
      <c r="BA11" s="45">
        <f t="shared" si="30"/>
        <v>0</v>
      </c>
    </row>
    <row r="12" spans="1:53" ht="15.75" thickBot="1" x14ac:dyDescent="0.3">
      <c r="A12" s="48" t="s">
        <v>1570</v>
      </c>
      <c r="B12" s="57"/>
      <c r="C12" s="59"/>
      <c r="D12" s="180"/>
      <c r="E12" s="181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45" t="str">
        <f t="shared" si="0"/>
        <v/>
      </c>
      <c r="V12" s="54">
        <f t="shared" si="1"/>
        <v>0</v>
      </c>
      <c r="W12" s="45" t="str">
        <f>IF($D12&lt;&gt;"",VLOOKUP($D12,ComptesParNuméro!$N$2:$O$1266,2,FALSE),"")</f>
        <v/>
      </c>
      <c r="X12" s="45">
        <f t="shared" si="2"/>
        <v>0</v>
      </c>
      <c r="Y12" s="45">
        <f t="shared" si="3"/>
        <v>0</v>
      </c>
      <c r="Z12" s="45">
        <f t="shared" si="4"/>
        <v>0</v>
      </c>
      <c r="AA12" s="45">
        <f t="shared" si="5"/>
        <v>0</v>
      </c>
      <c r="AB12" s="45">
        <f t="shared" si="6"/>
        <v>0</v>
      </c>
      <c r="AC12" s="45">
        <f t="shared" si="6"/>
        <v>0</v>
      </c>
      <c r="AD12" s="45">
        <f t="shared" si="7"/>
        <v>0</v>
      </c>
      <c r="AE12" s="45">
        <f t="shared" si="8"/>
        <v>0</v>
      </c>
      <c r="AF12" s="45">
        <f t="shared" si="9"/>
        <v>0</v>
      </c>
      <c r="AG12" s="45">
        <f t="shared" si="10"/>
        <v>0</v>
      </c>
      <c r="AH12" s="45">
        <f t="shared" si="11"/>
        <v>0</v>
      </c>
      <c r="AI12" s="45">
        <f t="shared" si="12"/>
        <v>0</v>
      </c>
      <c r="AJ12" s="45">
        <f t="shared" si="13"/>
        <v>0</v>
      </c>
      <c r="AK12" s="45">
        <f t="shared" si="14"/>
        <v>0</v>
      </c>
      <c r="AL12" s="45">
        <f t="shared" si="15"/>
        <v>0</v>
      </c>
      <c r="AM12" s="45">
        <f t="shared" si="16"/>
        <v>0</v>
      </c>
      <c r="AN12" s="45">
        <f t="shared" si="17"/>
        <v>0</v>
      </c>
      <c r="AO12" s="45">
        <f t="shared" si="18"/>
        <v>0</v>
      </c>
      <c r="AP12" s="45">
        <f t="shared" si="19"/>
        <v>0</v>
      </c>
      <c r="AQ12" s="45">
        <f t="shared" si="20"/>
        <v>0</v>
      </c>
      <c r="AR12" s="45">
        <f t="shared" si="21"/>
        <v>0</v>
      </c>
      <c r="AS12" s="45">
        <f t="shared" si="22"/>
        <v>0</v>
      </c>
      <c r="AT12" s="45">
        <f t="shared" si="23"/>
        <v>0</v>
      </c>
      <c r="AU12" s="45">
        <f t="shared" si="24"/>
        <v>0</v>
      </c>
      <c r="AV12" s="45">
        <f t="shared" si="25"/>
        <v>0</v>
      </c>
      <c r="AW12" s="45">
        <f t="shared" si="26"/>
        <v>0</v>
      </c>
      <c r="AX12" s="45">
        <f t="shared" si="27"/>
        <v>0</v>
      </c>
      <c r="AY12" s="45">
        <f t="shared" si="28"/>
        <v>0</v>
      </c>
      <c r="AZ12" s="45">
        <f t="shared" si="29"/>
        <v>0</v>
      </c>
      <c r="BA12" s="45">
        <f t="shared" si="30"/>
        <v>0</v>
      </c>
    </row>
    <row r="13" spans="1:53" ht="15.75" thickBot="1" x14ac:dyDescent="0.3">
      <c r="A13" s="48" t="s">
        <v>1570</v>
      </c>
      <c r="B13" s="57"/>
      <c r="C13" s="59"/>
      <c r="D13" s="180"/>
      <c r="E13" s="181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45" t="str">
        <f t="shared" si="0"/>
        <v/>
      </c>
      <c r="V13" s="54">
        <f t="shared" si="1"/>
        <v>0</v>
      </c>
      <c r="W13" s="45" t="str">
        <f>IF($D13&lt;&gt;"",VLOOKUP($D13,ComptesParNuméro!$N$2:$O$1266,2,FALSE),"")</f>
        <v/>
      </c>
      <c r="X13" s="45">
        <f t="shared" si="2"/>
        <v>0</v>
      </c>
      <c r="Y13" s="45">
        <f t="shared" si="3"/>
        <v>0</v>
      </c>
      <c r="Z13" s="45">
        <f t="shared" si="4"/>
        <v>0</v>
      </c>
      <c r="AA13" s="45">
        <f t="shared" si="5"/>
        <v>0</v>
      </c>
      <c r="AB13" s="45">
        <f t="shared" si="6"/>
        <v>0</v>
      </c>
      <c r="AC13" s="45">
        <f t="shared" si="6"/>
        <v>0</v>
      </c>
      <c r="AD13" s="45">
        <f t="shared" si="7"/>
        <v>0</v>
      </c>
      <c r="AE13" s="45">
        <f t="shared" si="8"/>
        <v>0</v>
      </c>
      <c r="AF13" s="45">
        <f t="shared" si="9"/>
        <v>0</v>
      </c>
      <c r="AG13" s="45">
        <f t="shared" si="10"/>
        <v>0</v>
      </c>
      <c r="AH13" s="45">
        <f t="shared" si="11"/>
        <v>0</v>
      </c>
      <c r="AI13" s="45">
        <f t="shared" si="12"/>
        <v>0</v>
      </c>
      <c r="AJ13" s="45">
        <f t="shared" si="13"/>
        <v>0</v>
      </c>
      <c r="AK13" s="45">
        <f t="shared" si="14"/>
        <v>0</v>
      </c>
      <c r="AL13" s="45">
        <f t="shared" si="15"/>
        <v>0</v>
      </c>
      <c r="AM13" s="45">
        <f t="shared" si="16"/>
        <v>0</v>
      </c>
      <c r="AN13" s="45">
        <f t="shared" si="17"/>
        <v>0</v>
      </c>
      <c r="AO13" s="45">
        <f t="shared" si="18"/>
        <v>0</v>
      </c>
      <c r="AP13" s="45">
        <f t="shared" si="19"/>
        <v>0</v>
      </c>
      <c r="AQ13" s="45">
        <f t="shared" si="20"/>
        <v>0</v>
      </c>
      <c r="AR13" s="45">
        <f t="shared" si="21"/>
        <v>0</v>
      </c>
      <c r="AS13" s="45">
        <f t="shared" si="22"/>
        <v>0</v>
      </c>
      <c r="AT13" s="45">
        <f t="shared" si="23"/>
        <v>0</v>
      </c>
      <c r="AU13" s="45">
        <f t="shared" si="24"/>
        <v>0</v>
      </c>
      <c r="AV13" s="45">
        <f t="shared" si="25"/>
        <v>0</v>
      </c>
      <c r="AW13" s="45">
        <f t="shared" si="26"/>
        <v>0</v>
      </c>
      <c r="AX13" s="45">
        <f t="shared" si="27"/>
        <v>0</v>
      </c>
      <c r="AY13" s="45">
        <f t="shared" si="28"/>
        <v>0</v>
      </c>
      <c r="AZ13" s="45">
        <f t="shared" si="29"/>
        <v>0</v>
      </c>
      <c r="BA13" s="45">
        <f t="shared" si="30"/>
        <v>0</v>
      </c>
    </row>
    <row r="14" spans="1:53" ht="15.75" thickBot="1" x14ac:dyDescent="0.3">
      <c r="A14" s="48" t="s">
        <v>1570</v>
      </c>
      <c r="B14" s="57"/>
      <c r="C14" s="59"/>
      <c r="D14" s="180"/>
      <c r="E14" s="18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45" t="str">
        <f t="shared" si="0"/>
        <v/>
      </c>
      <c r="V14" s="54">
        <f t="shared" si="1"/>
        <v>0</v>
      </c>
      <c r="W14" s="45" t="str">
        <f>IF($D14&lt;&gt;"",VLOOKUP($D14,ComptesParNuméro!$N$2:$O$1266,2,FALSE),"")</f>
        <v/>
      </c>
      <c r="X14" s="45">
        <f t="shared" si="2"/>
        <v>0</v>
      </c>
      <c r="Y14" s="45">
        <f t="shared" si="3"/>
        <v>0</v>
      </c>
      <c r="Z14" s="45">
        <f t="shared" si="4"/>
        <v>0</v>
      </c>
      <c r="AA14" s="45">
        <f t="shared" si="5"/>
        <v>0</v>
      </c>
      <c r="AB14" s="45">
        <f t="shared" si="6"/>
        <v>0</v>
      </c>
      <c r="AC14" s="45">
        <f t="shared" si="6"/>
        <v>0</v>
      </c>
      <c r="AD14" s="45">
        <f t="shared" si="7"/>
        <v>0</v>
      </c>
      <c r="AE14" s="45">
        <f t="shared" si="8"/>
        <v>0</v>
      </c>
      <c r="AF14" s="45">
        <f t="shared" si="9"/>
        <v>0</v>
      </c>
      <c r="AG14" s="45">
        <f t="shared" si="10"/>
        <v>0</v>
      </c>
      <c r="AH14" s="45">
        <f t="shared" si="11"/>
        <v>0</v>
      </c>
      <c r="AI14" s="45">
        <f t="shared" si="12"/>
        <v>0</v>
      </c>
      <c r="AJ14" s="45">
        <f t="shared" si="13"/>
        <v>0</v>
      </c>
      <c r="AK14" s="45">
        <f t="shared" si="14"/>
        <v>0</v>
      </c>
      <c r="AL14" s="45">
        <f t="shared" si="15"/>
        <v>0</v>
      </c>
      <c r="AM14" s="45">
        <f t="shared" si="16"/>
        <v>0</v>
      </c>
      <c r="AN14" s="45">
        <f t="shared" si="17"/>
        <v>0</v>
      </c>
      <c r="AO14" s="45">
        <f t="shared" si="18"/>
        <v>0</v>
      </c>
      <c r="AP14" s="45">
        <f t="shared" si="19"/>
        <v>0</v>
      </c>
      <c r="AQ14" s="45">
        <f t="shared" si="20"/>
        <v>0</v>
      </c>
      <c r="AR14" s="45">
        <f t="shared" si="21"/>
        <v>0</v>
      </c>
      <c r="AS14" s="45">
        <f t="shared" si="22"/>
        <v>0</v>
      </c>
      <c r="AT14" s="45">
        <f t="shared" si="23"/>
        <v>0</v>
      </c>
      <c r="AU14" s="45">
        <f t="shared" si="24"/>
        <v>0</v>
      </c>
      <c r="AV14" s="45">
        <f t="shared" si="25"/>
        <v>0</v>
      </c>
      <c r="AW14" s="45">
        <f t="shared" si="26"/>
        <v>0</v>
      </c>
      <c r="AX14" s="45">
        <f t="shared" si="27"/>
        <v>0</v>
      </c>
      <c r="AY14" s="45">
        <f t="shared" si="28"/>
        <v>0</v>
      </c>
      <c r="AZ14" s="45">
        <f t="shared" si="29"/>
        <v>0</v>
      </c>
      <c r="BA14" s="45">
        <f t="shared" si="30"/>
        <v>0</v>
      </c>
    </row>
    <row r="15" spans="1:53" ht="15.75" thickBot="1" x14ac:dyDescent="0.3">
      <c r="A15" s="48" t="s">
        <v>1570</v>
      </c>
      <c r="B15" s="57"/>
      <c r="C15" s="59"/>
      <c r="D15" s="180"/>
      <c r="E15" s="181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45" t="str">
        <f t="shared" si="0"/>
        <v/>
      </c>
      <c r="V15" s="54">
        <f t="shared" si="1"/>
        <v>0</v>
      </c>
      <c r="W15" s="45" t="str">
        <f>IF($D15&lt;&gt;"",VLOOKUP($D15,ComptesParNuméro!$N$2:$O$1266,2,FALSE),"")</f>
        <v/>
      </c>
      <c r="X15" s="45">
        <f t="shared" si="2"/>
        <v>0</v>
      </c>
      <c r="Y15" s="45">
        <f t="shared" si="3"/>
        <v>0</v>
      </c>
      <c r="Z15" s="45">
        <f t="shared" si="4"/>
        <v>0</v>
      </c>
      <c r="AA15" s="45">
        <f t="shared" si="5"/>
        <v>0</v>
      </c>
      <c r="AB15" s="45">
        <f t="shared" si="6"/>
        <v>0</v>
      </c>
      <c r="AC15" s="45">
        <f t="shared" si="6"/>
        <v>0</v>
      </c>
      <c r="AD15" s="45">
        <f t="shared" si="7"/>
        <v>0</v>
      </c>
      <c r="AE15" s="45">
        <f t="shared" si="8"/>
        <v>0</v>
      </c>
      <c r="AF15" s="45">
        <f t="shared" si="9"/>
        <v>0</v>
      </c>
      <c r="AG15" s="45">
        <f t="shared" si="10"/>
        <v>0</v>
      </c>
      <c r="AH15" s="45">
        <f t="shared" si="11"/>
        <v>0</v>
      </c>
      <c r="AI15" s="45">
        <f t="shared" si="12"/>
        <v>0</v>
      </c>
      <c r="AJ15" s="45">
        <f t="shared" si="13"/>
        <v>0</v>
      </c>
      <c r="AK15" s="45">
        <f t="shared" si="14"/>
        <v>0</v>
      </c>
      <c r="AL15" s="45">
        <f t="shared" si="15"/>
        <v>0</v>
      </c>
      <c r="AM15" s="45">
        <f t="shared" si="16"/>
        <v>0</v>
      </c>
      <c r="AN15" s="45">
        <f t="shared" si="17"/>
        <v>0</v>
      </c>
      <c r="AO15" s="45">
        <f t="shared" si="18"/>
        <v>0</v>
      </c>
      <c r="AP15" s="45">
        <f t="shared" si="19"/>
        <v>0</v>
      </c>
      <c r="AQ15" s="45">
        <f t="shared" si="20"/>
        <v>0</v>
      </c>
      <c r="AR15" s="45">
        <f t="shared" si="21"/>
        <v>0</v>
      </c>
      <c r="AS15" s="45">
        <f t="shared" si="22"/>
        <v>0</v>
      </c>
      <c r="AT15" s="45">
        <f t="shared" si="23"/>
        <v>0</v>
      </c>
      <c r="AU15" s="45">
        <f t="shared" si="24"/>
        <v>0</v>
      </c>
      <c r="AV15" s="45">
        <f t="shared" si="25"/>
        <v>0</v>
      </c>
      <c r="AW15" s="45">
        <f t="shared" si="26"/>
        <v>0</v>
      </c>
      <c r="AX15" s="45">
        <f t="shared" si="27"/>
        <v>0</v>
      </c>
      <c r="AY15" s="45">
        <f t="shared" si="28"/>
        <v>0</v>
      </c>
      <c r="AZ15" s="45">
        <f t="shared" si="29"/>
        <v>0</v>
      </c>
      <c r="BA15" s="45">
        <f t="shared" si="30"/>
        <v>0</v>
      </c>
    </row>
    <row r="16" spans="1:53" ht="15.75" thickBot="1" x14ac:dyDescent="0.3">
      <c r="A16" s="48" t="s">
        <v>1570</v>
      </c>
      <c r="B16" s="57"/>
      <c r="C16" s="59"/>
      <c r="D16" s="180"/>
      <c r="E16" s="181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45" t="str">
        <f t="shared" si="0"/>
        <v/>
      </c>
      <c r="V16" s="54">
        <f t="shared" si="1"/>
        <v>0</v>
      </c>
      <c r="W16" s="45" t="str">
        <f>IF($D16&lt;&gt;"",VLOOKUP($D16,ComptesParNuméro!$N$2:$O$1266,2,FALSE),"")</f>
        <v/>
      </c>
      <c r="X16" s="45">
        <f t="shared" si="2"/>
        <v>0</v>
      </c>
      <c r="Y16" s="45">
        <f t="shared" si="3"/>
        <v>0</v>
      </c>
      <c r="Z16" s="45">
        <f t="shared" si="4"/>
        <v>0</v>
      </c>
      <c r="AA16" s="45">
        <f t="shared" si="5"/>
        <v>0</v>
      </c>
      <c r="AB16" s="45">
        <f t="shared" si="6"/>
        <v>0</v>
      </c>
      <c r="AC16" s="45">
        <f t="shared" si="6"/>
        <v>0</v>
      </c>
      <c r="AD16" s="45">
        <f t="shared" si="7"/>
        <v>0</v>
      </c>
      <c r="AE16" s="45">
        <f t="shared" si="8"/>
        <v>0</v>
      </c>
      <c r="AF16" s="45">
        <f t="shared" si="9"/>
        <v>0</v>
      </c>
      <c r="AG16" s="45">
        <f t="shared" si="10"/>
        <v>0</v>
      </c>
      <c r="AH16" s="45">
        <f t="shared" si="11"/>
        <v>0</v>
      </c>
      <c r="AI16" s="45">
        <f t="shared" si="12"/>
        <v>0</v>
      </c>
      <c r="AJ16" s="45">
        <f t="shared" si="13"/>
        <v>0</v>
      </c>
      <c r="AK16" s="45">
        <f t="shared" si="14"/>
        <v>0</v>
      </c>
      <c r="AL16" s="45">
        <f t="shared" si="15"/>
        <v>0</v>
      </c>
      <c r="AM16" s="45">
        <f t="shared" si="16"/>
        <v>0</v>
      </c>
      <c r="AN16" s="45">
        <f t="shared" si="17"/>
        <v>0</v>
      </c>
      <c r="AO16" s="45">
        <f t="shared" si="18"/>
        <v>0</v>
      </c>
      <c r="AP16" s="45">
        <f t="shared" si="19"/>
        <v>0</v>
      </c>
      <c r="AQ16" s="45">
        <f t="shared" si="20"/>
        <v>0</v>
      </c>
      <c r="AR16" s="45">
        <f t="shared" si="21"/>
        <v>0</v>
      </c>
      <c r="AS16" s="45">
        <f t="shared" si="22"/>
        <v>0</v>
      </c>
      <c r="AT16" s="45">
        <f t="shared" si="23"/>
        <v>0</v>
      </c>
      <c r="AU16" s="45">
        <f t="shared" si="24"/>
        <v>0</v>
      </c>
      <c r="AV16" s="45">
        <f t="shared" si="25"/>
        <v>0</v>
      </c>
      <c r="AW16" s="45">
        <f t="shared" si="26"/>
        <v>0</v>
      </c>
      <c r="AX16" s="45">
        <f t="shared" si="27"/>
        <v>0</v>
      </c>
      <c r="AY16" s="45">
        <f t="shared" si="28"/>
        <v>0</v>
      </c>
      <c r="AZ16" s="45">
        <f t="shared" si="29"/>
        <v>0</v>
      </c>
      <c r="BA16" s="45">
        <f t="shared" si="30"/>
        <v>0</v>
      </c>
    </row>
    <row r="17" spans="1:53" ht="15.75" thickBot="1" x14ac:dyDescent="0.3">
      <c r="A17" s="48" t="s">
        <v>1570</v>
      </c>
      <c r="B17" s="57"/>
      <c r="C17" s="59"/>
      <c r="D17" s="180"/>
      <c r="E17" s="181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45" t="str">
        <f t="shared" si="0"/>
        <v/>
      </c>
      <c r="V17" s="54">
        <f t="shared" si="1"/>
        <v>0</v>
      </c>
      <c r="W17" s="45" t="str">
        <f>IF($D17&lt;&gt;"",VLOOKUP($D17,ComptesParNuméro!$N$2:$O$1266,2,FALSE),"")</f>
        <v/>
      </c>
      <c r="X17" s="45">
        <f t="shared" si="2"/>
        <v>0</v>
      </c>
      <c r="Y17" s="45">
        <f t="shared" si="3"/>
        <v>0</v>
      </c>
      <c r="Z17" s="45">
        <f t="shared" si="4"/>
        <v>0</v>
      </c>
      <c r="AA17" s="45">
        <f t="shared" si="5"/>
        <v>0</v>
      </c>
      <c r="AB17" s="45">
        <f t="shared" si="6"/>
        <v>0</v>
      </c>
      <c r="AC17" s="45">
        <f t="shared" si="6"/>
        <v>0</v>
      </c>
      <c r="AD17" s="45">
        <f t="shared" si="7"/>
        <v>0</v>
      </c>
      <c r="AE17" s="45">
        <f t="shared" si="8"/>
        <v>0</v>
      </c>
      <c r="AF17" s="45">
        <f t="shared" si="9"/>
        <v>0</v>
      </c>
      <c r="AG17" s="45">
        <f t="shared" si="10"/>
        <v>0</v>
      </c>
      <c r="AH17" s="45">
        <f t="shared" si="11"/>
        <v>0</v>
      </c>
      <c r="AI17" s="45">
        <f t="shared" si="12"/>
        <v>0</v>
      </c>
      <c r="AJ17" s="45">
        <f t="shared" si="13"/>
        <v>0</v>
      </c>
      <c r="AK17" s="45">
        <f t="shared" si="14"/>
        <v>0</v>
      </c>
      <c r="AL17" s="45">
        <f t="shared" si="15"/>
        <v>0</v>
      </c>
      <c r="AM17" s="45">
        <f t="shared" si="16"/>
        <v>0</v>
      </c>
      <c r="AN17" s="45">
        <f t="shared" si="17"/>
        <v>0</v>
      </c>
      <c r="AO17" s="45">
        <f t="shared" si="18"/>
        <v>0</v>
      </c>
      <c r="AP17" s="45">
        <f t="shared" si="19"/>
        <v>0</v>
      </c>
      <c r="AQ17" s="45">
        <f t="shared" si="20"/>
        <v>0</v>
      </c>
      <c r="AR17" s="45">
        <f t="shared" si="21"/>
        <v>0</v>
      </c>
      <c r="AS17" s="45">
        <f t="shared" si="22"/>
        <v>0</v>
      </c>
      <c r="AT17" s="45">
        <f t="shared" si="23"/>
        <v>0</v>
      </c>
      <c r="AU17" s="45">
        <f t="shared" si="24"/>
        <v>0</v>
      </c>
      <c r="AV17" s="45">
        <f t="shared" si="25"/>
        <v>0</v>
      </c>
      <c r="AW17" s="45">
        <f t="shared" si="26"/>
        <v>0</v>
      </c>
      <c r="AX17" s="45">
        <f t="shared" si="27"/>
        <v>0</v>
      </c>
      <c r="AY17" s="45">
        <f t="shared" si="28"/>
        <v>0</v>
      </c>
      <c r="AZ17" s="45">
        <f t="shared" si="29"/>
        <v>0</v>
      </c>
      <c r="BA17" s="45">
        <f t="shared" si="30"/>
        <v>0</v>
      </c>
    </row>
    <row r="18" spans="1:53" ht="15.75" thickBot="1" x14ac:dyDescent="0.3">
      <c r="A18" s="48" t="s">
        <v>1570</v>
      </c>
      <c r="B18" s="57"/>
      <c r="C18" s="59"/>
      <c r="D18" s="180"/>
      <c r="E18" s="181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45" t="str">
        <f t="shared" si="0"/>
        <v/>
      </c>
      <c r="V18" s="54">
        <f t="shared" si="1"/>
        <v>0</v>
      </c>
      <c r="W18" s="45" t="str">
        <f>IF($D18&lt;&gt;"",VLOOKUP($D18,ComptesParNuméro!$N$2:$O$1266,2,FALSE),"")</f>
        <v/>
      </c>
      <c r="X18" s="45">
        <f t="shared" si="2"/>
        <v>0</v>
      </c>
      <c r="Y18" s="45">
        <f t="shared" si="3"/>
        <v>0</v>
      </c>
      <c r="Z18" s="45">
        <f t="shared" si="4"/>
        <v>0</v>
      </c>
      <c r="AA18" s="45">
        <f t="shared" si="5"/>
        <v>0</v>
      </c>
      <c r="AB18" s="45">
        <f t="shared" si="6"/>
        <v>0</v>
      </c>
      <c r="AC18" s="45">
        <f t="shared" si="6"/>
        <v>0</v>
      </c>
      <c r="AD18" s="45">
        <f t="shared" si="7"/>
        <v>0</v>
      </c>
      <c r="AE18" s="45">
        <f t="shared" si="8"/>
        <v>0</v>
      </c>
      <c r="AF18" s="45">
        <f t="shared" si="9"/>
        <v>0</v>
      </c>
      <c r="AG18" s="45">
        <f t="shared" si="10"/>
        <v>0</v>
      </c>
      <c r="AH18" s="45">
        <f t="shared" si="11"/>
        <v>0</v>
      </c>
      <c r="AI18" s="45">
        <f t="shared" si="12"/>
        <v>0</v>
      </c>
      <c r="AJ18" s="45">
        <f t="shared" si="13"/>
        <v>0</v>
      </c>
      <c r="AK18" s="45">
        <f t="shared" si="14"/>
        <v>0</v>
      </c>
      <c r="AL18" s="45">
        <f t="shared" si="15"/>
        <v>0</v>
      </c>
      <c r="AM18" s="45">
        <f t="shared" si="16"/>
        <v>0</v>
      </c>
      <c r="AN18" s="45">
        <f t="shared" si="17"/>
        <v>0</v>
      </c>
      <c r="AO18" s="45">
        <f t="shared" si="18"/>
        <v>0</v>
      </c>
      <c r="AP18" s="45">
        <f t="shared" si="19"/>
        <v>0</v>
      </c>
      <c r="AQ18" s="45">
        <f t="shared" si="20"/>
        <v>0</v>
      </c>
      <c r="AR18" s="45">
        <f t="shared" si="21"/>
        <v>0</v>
      </c>
      <c r="AS18" s="45">
        <f t="shared" si="22"/>
        <v>0</v>
      </c>
      <c r="AT18" s="45">
        <f t="shared" si="23"/>
        <v>0</v>
      </c>
      <c r="AU18" s="45">
        <f t="shared" si="24"/>
        <v>0</v>
      </c>
      <c r="AV18" s="45">
        <f t="shared" si="25"/>
        <v>0</v>
      </c>
      <c r="AW18" s="45">
        <f t="shared" si="26"/>
        <v>0</v>
      </c>
      <c r="AX18" s="45">
        <f t="shared" si="27"/>
        <v>0</v>
      </c>
      <c r="AY18" s="45">
        <f t="shared" si="28"/>
        <v>0</v>
      </c>
      <c r="AZ18" s="45">
        <f t="shared" si="29"/>
        <v>0</v>
      </c>
      <c r="BA18" s="45">
        <f t="shared" si="30"/>
        <v>0</v>
      </c>
    </row>
    <row r="19" spans="1:53" ht="15.75" thickBot="1" x14ac:dyDescent="0.3">
      <c r="A19" s="48" t="s">
        <v>1570</v>
      </c>
      <c r="B19" s="57"/>
      <c r="C19" s="59"/>
      <c r="D19" s="180"/>
      <c r="E19" s="181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45" t="str">
        <f t="shared" si="0"/>
        <v/>
      </c>
      <c r="V19" s="54">
        <f t="shared" si="1"/>
        <v>0</v>
      </c>
      <c r="W19" s="45" t="str">
        <f>IF($D19&lt;&gt;"",VLOOKUP($D19,ComptesParNuméro!$N$2:$O$1266,2,FALSE),"")</f>
        <v/>
      </c>
      <c r="X19" s="45">
        <f t="shared" si="2"/>
        <v>0</v>
      </c>
      <c r="Y19" s="45">
        <f t="shared" si="3"/>
        <v>0</v>
      </c>
      <c r="Z19" s="45">
        <f t="shared" si="4"/>
        <v>0</v>
      </c>
      <c r="AA19" s="45">
        <f t="shared" si="5"/>
        <v>0</v>
      </c>
      <c r="AB19" s="45">
        <f t="shared" si="6"/>
        <v>0</v>
      </c>
      <c r="AC19" s="45">
        <f t="shared" si="6"/>
        <v>0</v>
      </c>
      <c r="AD19" s="45">
        <f t="shared" si="7"/>
        <v>0</v>
      </c>
      <c r="AE19" s="45">
        <f t="shared" si="8"/>
        <v>0</v>
      </c>
      <c r="AF19" s="45">
        <f t="shared" si="9"/>
        <v>0</v>
      </c>
      <c r="AG19" s="45">
        <f t="shared" si="10"/>
        <v>0</v>
      </c>
      <c r="AH19" s="45">
        <f t="shared" si="11"/>
        <v>0</v>
      </c>
      <c r="AI19" s="45">
        <f t="shared" si="12"/>
        <v>0</v>
      </c>
      <c r="AJ19" s="45">
        <f t="shared" si="13"/>
        <v>0</v>
      </c>
      <c r="AK19" s="45">
        <f t="shared" si="14"/>
        <v>0</v>
      </c>
      <c r="AL19" s="45">
        <f t="shared" si="15"/>
        <v>0</v>
      </c>
      <c r="AM19" s="45">
        <f t="shared" si="16"/>
        <v>0</v>
      </c>
      <c r="AN19" s="45">
        <f t="shared" si="17"/>
        <v>0</v>
      </c>
      <c r="AO19" s="45">
        <f t="shared" si="18"/>
        <v>0</v>
      </c>
      <c r="AP19" s="45">
        <f t="shared" si="19"/>
        <v>0</v>
      </c>
      <c r="AQ19" s="45">
        <f t="shared" si="20"/>
        <v>0</v>
      </c>
      <c r="AR19" s="45">
        <f t="shared" si="21"/>
        <v>0</v>
      </c>
      <c r="AS19" s="45">
        <f t="shared" si="22"/>
        <v>0</v>
      </c>
      <c r="AT19" s="45">
        <f t="shared" si="23"/>
        <v>0</v>
      </c>
      <c r="AU19" s="45">
        <f t="shared" si="24"/>
        <v>0</v>
      </c>
      <c r="AV19" s="45">
        <f t="shared" si="25"/>
        <v>0</v>
      </c>
      <c r="AW19" s="45">
        <f t="shared" si="26"/>
        <v>0</v>
      </c>
      <c r="AX19" s="45">
        <f t="shared" si="27"/>
        <v>0</v>
      </c>
      <c r="AY19" s="45">
        <f t="shared" si="28"/>
        <v>0</v>
      </c>
      <c r="AZ19" s="45">
        <f t="shared" si="29"/>
        <v>0</v>
      </c>
      <c r="BA19" s="45">
        <f t="shared" si="30"/>
        <v>0</v>
      </c>
    </row>
    <row r="20" spans="1:53" ht="15.75" thickBot="1" x14ac:dyDescent="0.3">
      <c r="A20" s="48" t="s">
        <v>1570</v>
      </c>
      <c r="B20" s="57"/>
      <c r="C20" s="59"/>
      <c r="D20" s="180"/>
      <c r="E20" s="181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45" t="str">
        <f t="shared" si="0"/>
        <v/>
      </c>
      <c r="V20" s="54">
        <f t="shared" si="1"/>
        <v>0</v>
      </c>
      <c r="W20" s="45" t="str">
        <f>IF($D20&lt;&gt;"",VLOOKUP($D20,ComptesParNuméro!$N$2:$O$1266,2,FALSE),"")</f>
        <v/>
      </c>
      <c r="X20" s="45">
        <f t="shared" si="2"/>
        <v>0</v>
      </c>
      <c r="Y20" s="45">
        <f t="shared" si="3"/>
        <v>0</v>
      </c>
      <c r="Z20" s="45">
        <f t="shared" si="4"/>
        <v>0</v>
      </c>
      <c r="AA20" s="45">
        <f t="shared" si="5"/>
        <v>0</v>
      </c>
      <c r="AB20" s="45">
        <f t="shared" si="6"/>
        <v>0</v>
      </c>
      <c r="AC20" s="45">
        <f t="shared" si="6"/>
        <v>0</v>
      </c>
      <c r="AD20" s="45">
        <f t="shared" si="7"/>
        <v>0</v>
      </c>
      <c r="AE20" s="45">
        <f t="shared" si="8"/>
        <v>0</v>
      </c>
      <c r="AF20" s="45">
        <f t="shared" si="9"/>
        <v>0</v>
      </c>
      <c r="AG20" s="45">
        <f t="shared" si="10"/>
        <v>0</v>
      </c>
      <c r="AH20" s="45">
        <f t="shared" si="11"/>
        <v>0</v>
      </c>
      <c r="AI20" s="45">
        <f t="shared" si="12"/>
        <v>0</v>
      </c>
      <c r="AJ20" s="45">
        <f t="shared" si="13"/>
        <v>0</v>
      </c>
      <c r="AK20" s="45">
        <f t="shared" si="14"/>
        <v>0</v>
      </c>
      <c r="AL20" s="45">
        <f t="shared" si="15"/>
        <v>0</v>
      </c>
      <c r="AM20" s="45">
        <f t="shared" si="16"/>
        <v>0</v>
      </c>
      <c r="AN20" s="45">
        <f t="shared" si="17"/>
        <v>0</v>
      </c>
      <c r="AO20" s="45">
        <f t="shared" si="18"/>
        <v>0</v>
      </c>
      <c r="AP20" s="45">
        <f t="shared" si="19"/>
        <v>0</v>
      </c>
      <c r="AQ20" s="45">
        <f t="shared" si="20"/>
        <v>0</v>
      </c>
      <c r="AR20" s="45">
        <f t="shared" si="21"/>
        <v>0</v>
      </c>
      <c r="AS20" s="45">
        <f t="shared" si="22"/>
        <v>0</v>
      </c>
      <c r="AT20" s="45">
        <f t="shared" si="23"/>
        <v>0</v>
      </c>
      <c r="AU20" s="45">
        <f t="shared" si="24"/>
        <v>0</v>
      </c>
      <c r="AV20" s="45">
        <f t="shared" si="25"/>
        <v>0</v>
      </c>
      <c r="AW20" s="45">
        <f t="shared" si="26"/>
        <v>0</v>
      </c>
      <c r="AX20" s="45">
        <f t="shared" si="27"/>
        <v>0</v>
      </c>
      <c r="AY20" s="45">
        <f t="shared" si="28"/>
        <v>0</v>
      </c>
      <c r="AZ20" s="45">
        <f t="shared" si="29"/>
        <v>0</v>
      </c>
      <c r="BA20" s="45">
        <f t="shared" si="30"/>
        <v>0</v>
      </c>
    </row>
    <row r="21" spans="1:53" ht="15.75" thickBot="1" x14ac:dyDescent="0.3">
      <c r="A21" s="48" t="s">
        <v>1570</v>
      </c>
      <c r="B21" s="57"/>
      <c r="C21" s="59"/>
      <c r="D21" s="180"/>
      <c r="E21" s="181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45" t="str">
        <f t="shared" si="0"/>
        <v/>
      </c>
      <c r="V21" s="54">
        <f t="shared" si="1"/>
        <v>0</v>
      </c>
      <c r="W21" s="45" t="str">
        <f>IF($D21&lt;&gt;"",VLOOKUP($D21,ComptesParNuméro!$N$2:$O$1266,2,FALSE),"")</f>
        <v/>
      </c>
      <c r="X21" s="45">
        <f t="shared" si="2"/>
        <v>0</v>
      </c>
      <c r="Y21" s="45">
        <f t="shared" si="3"/>
        <v>0</v>
      </c>
      <c r="Z21" s="45">
        <f t="shared" si="4"/>
        <v>0</v>
      </c>
      <c r="AA21" s="45">
        <f t="shared" si="5"/>
        <v>0</v>
      </c>
      <c r="AB21" s="45">
        <f t="shared" si="6"/>
        <v>0</v>
      </c>
      <c r="AC21" s="45">
        <f t="shared" si="6"/>
        <v>0</v>
      </c>
      <c r="AD21" s="45">
        <f t="shared" si="7"/>
        <v>0</v>
      </c>
      <c r="AE21" s="45">
        <f t="shared" si="8"/>
        <v>0</v>
      </c>
      <c r="AF21" s="45">
        <f t="shared" si="9"/>
        <v>0</v>
      </c>
      <c r="AG21" s="45">
        <f t="shared" si="10"/>
        <v>0</v>
      </c>
      <c r="AH21" s="45">
        <f t="shared" si="11"/>
        <v>0</v>
      </c>
      <c r="AI21" s="45">
        <f t="shared" si="12"/>
        <v>0</v>
      </c>
      <c r="AJ21" s="45">
        <f t="shared" si="13"/>
        <v>0</v>
      </c>
      <c r="AK21" s="45">
        <f t="shared" si="14"/>
        <v>0</v>
      </c>
      <c r="AL21" s="45">
        <f t="shared" si="15"/>
        <v>0</v>
      </c>
      <c r="AM21" s="45">
        <f t="shared" si="16"/>
        <v>0</v>
      </c>
      <c r="AN21" s="45">
        <f t="shared" si="17"/>
        <v>0</v>
      </c>
      <c r="AO21" s="45">
        <f t="shared" si="18"/>
        <v>0</v>
      </c>
      <c r="AP21" s="45">
        <f t="shared" si="19"/>
        <v>0</v>
      </c>
      <c r="AQ21" s="45">
        <f t="shared" si="20"/>
        <v>0</v>
      </c>
      <c r="AR21" s="45">
        <f t="shared" si="21"/>
        <v>0</v>
      </c>
      <c r="AS21" s="45">
        <f t="shared" si="22"/>
        <v>0</v>
      </c>
      <c r="AT21" s="45">
        <f t="shared" si="23"/>
        <v>0</v>
      </c>
      <c r="AU21" s="45">
        <f t="shared" si="24"/>
        <v>0</v>
      </c>
      <c r="AV21" s="45">
        <f t="shared" si="25"/>
        <v>0</v>
      </c>
      <c r="AW21" s="45">
        <f t="shared" si="26"/>
        <v>0</v>
      </c>
      <c r="AX21" s="45">
        <f t="shared" si="27"/>
        <v>0</v>
      </c>
      <c r="AY21" s="45">
        <f t="shared" si="28"/>
        <v>0</v>
      </c>
      <c r="AZ21" s="45">
        <f t="shared" si="29"/>
        <v>0</v>
      </c>
      <c r="BA21" s="45">
        <f t="shared" si="30"/>
        <v>0</v>
      </c>
    </row>
    <row r="22" spans="1:53" ht="15.75" thickBot="1" x14ac:dyDescent="0.3">
      <c r="A22" s="48" t="s">
        <v>1570</v>
      </c>
      <c r="B22" s="57"/>
      <c r="C22" s="59"/>
      <c r="D22" s="180"/>
      <c r="E22" s="181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45" t="str">
        <f t="shared" si="0"/>
        <v/>
      </c>
      <c r="V22" s="54">
        <f t="shared" si="1"/>
        <v>0</v>
      </c>
      <c r="W22" s="45" t="str">
        <f>IF($D22&lt;&gt;"",VLOOKUP($D22,ComptesParNuméro!$N$2:$O$1266,2,FALSE),"")</f>
        <v/>
      </c>
      <c r="X22" s="45">
        <f t="shared" si="2"/>
        <v>0</v>
      </c>
      <c r="Y22" s="45">
        <f t="shared" si="3"/>
        <v>0</v>
      </c>
      <c r="Z22" s="45">
        <f t="shared" si="4"/>
        <v>0</v>
      </c>
      <c r="AA22" s="45">
        <f t="shared" si="5"/>
        <v>0</v>
      </c>
      <c r="AB22" s="45">
        <f t="shared" si="6"/>
        <v>0</v>
      </c>
      <c r="AC22" s="45">
        <f t="shared" si="6"/>
        <v>0</v>
      </c>
      <c r="AD22" s="45">
        <f t="shared" si="7"/>
        <v>0</v>
      </c>
      <c r="AE22" s="45">
        <f t="shared" si="8"/>
        <v>0</v>
      </c>
      <c r="AF22" s="45">
        <f t="shared" si="9"/>
        <v>0</v>
      </c>
      <c r="AG22" s="45">
        <f t="shared" si="10"/>
        <v>0</v>
      </c>
      <c r="AH22" s="45">
        <f t="shared" si="11"/>
        <v>0</v>
      </c>
      <c r="AI22" s="45">
        <f t="shared" si="12"/>
        <v>0</v>
      </c>
      <c r="AJ22" s="45">
        <f t="shared" si="13"/>
        <v>0</v>
      </c>
      <c r="AK22" s="45">
        <f t="shared" si="14"/>
        <v>0</v>
      </c>
      <c r="AL22" s="45">
        <f t="shared" si="15"/>
        <v>0</v>
      </c>
      <c r="AM22" s="45">
        <f t="shared" si="16"/>
        <v>0</v>
      </c>
      <c r="AN22" s="45">
        <f t="shared" si="17"/>
        <v>0</v>
      </c>
      <c r="AO22" s="45">
        <f t="shared" si="18"/>
        <v>0</v>
      </c>
      <c r="AP22" s="45">
        <f t="shared" si="19"/>
        <v>0</v>
      </c>
      <c r="AQ22" s="45">
        <f t="shared" si="20"/>
        <v>0</v>
      </c>
      <c r="AR22" s="45">
        <f t="shared" si="21"/>
        <v>0</v>
      </c>
      <c r="AS22" s="45">
        <f t="shared" si="22"/>
        <v>0</v>
      </c>
      <c r="AT22" s="45">
        <f t="shared" si="23"/>
        <v>0</v>
      </c>
      <c r="AU22" s="45">
        <f t="shared" si="24"/>
        <v>0</v>
      </c>
      <c r="AV22" s="45">
        <f t="shared" si="25"/>
        <v>0</v>
      </c>
      <c r="AW22" s="45">
        <f t="shared" si="26"/>
        <v>0</v>
      </c>
      <c r="AX22" s="45">
        <f t="shared" si="27"/>
        <v>0</v>
      </c>
      <c r="AY22" s="45">
        <f t="shared" si="28"/>
        <v>0</v>
      </c>
      <c r="AZ22" s="45">
        <f t="shared" si="29"/>
        <v>0</v>
      </c>
      <c r="BA22" s="45">
        <f t="shared" si="30"/>
        <v>0</v>
      </c>
    </row>
    <row r="23" spans="1:53" ht="15.75" thickBot="1" x14ac:dyDescent="0.3">
      <c r="A23" s="48" t="s">
        <v>1570</v>
      </c>
      <c r="B23" s="57"/>
      <c r="C23" s="59"/>
      <c r="D23" s="180"/>
      <c r="E23" s="181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45" t="str">
        <f t="shared" si="0"/>
        <v/>
      </c>
      <c r="V23" s="54">
        <f t="shared" si="1"/>
        <v>0</v>
      </c>
      <c r="W23" s="45" t="str">
        <f>IF($D23&lt;&gt;"",VLOOKUP($D23,ComptesParNuméro!$N$2:$O$1266,2,FALSE),"")</f>
        <v/>
      </c>
      <c r="X23" s="45">
        <f t="shared" si="2"/>
        <v>0</v>
      </c>
      <c r="Y23" s="45">
        <f t="shared" si="3"/>
        <v>0</v>
      </c>
      <c r="Z23" s="45">
        <f t="shared" si="4"/>
        <v>0</v>
      </c>
      <c r="AA23" s="45">
        <f t="shared" si="5"/>
        <v>0</v>
      </c>
      <c r="AB23" s="45">
        <f t="shared" si="6"/>
        <v>0</v>
      </c>
      <c r="AC23" s="45">
        <f t="shared" si="6"/>
        <v>0</v>
      </c>
      <c r="AD23" s="45">
        <f t="shared" si="7"/>
        <v>0</v>
      </c>
      <c r="AE23" s="45">
        <f t="shared" si="8"/>
        <v>0</v>
      </c>
      <c r="AF23" s="45">
        <f t="shared" si="9"/>
        <v>0</v>
      </c>
      <c r="AG23" s="45">
        <f t="shared" si="10"/>
        <v>0</v>
      </c>
      <c r="AH23" s="45">
        <f t="shared" si="11"/>
        <v>0</v>
      </c>
      <c r="AI23" s="45">
        <f t="shared" si="12"/>
        <v>0</v>
      </c>
      <c r="AJ23" s="45">
        <f t="shared" si="13"/>
        <v>0</v>
      </c>
      <c r="AK23" s="45">
        <f t="shared" si="14"/>
        <v>0</v>
      </c>
      <c r="AL23" s="45">
        <f t="shared" si="15"/>
        <v>0</v>
      </c>
      <c r="AM23" s="45">
        <f t="shared" si="16"/>
        <v>0</v>
      </c>
      <c r="AN23" s="45">
        <f t="shared" si="17"/>
        <v>0</v>
      </c>
      <c r="AO23" s="45">
        <f t="shared" si="18"/>
        <v>0</v>
      </c>
      <c r="AP23" s="45">
        <f t="shared" si="19"/>
        <v>0</v>
      </c>
      <c r="AQ23" s="45">
        <f t="shared" si="20"/>
        <v>0</v>
      </c>
      <c r="AR23" s="45">
        <f t="shared" si="21"/>
        <v>0</v>
      </c>
      <c r="AS23" s="45">
        <f t="shared" si="22"/>
        <v>0</v>
      </c>
      <c r="AT23" s="45">
        <f t="shared" si="23"/>
        <v>0</v>
      </c>
      <c r="AU23" s="45">
        <f t="shared" si="24"/>
        <v>0</v>
      </c>
      <c r="AV23" s="45">
        <f t="shared" si="25"/>
        <v>0</v>
      </c>
      <c r="AW23" s="45">
        <f t="shared" si="26"/>
        <v>0</v>
      </c>
      <c r="AX23" s="45">
        <f t="shared" si="27"/>
        <v>0</v>
      </c>
      <c r="AY23" s="45">
        <f t="shared" si="28"/>
        <v>0</v>
      </c>
      <c r="AZ23" s="45">
        <f t="shared" si="29"/>
        <v>0</v>
      </c>
      <c r="BA23" s="45">
        <f t="shared" si="30"/>
        <v>0</v>
      </c>
    </row>
    <row r="24" spans="1:53" ht="15.75" thickBot="1" x14ac:dyDescent="0.3">
      <c r="A24" s="48" t="s">
        <v>1570</v>
      </c>
      <c r="B24" s="57"/>
      <c r="C24" s="59"/>
      <c r="D24" s="180"/>
      <c r="E24" s="181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45" t="str">
        <f t="shared" si="0"/>
        <v/>
      </c>
      <c r="V24" s="54">
        <f t="shared" si="1"/>
        <v>0</v>
      </c>
      <c r="W24" s="45" t="str">
        <f>IF($D24&lt;&gt;"",VLOOKUP($D24,ComptesParNuméro!$N$2:$O$1266,2,FALSE),"")</f>
        <v/>
      </c>
      <c r="X24" s="45">
        <f t="shared" si="2"/>
        <v>0</v>
      </c>
      <c r="Y24" s="45">
        <f t="shared" si="3"/>
        <v>0</v>
      </c>
      <c r="Z24" s="45">
        <f t="shared" si="4"/>
        <v>0</v>
      </c>
      <c r="AA24" s="45">
        <f t="shared" si="5"/>
        <v>0</v>
      </c>
      <c r="AB24" s="45">
        <f t="shared" si="6"/>
        <v>0</v>
      </c>
      <c r="AC24" s="45">
        <f t="shared" si="6"/>
        <v>0</v>
      </c>
      <c r="AD24" s="45">
        <f t="shared" si="7"/>
        <v>0</v>
      </c>
      <c r="AE24" s="45">
        <f t="shared" si="8"/>
        <v>0</v>
      </c>
      <c r="AF24" s="45">
        <f t="shared" si="9"/>
        <v>0</v>
      </c>
      <c r="AG24" s="45">
        <f t="shared" si="10"/>
        <v>0</v>
      </c>
      <c r="AH24" s="45">
        <f t="shared" si="11"/>
        <v>0</v>
      </c>
      <c r="AI24" s="45">
        <f t="shared" si="12"/>
        <v>0</v>
      </c>
      <c r="AJ24" s="45">
        <f t="shared" si="13"/>
        <v>0</v>
      </c>
      <c r="AK24" s="45">
        <f t="shared" si="14"/>
        <v>0</v>
      </c>
      <c r="AL24" s="45">
        <f t="shared" si="15"/>
        <v>0</v>
      </c>
      <c r="AM24" s="45">
        <f t="shared" si="16"/>
        <v>0</v>
      </c>
      <c r="AN24" s="45">
        <f t="shared" si="17"/>
        <v>0</v>
      </c>
      <c r="AO24" s="45">
        <f t="shared" si="18"/>
        <v>0</v>
      </c>
      <c r="AP24" s="45">
        <f t="shared" si="19"/>
        <v>0</v>
      </c>
      <c r="AQ24" s="45">
        <f t="shared" si="20"/>
        <v>0</v>
      </c>
      <c r="AR24" s="45">
        <f t="shared" si="21"/>
        <v>0</v>
      </c>
      <c r="AS24" s="45">
        <f t="shared" si="22"/>
        <v>0</v>
      </c>
      <c r="AT24" s="45">
        <f t="shared" si="23"/>
        <v>0</v>
      </c>
      <c r="AU24" s="45">
        <f t="shared" si="24"/>
        <v>0</v>
      </c>
      <c r="AV24" s="45">
        <f t="shared" si="25"/>
        <v>0</v>
      </c>
      <c r="AW24" s="45">
        <f t="shared" si="26"/>
        <v>0</v>
      </c>
      <c r="AX24" s="45">
        <f t="shared" si="27"/>
        <v>0</v>
      </c>
      <c r="AY24" s="45">
        <f t="shared" si="28"/>
        <v>0</v>
      </c>
      <c r="AZ24" s="45">
        <f t="shared" si="29"/>
        <v>0</v>
      </c>
      <c r="BA24" s="45">
        <f t="shared" si="30"/>
        <v>0</v>
      </c>
    </row>
    <row r="25" spans="1:53" ht="15.75" thickBot="1" x14ac:dyDescent="0.3">
      <c r="A25" s="48" t="s">
        <v>1570</v>
      </c>
      <c r="B25" s="57"/>
      <c r="C25" s="59"/>
      <c r="D25" s="180"/>
      <c r="E25" s="181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45" t="str">
        <f t="shared" si="0"/>
        <v/>
      </c>
      <c r="V25" s="54">
        <f t="shared" si="1"/>
        <v>0</v>
      </c>
      <c r="W25" s="45" t="str">
        <f>IF($D25&lt;&gt;"",VLOOKUP($D25,ComptesParNuméro!$N$2:$O$1266,2,FALSE),"")</f>
        <v/>
      </c>
      <c r="X25" s="45">
        <f t="shared" si="2"/>
        <v>0</v>
      </c>
      <c r="Y25" s="45">
        <f t="shared" si="3"/>
        <v>0</v>
      </c>
      <c r="Z25" s="45">
        <f t="shared" si="4"/>
        <v>0</v>
      </c>
      <c r="AA25" s="45">
        <f t="shared" si="5"/>
        <v>0</v>
      </c>
      <c r="AB25" s="45">
        <f t="shared" si="6"/>
        <v>0</v>
      </c>
      <c r="AC25" s="45">
        <f t="shared" si="6"/>
        <v>0</v>
      </c>
      <c r="AD25" s="45">
        <f t="shared" si="7"/>
        <v>0</v>
      </c>
      <c r="AE25" s="45">
        <f t="shared" si="8"/>
        <v>0</v>
      </c>
      <c r="AF25" s="45">
        <f t="shared" si="9"/>
        <v>0</v>
      </c>
      <c r="AG25" s="45">
        <f t="shared" si="10"/>
        <v>0</v>
      </c>
      <c r="AH25" s="45">
        <f t="shared" si="11"/>
        <v>0</v>
      </c>
      <c r="AI25" s="45">
        <f t="shared" si="12"/>
        <v>0</v>
      </c>
      <c r="AJ25" s="45">
        <f t="shared" si="13"/>
        <v>0</v>
      </c>
      <c r="AK25" s="45">
        <f t="shared" si="14"/>
        <v>0</v>
      </c>
      <c r="AL25" s="45">
        <f t="shared" si="15"/>
        <v>0</v>
      </c>
      <c r="AM25" s="45">
        <f t="shared" si="16"/>
        <v>0</v>
      </c>
      <c r="AN25" s="45">
        <f t="shared" si="17"/>
        <v>0</v>
      </c>
      <c r="AO25" s="45">
        <f t="shared" si="18"/>
        <v>0</v>
      </c>
      <c r="AP25" s="45">
        <f t="shared" si="19"/>
        <v>0</v>
      </c>
      <c r="AQ25" s="45">
        <f t="shared" si="20"/>
        <v>0</v>
      </c>
      <c r="AR25" s="45">
        <f t="shared" si="21"/>
        <v>0</v>
      </c>
      <c r="AS25" s="45">
        <f t="shared" si="22"/>
        <v>0</v>
      </c>
      <c r="AT25" s="45">
        <f t="shared" si="23"/>
        <v>0</v>
      </c>
      <c r="AU25" s="45">
        <f t="shared" si="24"/>
        <v>0</v>
      </c>
      <c r="AV25" s="45">
        <f t="shared" si="25"/>
        <v>0</v>
      </c>
      <c r="AW25" s="45">
        <f t="shared" si="26"/>
        <v>0</v>
      </c>
      <c r="AX25" s="45">
        <f t="shared" si="27"/>
        <v>0</v>
      </c>
      <c r="AY25" s="45">
        <f t="shared" si="28"/>
        <v>0</v>
      </c>
      <c r="AZ25" s="45">
        <f t="shared" si="29"/>
        <v>0</v>
      </c>
      <c r="BA25" s="45">
        <f t="shared" si="30"/>
        <v>0</v>
      </c>
    </row>
    <row r="26" spans="1:53" ht="15.75" thickBot="1" x14ac:dyDescent="0.3">
      <c r="A26" s="48" t="s">
        <v>1570</v>
      </c>
      <c r="B26" s="57"/>
      <c r="C26" s="59"/>
      <c r="D26" s="180"/>
      <c r="E26" s="181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45" t="str">
        <f t="shared" si="0"/>
        <v/>
      </c>
      <c r="V26" s="54">
        <f t="shared" si="1"/>
        <v>0</v>
      </c>
      <c r="W26" s="45" t="str">
        <f>IF($D26&lt;&gt;"",VLOOKUP($D26,ComptesParNuméro!$N$2:$O$1266,2,FALSE),"")</f>
        <v/>
      </c>
      <c r="X26" s="45">
        <f t="shared" si="2"/>
        <v>0</v>
      </c>
      <c r="Y26" s="45">
        <f t="shared" si="3"/>
        <v>0</v>
      </c>
      <c r="Z26" s="45">
        <f t="shared" si="4"/>
        <v>0</v>
      </c>
      <c r="AA26" s="45">
        <f t="shared" si="5"/>
        <v>0</v>
      </c>
      <c r="AB26" s="45">
        <f t="shared" ref="AB26:AC41" si="31">IF($W26="Investissement",J26,0)</f>
        <v>0</v>
      </c>
      <c r="AC26" s="45">
        <f t="shared" si="31"/>
        <v>0</v>
      </c>
      <c r="AD26" s="45">
        <f t="shared" si="7"/>
        <v>0</v>
      </c>
      <c r="AE26" s="45">
        <f t="shared" si="8"/>
        <v>0</v>
      </c>
      <c r="AF26" s="45">
        <f t="shared" si="9"/>
        <v>0</v>
      </c>
      <c r="AG26" s="45">
        <f t="shared" si="10"/>
        <v>0</v>
      </c>
      <c r="AH26" s="45">
        <f t="shared" si="11"/>
        <v>0</v>
      </c>
      <c r="AI26" s="45">
        <f t="shared" si="12"/>
        <v>0</v>
      </c>
      <c r="AJ26" s="45">
        <f t="shared" si="13"/>
        <v>0</v>
      </c>
      <c r="AK26" s="45">
        <f t="shared" si="14"/>
        <v>0</v>
      </c>
      <c r="AL26" s="45">
        <f t="shared" si="15"/>
        <v>0</v>
      </c>
      <c r="AM26" s="45">
        <f t="shared" si="16"/>
        <v>0</v>
      </c>
      <c r="AN26" s="45">
        <f t="shared" si="17"/>
        <v>0</v>
      </c>
      <c r="AO26" s="45">
        <f t="shared" si="18"/>
        <v>0</v>
      </c>
      <c r="AP26" s="45">
        <f t="shared" si="19"/>
        <v>0</v>
      </c>
      <c r="AQ26" s="45">
        <f t="shared" si="20"/>
        <v>0</v>
      </c>
      <c r="AR26" s="45">
        <f t="shared" si="21"/>
        <v>0</v>
      </c>
      <c r="AS26" s="45">
        <f t="shared" si="22"/>
        <v>0</v>
      </c>
      <c r="AT26" s="45">
        <f t="shared" si="23"/>
        <v>0</v>
      </c>
      <c r="AU26" s="45">
        <f t="shared" si="24"/>
        <v>0</v>
      </c>
      <c r="AV26" s="45">
        <f t="shared" si="25"/>
        <v>0</v>
      </c>
      <c r="AW26" s="45">
        <f t="shared" si="26"/>
        <v>0</v>
      </c>
      <c r="AX26" s="45">
        <f t="shared" si="27"/>
        <v>0</v>
      </c>
      <c r="AY26" s="45">
        <f t="shared" si="28"/>
        <v>0</v>
      </c>
      <c r="AZ26" s="45">
        <f t="shared" si="29"/>
        <v>0</v>
      </c>
      <c r="BA26" s="45">
        <f t="shared" si="30"/>
        <v>0</v>
      </c>
    </row>
    <row r="27" spans="1:53" ht="15.75" thickBot="1" x14ac:dyDescent="0.3">
      <c r="A27" s="48" t="s">
        <v>1570</v>
      </c>
      <c r="B27" s="57"/>
      <c r="C27" s="59"/>
      <c r="D27" s="180"/>
      <c r="E27" s="181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45" t="str">
        <f t="shared" si="0"/>
        <v/>
      </c>
      <c r="V27" s="54">
        <f t="shared" si="1"/>
        <v>0</v>
      </c>
      <c r="W27" s="45" t="str">
        <f>IF($D27&lt;&gt;"",VLOOKUP($D27,ComptesParNuméro!$N$2:$O$1266,2,FALSE),"")</f>
        <v/>
      </c>
      <c r="X27" s="45">
        <f t="shared" si="2"/>
        <v>0</v>
      </c>
      <c r="Y27" s="45">
        <f t="shared" si="3"/>
        <v>0</v>
      </c>
      <c r="Z27" s="45">
        <f t="shared" si="4"/>
        <v>0</v>
      </c>
      <c r="AA27" s="45">
        <f t="shared" si="5"/>
        <v>0</v>
      </c>
      <c r="AB27" s="45">
        <f t="shared" si="31"/>
        <v>0</v>
      </c>
      <c r="AC27" s="45">
        <f t="shared" si="31"/>
        <v>0</v>
      </c>
      <c r="AD27" s="45">
        <f t="shared" si="7"/>
        <v>0</v>
      </c>
      <c r="AE27" s="45">
        <f t="shared" si="8"/>
        <v>0</v>
      </c>
      <c r="AF27" s="45">
        <f t="shared" si="9"/>
        <v>0</v>
      </c>
      <c r="AG27" s="45">
        <f t="shared" si="10"/>
        <v>0</v>
      </c>
      <c r="AH27" s="45">
        <f t="shared" si="11"/>
        <v>0</v>
      </c>
      <c r="AI27" s="45">
        <f t="shared" si="12"/>
        <v>0</v>
      </c>
      <c r="AJ27" s="45">
        <f t="shared" si="13"/>
        <v>0</v>
      </c>
      <c r="AK27" s="45">
        <f t="shared" si="14"/>
        <v>0</v>
      </c>
      <c r="AL27" s="45">
        <f t="shared" si="15"/>
        <v>0</v>
      </c>
      <c r="AM27" s="45">
        <f t="shared" si="16"/>
        <v>0</v>
      </c>
      <c r="AN27" s="45">
        <f t="shared" si="17"/>
        <v>0</v>
      </c>
      <c r="AO27" s="45">
        <f t="shared" si="18"/>
        <v>0</v>
      </c>
      <c r="AP27" s="45">
        <f t="shared" si="19"/>
        <v>0</v>
      </c>
      <c r="AQ27" s="45">
        <f t="shared" si="20"/>
        <v>0</v>
      </c>
      <c r="AR27" s="45">
        <f t="shared" si="21"/>
        <v>0</v>
      </c>
      <c r="AS27" s="45">
        <f t="shared" si="22"/>
        <v>0</v>
      </c>
      <c r="AT27" s="45">
        <f t="shared" si="23"/>
        <v>0</v>
      </c>
      <c r="AU27" s="45">
        <f t="shared" si="24"/>
        <v>0</v>
      </c>
      <c r="AV27" s="45">
        <f t="shared" si="25"/>
        <v>0</v>
      </c>
      <c r="AW27" s="45">
        <f t="shared" si="26"/>
        <v>0</v>
      </c>
      <c r="AX27" s="45">
        <f t="shared" si="27"/>
        <v>0</v>
      </c>
      <c r="AY27" s="45">
        <f t="shared" si="28"/>
        <v>0</v>
      </c>
      <c r="AZ27" s="45">
        <f t="shared" si="29"/>
        <v>0</v>
      </c>
      <c r="BA27" s="45">
        <f t="shared" si="30"/>
        <v>0</v>
      </c>
    </row>
    <row r="28" spans="1:53" ht="15.75" thickBot="1" x14ac:dyDescent="0.3">
      <c r="A28" s="48" t="s">
        <v>1570</v>
      </c>
      <c r="B28" s="57"/>
      <c r="C28" s="59"/>
      <c r="D28" s="180"/>
      <c r="E28" s="181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45" t="str">
        <f t="shared" si="0"/>
        <v/>
      </c>
      <c r="V28" s="54">
        <f t="shared" si="1"/>
        <v>0</v>
      </c>
      <c r="W28" s="45" t="str">
        <f>IF($D28&lt;&gt;"",VLOOKUP($D28,ComptesParNuméro!$N$2:$O$1266,2,FALSE),"")</f>
        <v/>
      </c>
      <c r="X28" s="45">
        <f t="shared" si="2"/>
        <v>0</v>
      </c>
      <c r="Y28" s="45">
        <f t="shared" si="3"/>
        <v>0</v>
      </c>
      <c r="Z28" s="45">
        <f t="shared" si="4"/>
        <v>0</v>
      </c>
      <c r="AA28" s="45">
        <f t="shared" si="5"/>
        <v>0</v>
      </c>
      <c r="AB28" s="45">
        <f t="shared" si="31"/>
        <v>0</v>
      </c>
      <c r="AC28" s="45">
        <f t="shared" si="31"/>
        <v>0</v>
      </c>
      <c r="AD28" s="45">
        <f t="shared" si="7"/>
        <v>0</v>
      </c>
      <c r="AE28" s="45">
        <f t="shared" si="8"/>
        <v>0</v>
      </c>
      <c r="AF28" s="45">
        <f t="shared" si="9"/>
        <v>0</v>
      </c>
      <c r="AG28" s="45">
        <f t="shared" si="10"/>
        <v>0</v>
      </c>
      <c r="AH28" s="45">
        <f t="shared" si="11"/>
        <v>0</v>
      </c>
      <c r="AI28" s="45">
        <f t="shared" si="12"/>
        <v>0</v>
      </c>
      <c r="AJ28" s="45">
        <f t="shared" si="13"/>
        <v>0</v>
      </c>
      <c r="AK28" s="45">
        <f t="shared" si="14"/>
        <v>0</v>
      </c>
      <c r="AL28" s="45">
        <f t="shared" si="15"/>
        <v>0</v>
      </c>
      <c r="AM28" s="45">
        <f t="shared" si="16"/>
        <v>0</v>
      </c>
      <c r="AN28" s="45">
        <f t="shared" si="17"/>
        <v>0</v>
      </c>
      <c r="AO28" s="45">
        <f t="shared" si="18"/>
        <v>0</v>
      </c>
      <c r="AP28" s="45">
        <f t="shared" si="19"/>
        <v>0</v>
      </c>
      <c r="AQ28" s="45">
        <f t="shared" si="20"/>
        <v>0</v>
      </c>
      <c r="AR28" s="45">
        <f t="shared" si="21"/>
        <v>0</v>
      </c>
      <c r="AS28" s="45">
        <f t="shared" si="22"/>
        <v>0</v>
      </c>
      <c r="AT28" s="45">
        <f t="shared" si="23"/>
        <v>0</v>
      </c>
      <c r="AU28" s="45">
        <f t="shared" si="24"/>
        <v>0</v>
      </c>
      <c r="AV28" s="45">
        <f t="shared" si="25"/>
        <v>0</v>
      </c>
      <c r="AW28" s="45">
        <f t="shared" si="26"/>
        <v>0</v>
      </c>
      <c r="AX28" s="45">
        <f t="shared" si="27"/>
        <v>0</v>
      </c>
      <c r="AY28" s="45">
        <f t="shared" si="28"/>
        <v>0</v>
      </c>
      <c r="AZ28" s="45">
        <f t="shared" si="29"/>
        <v>0</v>
      </c>
      <c r="BA28" s="45">
        <f t="shared" si="30"/>
        <v>0</v>
      </c>
    </row>
    <row r="29" spans="1:53" ht="15.75" thickBot="1" x14ac:dyDescent="0.3">
      <c r="A29" s="48" t="s">
        <v>1570</v>
      </c>
      <c r="B29" s="57"/>
      <c r="C29" s="59"/>
      <c r="D29" s="180"/>
      <c r="E29" s="181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45" t="str">
        <f t="shared" si="0"/>
        <v/>
      </c>
      <c r="V29" s="54">
        <f t="shared" si="1"/>
        <v>0</v>
      </c>
      <c r="W29" s="45" t="str">
        <f>IF($D29&lt;&gt;"",VLOOKUP($D29,ComptesParNuméro!$N$2:$O$1266,2,FALSE),"")</f>
        <v/>
      </c>
      <c r="X29" s="45">
        <f t="shared" si="2"/>
        <v>0</v>
      </c>
      <c r="Y29" s="45">
        <f t="shared" si="3"/>
        <v>0</v>
      </c>
      <c r="Z29" s="45">
        <f t="shared" si="4"/>
        <v>0</v>
      </c>
      <c r="AA29" s="45">
        <f t="shared" si="5"/>
        <v>0</v>
      </c>
      <c r="AB29" s="45">
        <f t="shared" si="31"/>
        <v>0</v>
      </c>
      <c r="AC29" s="45">
        <f t="shared" si="31"/>
        <v>0</v>
      </c>
      <c r="AD29" s="45">
        <f t="shared" si="7"/>
        <v>0</v>
      </c>
      <c r="AE29" s="45">
        <f t="shared" si="8"/>
        <v>0</v>
      </c>
      <c r="AF29" s="45">
        <f t="shared" si="9"/>
        <v>0</v>
      </c>
      <c r="AG29" s="45">
        <f t="shared" si="10"/>
        <v>0</v>
      </c>
      <c r="AH29" s="45">
        <f t="shared" si="11"/>
        <v>0</v>
      </c>
      <c r="AI29" s="45">
        <f t="shared" si="12"/>
        <v>0</v>
      </c>
      <c r="AJ29" s="45">
        <f t="shared" si="13"/>
        <v>0</v>
      </c>
      <c r="AK29" s="45">
        <f t="shared" si="14"/>
        <v>0</v>
      </c>
      <c r="AL29" s="45">
        <f t="shared" si="15"/>
        <v>0</v>
      </c>
      <c r="AM29" s="45">
        <f t="shared" si="16"/>
        <v>0</v>
      </c>
      <c r="AN29" s="45">
        <f t="shared" si="17"/>
        <v>0</v>
      </c>
      <c r="AO29" s="45">
        <f t="shared" si="18"/>
        <v>0</v>
      </c>
      <c r="AP29" s="45">
        <f t="shared" si="19"/>
        <v>0</v>
      </c>
      <c r="AQ29" s="45">
        <f t="shared" si="20"/>
        <v>0</v>
      </c>
      <c r="AR29" s="45">
        <f t="shared" si="21"/>
        <v>0</v>
      </c>
      <c r="AS29" s="45">
        <f t="shared" si="22"/>
        <v>0</v>
      </c>
      <c r="AT29" s="45">
        <f t="shared" si="23"/>
        <v>0</v>
      </c>
      <c r="AU29" s="45">
        <f t="shared" si="24"/>
        <v>0</v>
      </c>
      <c r="AV29" s="45">
        <f t="shared" si="25"/>
        <v>0</v>
      </c>
      <c r="AW29" s="45">
        <f t="shared" si="26"/>
        <v>0</v>
      </c>
      <c r="AX29" s="45">
        <f t="shared" si="27"/>
        <v>0</v>
      </c>
      <c r="AY29" s="45">
        <f t="shared" si="28"/>
        <v>0</v>
      </c>
      <c r="AZ29" s="45">
        <f t="shared" si="29"/>
        <v>0</v>
      </c>
      <c r="BA29" s="45">
        <f t="shared" si="30"/>
        <v>0</v>
      </c>
    </row>
    <row r="30" spans="1:53" ht="15.75" thickBot="1" x14ac:dyDescent="0.3">
      <c r="A30" s="48" t="s">
        <v>1570</v>
      </c>
      <c r="B30" s="57"/>
      <c r="C30" s="59"/>
      <c r="D30" s="180"/>
      <c r="E30" s="181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45" t="str">
        <f t="shared" si="0"/>
        <v/>
      </c>
      <c r="V30" s="54">
        <f t="shared" si="1"/>
        <v>0</v>
      </c>
      <c r="W30" s="45" t="str">
        <f>IF($D30&lt;&gt;"",VLOOKUP($D30,ComptesParNuméro!$N$2:$O$1266,2,FALSE),"")</f>
        <v/>
      </c>
      <c r="X30" s="45">
        <f t="shared" si="2"/>
        <v>0</v>
      </c>
      <c r="Y30" s="45">
        <f t="shared" si="3"/>
        <v>0</v>
      </c>
      <c r="Z30" s="45">
        <f t="shared" si="4"/>
        <v>0</v>
      </c>
      <c r="AA30" s="45">
        <f t="shared" si="5"/>
        <v>0</v>
      </c>
      <c r="AB30" s="45">
        <f t="shared" si="31"/>
        <v>0</v>
      </c>
      <c r="AC30" s="45">
        <f t="shared" si="31"/>
        <v>0</v>
      </c>
      <c r="AD30" s="45">
        <f t="shared" si="7"/>
        <v>0</v>
      </c>
      <c r="AE30" s="45">
        <f t="shared" si="8"/>
        <v>0</v>
      </c>
      <c r="AF30" s="45">
        <f t="shared" si="9"/>
        <v>0</v>
      </c>
      <c r="AG30" s="45">
        <f t="shared" si="10"/>
        <v>0</v>
      </c>
      <c r="AH30" s="45">
        <f t="shared" si="11"/>
        <v>0</v>
      </c>
      <c r="AI30" s="45">
        <f t="shared" si="12"/>
        <v>0</v>
      </c>
      <c r="AJ30" s="45">
        <f t="shared" si="13"/>
        <v>0</v>
      </c>
      <c r="AK30" s="45">
        <f t="shared" si="14"/>
        <v>0</v>
      </c>
      <c r="AL30" s="45">
        <f t="shared" si="15"/>
        <v>0</v>
      </c>
      <c r="AM30" s="45">
        <f t="shared" si="16"/>
        <v>0</v>
      </c>
      <c r="AN30" s="45">
        <f t="shared" si="17"/>
        <v>0</v>
      </c>
      <c r="AO30" s="45">
        <f t="shared" si="18"/>
        <v>0</v>
      </c>
      <c r="AP30" s="45">
        <f t="shared" si="19"/>
        <v>0</v>
      </c>
      <c r="AQ30" s="45">
        <f t="shared" si="20"/>
        <v>0</v>
      </c>
      <c r="AR30" s="45">
        <f t="shared" si="21"/>
        <v>0</v>
      </c>
      <c r="AS30" s="45">
        <f t="shared" si="22"/>
        <v>0</v>
      </c>
      <c r="AT30" s="45">
        <f t="shared" si="23"/>
        <v>0</v>
      </c>
      <c r="AU30" s="45">
        <f t="shared" si="24"/>
        <v>0</v>
      </c>
      <c r="AV30" s="45">
        <f t="shared" si="25"/>
        <v>0</v>
      </c>
      <c r="AW30" s="45">
        <f t="shared" si="26"/>
        <v>0</v>
      </c>
      <c r="AX30" s="45">
        <f t="shared" si="27"/>
        <v>0</v>
      </c>
      <c r="AY30" s="45">
        <f t="shared" si="28"/>
        <v>0</v>
      </c>
      <c r="AZ30" s="45">
        <f t="shared" si="29"/>
        <v>0</v>
      </c>
      <c r="BA30" s="45">
        <f t="shared" si="30"/>
        <v>0</v>
      </c>
    </row>
    <row r="31" spans="1:53" ht="15.75" thickBot="1" x14ac:dyDescent="0.3">
      <c r="A31" s="48" t="s">
        <v>1570</v>
      </c>
      <c r="B31" s="57"/>
      <c r="C31" s="59"/>
      <c r="D31" s="180"/>
      <c r="E31" s="181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45" t="str">
        <f t="shared" si="0"/>
        <v/>
      </c>
      <c r="V31" s="54">
        <f t="shared" si="1"/>
        <v>0</v>
      </c>
      <c r="W31" s="45" t="str">
        <f>IF($D31&lt;&gt;"",VLOOKUP($D31,ComptesParNuméro!$N$2:$O$1266,2,FALSE),"")</f>
        <v/>
      </c>
      <c r="X31" s="45">
        <f t="shared" si="2"/>
        <v>0</v>
      </c>
      <c r="Y31" s="45">
        <f t="shared" si="3"/>
        <v>0</v>
      </c>
      <c r="Z31" s="45">
        <f t="shared" si="4"/>
        <v>0</v>
      </c>
      <c r="AA31" s="45">
        <f t="shared" si="5"/>
        <v>0</v>
      </c>
      <c r="AB31" s="45">
        <f t="shared" si="31"/>
        <v>0</v>
      </c>
      <c r="AC31" s="45">
        <f t="shared" si="31"/>
        <v>0</v>
      </c>
      <c r="AD31" s="45">
        <f t="shared" si="7"/>
        <v>0</v>
      </c>
      <c r="AE31" s="45">
        <f t="shared" si="8"/>
        <v>0</v>
      </c>
      <c r="AF31" s="45">
        <f t="shared" si="9"/>
        <v>0</v>
      </c>
      <c r="AG31" s="45">
        <f t="shared" si="10"/>
        <v>0</v>
      </c>
      <c r="AH31" s="45">
        <f t="shared" si="11"/>
        <v>0</v>
      </c>
      <c r="AI31" s="45">
        <f t="shared" si="12"/>
        <v>0</v>
      </c>
      <c r="AJ31" s="45">
        <f t="shared" si="13"/>
        <v>0</v>
      </c>
      <c r="AK31" s="45">
        <f t="shared" si="14"/>
        <v>0</v>
      </c>
      <c r="AL31" s="45">
        <f t="shared" si="15"/>
        <v>0</v>
      </c>
      <c r="AM31" s="45">
        <f t="shared" si="16"/>
        <v>0</v>
      </c>
      <c r="AN31" s="45">
        <f t="shared" si="17"/>
        <v>0</v>
      </c>
      <c r="AO31" s="45">
        <f t="shared" si="18"/>
        <v>0</v>
      </c>
      <c r="AP31" s="45">
        <f t="shared" si="19"/>
        <v>0</v>
      </c>
      <c r="AQ31" s="45">
        <f t="shared" si="20"/>
        <v>0</v>
      </c>
      <c r="AR31" s="45">
        <f t="shared" si="21"/>
        <v>0</v>
      </c>
      <c r="AS31" s="45">
        <f t="shared" si="22"/>
        <v>0</v>
      </c>
      <c r="AT31" s="45">
        <f t="shared" si="23"/>
        <v>0</v>
      </c>
      <c r="AU31" s="45">
        <f t="shared" si="24"/>
        <v>0</v>
      </c>
      <c r="AV31" s="45">
        <f t="shared" si="25"/>
        <v>0</v>
      </c>
      <c r="AW31" s="45">
        <f t="shared" si="26"/>
        <v>0</v>
      </c>
      <c r="AX31" s="45">
        <f t="shared" si="27"/>
        <v>0</v>
      </c>
      <c r="AY31" s="45">
        <f t="shared" si="28"/>
        <v>0</v>
      </c>
      <c r="AZ31" s="45">
        <f t="shared" si="29"/>
        <v>0</v>
      </c>
      <c r="BA31" s="45">
        <f t="shared" si="30"/>
        <v>0</v>
      </c>
    </row>
    <row r="32" spans="1:53" ht="15.75" thickBot="1" x14ac:dyDescent="0.3">
      <c r="A32" s="48" t="s">
        <v>1570</v>
      </c>
      <c r="B32" s="57"/>
      <c r="C32" s="59"/>
      <c r="D32" s="180"/>
      <c r="E32" s="181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45" t="str">
        <f t="shared" si="0"/>
        <v/>
      </c>
      <c r="V32" s="54">
        <f t="shared" si="1"/>
        <v>0</v>
      </c>
      <c r="W32" s="45" t="str">
        <f>IF($D32&lt;&gt;"",VLOOKUP($D32,ComptesParNuméro!$N$2:$O$1266,2,FALSE),"")</f>
        <v/>
      </c>
      <c r="X32" s="45">
        <f t="shared" si="2"/>
        <v>0</v>
      </c>
      <c r="Y32" s="45">
        <f t="shared" si="3"/>
        <v>0</v>
      </c>
      <c r="Z32" s="45">
        <f t="shared" si="4"/>
        <v>0</v>
      </c>
      <c r="AA32" s="45">
        <f t="shared" si="5"/>
        <v>0</v>
      </c>
      <c r="AB32" s="45">
        <f t="shared" si="31"/>
        <v>0</v>
      </c>
      <c r="AC32" s="45">
        <f t="shared" si="31"/>
        <v>0</v>
      </c>
      <c r="AD32" s="45">
        <f t="shared" si="7"/>
        <v>0</v>
      </c>
      <c r="AE32" s="45">
        <f t="shared" si="8"/>
        <v>0</v>
      </c>
      <c r="AF32" s="45">
        <f t="shared" si="9"/>
        <v>0</v>
      </c>
      <c r="AG32" s="45">
        <f t="shared" si="10"/>
        <v>0</v>
      </c>
      <c r="AH32" s="45">
        <f t="shared" si="11"/>
        <v>0</v>
      </c>
      <c r="AI32" s="45">
        <f t="shared" si="12"/>
        <v>0</v>
      </c>
      <c r="AJ32" s="45">
        <f t="shared" si="13"/>
        <v>0</v>
      </c>
      <c r="AK32" s="45">
        <f t="shared" si="14"/>
        <v>0</v>
      </c>
      <c r="AL32" s="45">
        <f t="shared" si="15"/>
        <v>0</v>
      </c>
      <c r="AM32" s="45">
        <f t="shared" si="16"/>
        <v>0</v>
      </c>
      <c r="AN32" s="45">
        <f t="shared" si="17"/>
        <v>0</v>
      </c>
      <c r="AO32" s="45">
        <f t="shared" si="18"/>
        <v>0</v>
      </c>
      <c r="AP32" s="45">
        <f t="shared" si="19"/>
        <v>0</v>
      </c>
      <c r="AQ32" s="45">
        <f t="shared" si="20"/>
        <v>0</v>
      </c>
      <c r="AR32" s="45">
        <f t="shared" si="21"/>
        <v>0</v>
      </c>
      <c r="AS32" s="45">
        <f t="shared" si="22"/>
        <v>0</v>
      </c>
      <c r="AT32" s="45">
        <f t="shared" si="23"/>
        <v>0</v>
      </c>
      <c r="AU32" s="45">
        <f t="shared" si="24"/>
        <v>0</v>
      </c>
      <c r="AV32" s="45">
        <f t="shared" si="25"/>
        <v>0</v>
      </c>
      <c r="AW32" s="45">
        <f t="shared" si="26"/>
        <v>0</v>
      </c>
      <c r="AX32" s="45">
        <f t="shared" si="27"/>
        <v>0</v>
      </c>
      <c r="AY32" s="45">
        <f t="shared" si="28"/>
        <v>0</v>
      </c>
      <c r="AZ32" s="45">
        <f t="shared" si="29"/>
        <v>0</v>
      </c>
      <c r="BA32" s="45">
        <f t="shared" si="30"/>
        <v>0</v>
      </c>
    </row>
    <row r="33" spans="1:53" ht="15.75" thickBot="1" x14ac:dyDescent="0.3">
      <c r="A33" s="48" t="s">
        <v>1570</v>
      </c>
      <c r="B33" s="57"/>
      <c r="C33" s="59"/>
      <c r="D33" s="180"/>
      <c r="E33" s="181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45" t="str">
        <f t="shared" si="0"/>
        <v/>
      </c>
      <c r="V33" s="54">
        <f t="shared" si="1"/>
        <v>0</v>
      </c>
      <c r="W33" s="45" t="str">
        <f>IF($D33&lt;&gt;"",VLOOKUP($D33,ComptesParNuméro!$N$2:$O$1266,2,FALSE),"")</f>
        <v/>
      </c>
      <c r="X33" s="45">
        <f t="shared" si="2"/>
        <v>0</v>
      </c>
      <c r="Y33" s="45">
        <f t="shared" si="3"/>
        <v>0</v>
      </c>
      <c r="Z33" s="45">
        <f t="shared" si="4"/>
        <v>0</v>
      </c>
      <c r="AA33" s="45">
        <f t="shared" si="5"/>
        <v>0</v>
      </c>
      <c r="AB33" s="45">
        <f t="shared" si="31"/>
        <v>0</v>
      </c>
      <c r="AC33" s="45">
        <f t="shared" si="31"/>
        <v>0</v>
      </c>
      <c r="AD33" s="45">
        <f t="shared" si="7"/>
        <v>0</v>
      </c>
      <c r="AE33" s="45">
        <f t="shared" si="8"/>
        <v>0</v>
      </c>
      <c r="AF33" s="45">
        <f t="shared" si="9"/>
        <v>0</v>
      </c>
      <c r="AG33" s="45">
        <f t="shared" si="10"/>
        <v>0</v>
      </c>
      <c r="AH33" s="45">
        <f t="shared" si="11"/>
        <v>0</v>
      </c>
      <c r="AI33" s="45">
        <f t="shared" si="12"/>
        <v>0</v>
      </c>
      <c r="AJ33" s="45">
        <f t="shared" si="13"/>
        <v>0</v>
      </c>
      <c r="AK33" s="45">
        <f t="shared" si="14"/>
        <v>0</v>
      </c>
      <c r="AL33" s="45">
        <f t="shared" si="15"/>
        <v>0</v>
      </c>
      <c r="AM33" s="45">
        <f t="shared" si="16"/>
        <v>0</v>
      </c>
      <c r="AN33" s="45">
        <f t="shared" si="17"/>
        <v>0</v>
      </c>
      <c r="AO33" s="45">
        <f t="shared" si="18"/>
        <v>0</v>
      </c>
      <c r="AP33" s="45">
        <f t="shared" si="19"/>
        <v>0</v>
      </c>
      <c r="AQ33" s="45">
        <f t="shared" si="20"/>
        <v>0</v>
      </c>
      <c r="AR33" s="45">
        <f t="shared" si="21"/>
        <v>0</v>
      </c>
      <c r="AS33" s="45">
        <f t="shared" si="22"/>
        <v>0</v>
      </c>
      <c r="AT33" s="45">
        <f t="shared" si="23"/>
        <v>0</v>
      </c>
      <c r="AU33" s="45">
        <f t="shared" si="24"/>
        <v>0</v>
      </c>
      <c r="AV33" s="45">
        <f t="shared" si="25"/>
        <v>0</v>
      </c>
      <c r="AW33" s="45">
        <f t="shared" si="26"/>
        <v>0</v>
      </c>
      <c r="AX33" s="45">
        <f t="shared" si="27"/>
        <v>0</v>
      </c>
      <c r="AY33" s="45">
        <f t="shared" si="28"/>
        <v>0</v>
      </c>
      <c r="AZ33" s="45">
        <f t="shared" si="29"/>
        <v>0</v>
      </c>
      <c r="BA33" s="45">
        <f t="shared" si="30"/>
        <v>0</v>
      </c>
    </row>
    <row r="34" spans="1:53" ht="15.75" thickBot="1" x14ac:dyDescent="0.3">
      <c r="A34" s="48" t="s">
        <v>1570</v>
      </c>
      <c r="B34" s="57"/>
      <c r="C34" s="57"/>
      <c r="D34" s="180"/>
      <c r="E34" s="181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45" t="str">
        <f t="shared" si="0"/>
        <v/>
      </c>
      <c r="V34" s="54">
        <f t="shared" si="1"/>
        <v>0</v>
      </c>
      <c r="W34" s="45" t="str">
        <f>IF($D34&lt;&gt;"",VLOOKUP($D34,ComptesParNuméro!$N$2:$O$1266,2,FALSE),"")</f>
        <v/>
      </c>
      <c r="X34" s="45">
        <f t="shared" si="2"/>
        <v>0</v>
      </c>
      <c r="Y34" s="45">
        <f t="shared" si="3"/>
        <v>0</v>
      </c>
      <c r="Z34" s="45">
        <f t="shared" si="4"/>
        <v>0</v>
      </c>
      <c r="AA34" s="45">
        <f t="shared" si="5"/>
        <v>0</v>
      </c>
      <c r="AB34" s="45">
        <f t="shared" si="31"/>
        <v>0</v>
      </c>
      <c r="AC34" s="45">
        <f t="shared" si="31"/>
        <v>0</v>
      </c>
      <c r="AD34" s="45">
        <f t="shared" si="7"/>
        <v>0</v>
      </c>
      <c r="AE34" s="45">
        <f t="shared" si="8"/>
        <v>0</v>
      </c>
      <c r="AF34" s="45">
        <f t="shared" si="9"/>
        <v>0</v>
      </c>
      <c r="AG34" s="45">
        <f t="shared" si="10"/>
        <v>0</v>
      </c>
      <c r="AH34" s="45">
        <f t="shared" si="11"/>
        <v>0</v>
      </c>
      <c r="AI34" s="45">
        <f t="shared" si="12"/>
        <v>0</v>
      </c>
      <c r="AJ34" s="45">
        <f t="shared" si="13"/>
        <v>0</v>
      </c>
      <c r="AK34" s="45">
        <f t="shared" si="14"/>
        <v>0</v>
      </c>
      <c r="AL34" s="45">
        <f t="shared" si="15"/>
        <v>0</v>
      </c>
      <c r="AM34" s="45">
        <f t="shared" si="16"/>
        <v>0</v>
      </c>
      <c r="AN34" s="45">
        <f t="shared" si="17"/>
        <v>0</v>
      </c>
      <c r="AO34" s="45">
        <f t="shared" si="18"/>
        <v>0</v>
      </c>
      <c r="AP34" s="45">
        <f t="shared" si="19"/>
        <v>0</v>
      </c>
      <c r="AQ34" s="45">
        <f t="shared" si="20"/>
        <v>0</v>
      </c>
      <c r="AR34" s="45">
        <f t="shared" si="21"/>
        <v>0</v>
      </c>
      <c r="AS34" s="45">
        <f t="shared" si="22"/>
        <v>0</v>
      </c>
      <c r="AT34" s="45">
        <f t="shared" si="23"/>
        <v>0</v>
      </c>
      <c r="AU34" s="45">
        <f t="shared" si="24"/>
        <v>0</v>
      </c>
      <c r="AV34" s="45">
        <f t="shared" si="25"/>
        <v>0</v>
      </c>
      <c r="AW34" s="45">
        <f t="shared" si="26"/>
        <v>0</v>
      </c>
      <c r="AX34" s="45">
        <f t="shared" si="27"/>
        <v>0</v>
      </c>
      <c r="AY34" s="45">
        <f t="shared" si="28"/>
        <v>0</v>
      </c>
      <c r="AZ34" s="45">
        <f t="shared" si="29"/>
        <v>0</v>
      </c>
      <c r="BA34" s="45">
        <f t="shared" si="30"/>
        <v>0</v>
      </c>
    </row>
    <row r="35" spans="1:53" ht="15.75" thickBot="1" x14ac:dyDescent="0.3">
      <c r="A35" s="48" t="s">
        <v>1570</v>
      </c>
      <c r="B35" s="57"/>
      <c r="C35" s="57"/>
      <c r="D35" s="180"/>
      <c r="E35" s="181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45" t="str">
        <f t="shared" si="0"/>
        <v/>
      </c>
      <c r="V35" s="54">
        <f t="shared" si="1"/>
        <v>0</v>
      </c>
      <c r="W35" s="45" t="str">
        <f>IF($D35&lt;&gt;"",VLOOKUP($D35,ComptesParNuméro!$N$2:$O$1266,2,FALSE),"")</f>
        <v/>
      </c>
      <c r="X35" s="45">
        <f t="shared" si="2"/>
        <v>0</v>
      </c>
      <c r="Y35" s="45">
        <f t="shared" si="3"/>
        <v>0</v>
      </c>
      <c r="Z35" s="45">
        <f t="shared" si="4"/>
        <v>0</v>
      </c>
      <c r="AA35" s="45">
        <f t="shared" si="5"/>
        <v>0</v>
      </c>
      <c r="AB35" s="45">
        <f t="shared" si="31"/>
        <v>0</v>
      </c>
      <c r="AC35" s="45">
        <f t="shared" si="31"/>
        <v>0</v>
      </c>
      <c r="AD35" s="45">
        <f t="shared" si="7"/>
        <v>0</v>
      </c>
      <c r="AE35" s="45">
        <f t="shared" si="8"/>
        <v>0</v>
      </c>
      <c r="AF35" s="45">
        <f t="shared" si="9"/>
        <v>0</v>
      </c>
      <c r="AG35" s="45">
        <f t="shared" si="10"/>
        <v>0</v>
      </c>
      <c r="AH35" s="45">
        <f t="shared" si="11"/>
        <v>0</v>
      </c>
      <c r="AI35" s="45">
        <f t="shared" si="12"/>
        <v>0</v>
      </c>
      <c r="AJ35" s="45">
        <f t="shared" si="13"/>
        <v>0</v>
      </c>
      <c r="AK35" s="45">
        <f t="shared" si="14"/>
        <v>0</v>
      </c>
      <c r="AL35" s="45">
        <f t="shared" si="15"/>
        <v>0</v>
      </c>
      <c r="AM35" s="45">
        <f t="shared" si="16"/>
        <v>0</v>
      </c>
      <c r="AN35" s="45">
        <f t="shared" si="17"/>
        <v>0</v>
      </c>
      <c r="AO35" s="45">
        <f t="shared" si="18"/>
        <v>0</v>
      </c>
      <c r="AP35" s="45">
        <f t="shared" si="19"/>
        <v>0</v>
      </c>
      <c r="AQ35" s="45">
        <f t="shared" si="20"/>
        <v>0</v>
      </c>
      <c r="AR35" s="45">
        <f t="shared" si="21"/>
        <v>0</v>
      </c>
      <c r="AS35" s="45">
        <f t="shared" si="22"/>
        <v>0</v>
      </c>
      <c r="AT35" s="45">
        <f t="shared" si="23"/>
        <v>0</v>
      </c>
      <c r="AU35" s="45">
        <f t="shared" si="24"/>
        <v>0</v>
      </c>
      <c r="AV35" s="45">
        <f t="shared" si="25"/>
        <v>0</v>
      </c>
      <c r="AW35" s="45">
        <f t="shared" si="26"/>
        <v>0</v>
      </c>
      <c r="AX35" s="45">
        <f t="shared" si="27"/>
        <v>0</v>
      </c>
      <c r="AY35" s="45">
        <f t="shared" si="28"/>
        <v>0</v>
      </c>
      <c r="AZ35" s="45">
        <f t="shared" si="29"/>
        <v>0</v>
      </c>
      <c r="BA35" s="45">
        <f t="shared" si="30"/>
        <v>0</v>
      </c>
    </row>
    <row r="36" spans="1:53" ht="15.75" thickBot="1" x14ac:dyDescent="0.3">
      <c r="A36" s="48" t="s">
        <v>1570</v>
      </c>
      <c r="B36" s="57"/>
      <c r="C36" s="57"/>
      <c r="D36" s="180"/>
      <c r="E36" s="181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45" t="str">
        <f t="shared" si="0"/>
        <v/>
      </c>
      <c r="V36" s="54">
        <f t="shared" si="1"/>
        <v>0</v>
      </c>
      <c r="W36" s="45" t="str">
        <f>IF($D36&lt;&gt;"",VLOOKUP($D36,ComptesParNuméro!$N$2:$O$1266,2,FALSE),"")</f>
        <v/>
      </c>
      <c r="X36" s="45">
        <f t="shared" si="2"/>
        <v>0</v>
      </c>
      <c r="Y36" s="45">
        <f t="shared" si="3"/>
        <v>0</v>
      </c>
      <c r="Z36" s="45">
        <f t="shared" si="4"/>
        <v>0</v>
      </c>
      <c r="AA36" s="45">
        <f t="shared" si="5"/>
        <v>0</v>
      </c>
      <c r="AB36" s="45">
        <f t="shared" si="31"/>
        <v>0</v>
      </c>
      <c r="AC36" s="45">
        <f t="shared" si="31"/>
        <v>0</v>
      </c>
      <c r="AD36" s="45">
        <f t="shared" si="7"/>
        <v>0</v>
      </c>
      <c r="AE36" s="45">
        <f t="shared" si="8"/>
        <v>0</v>
      </c>
      <c r="AF36" s="45">
        <f t="shared" si="9"/>
        <v>0</v>
      </c>
      <c r="AG36" s="45">
        <f t="shared" si="10"/>
        <v>0</v>
      </c>
      <c r="AH36" s="45">
        <f t="shared" si="11"/>
        <v>0</v>
      </c>
      <c r="AI36" s="45">
        <f t="shared" si="12"/>
        <v>0</v>
      </c>
      <c r="AJ36" s="45">
        <f t="shared" si="13"/>
        <v>0</v>
      </c>
      <c r="AK36" s="45">
        <f t="shared" si="14"/>
        <v>0</v>
      </c>
      <c r="AL36" s="45">
        <f t="shared" si="15"/>
        <v>0</v>
      </c>
      <c r="AM36" s="45">
        <f t="shared" si="16"/>
        <v>0</v>
      </c>
      <c r="AN36" s="45">
        <f t="shared" si="17"/>
        <v>0</v>
      </c>
      <c r="AO36" s="45">
        <f t="shared" si="18"/>
        <v>0</v>
      </c>
      <c r="AP36" s="45">
        <f t="shared" si="19"/>
        <v>0</v>
      </c>
      <c r="AQ36" s="45">
        <f t="shared" si="20"/>
        <v>0</v>
      </c>
      <c r="AR36" s="45">
        <f t="shared" si="21"/>
        <v>0</v>
      </c>
      <c r="AS36" s="45">
        <f t="shared" si="22"/>
        <v>0</v>
      </c>
      <c r="AT36" s="45">
        <f t="shared" si="23"/>
        <v>0</v>
      </c>
      <c r="AU36" s="45">
        <f t="shared" si="24"/>
        <v>0</v>
      </c>
      <c r="AV36" s="45">
        <f t="shared" si="25"/>
        <v>0</v>
      </c>
      <c r="AW36" s="45">
        <f t="shared" si="26"/>
        <v>0</v>
      </c>
      <c r="AX36" s="45">
        <f t="shared" si="27"/>
        <v>0</v>
      </c>
      <c r="AY36" s="45">
        <f t="shared" si="28"/>
        <v>0</v>
      </c>
      <c r="AZ36" s="45">
        <f t="shared" si="29"/>
        <v>0</v>
      </c>
      <c r="BA36" s="45">
        <f t="shared" si="30"/>
        <v>0</v>
      </c>
    </row>
    <row r="37" spans="1:53" ht="15.75" thickBot="1" x14ac:dyDescent="0.3">
      <c r="A37" s="48" t="s">
        <v>1570</v>
      </c>
      <c r="B37" s="57"/>
      <c r="C37" s="57"/>
      <c r="D37" s="180"/>
      <c r="E37" s="18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45" t="str">
        <f t="shared" si="0"/>
        <v/>
      </c>
      <c r="V37" s="54">
        <f t="shared" si="1"/>
        <v>0</v>
      </c>
      <c r="W37" s="45" t="str">
        <f>IF($D37&lt;&gt;"",VLOOKUP($D37,ComptesParNuméro!$N$2:$O$1266,2,FALSE),"")</f>
        <v/>
      </c>
      <c r="X37" s="45">
        <f t="shared" si="2"/>
        <v>0</v>
      </c>
      <c r="Y37" s="45">
        <f t="shared" si="3"/>
        <v>0</v>
      </c>
      <c r="Z37" s="45">
        <f t="shared" si="4"/>
        <v>0</v>
      </c>
      <c r="AA37" s="45">
        <f t="shared" si="5"/>
        <v>0</v>
      </c>
      <c r="AB37" s="45">
        <f t="shared" si="31"/>
        <v>0</v>
      </c>
      <c r="AC37" s="45">
        <f t="shared" si="31"/>
        <v>0</v>
      </c>
      <c r="AD37" s="45">
        <f t="shared" si="7"/>
        <v>0</v>
      </c>
      <c r="AE37" s="45">
        <f t="shared" si="8"/>
        <v>0</v>
      </c>
      <c r="AF37" s="45">
        <f t="shared" si="9"/>
        <v>0</v>
      </c>
      <c r="AG37" s="45">
        <f t="shared" si="10"/>
        <v>0</v>
      </c>
      <c r="AH37" s="45">
        <f t="shared" si="11"/>
        <v>0</v>
      </c>
      <c r="AI37" s="45">
        <f t="shared" si="12"/>
        <v>0</v>
      </c>
      <c r="AJ37" s="45">
        <f t="shared" si="13"/>
        <v>0</v>
      </c>
      <c r="AK37" s="45">
        <f t="shared" si="14"/>
        <v>0</v>
      </c>
      <c r="AL37" s="45">
        <f t="shared" si="15"/>
        <v>0</v>
      </c>
      <c r="AM37" s="45">
        <f t="shared" si="16"/>
        <v>0</v>
      </c>
      <c r="AN37" s="45">
        <f t="shared" si="17"/>
        <v>0</v>
      </c>
      <c r="AO37" s="45">
        <f t="shared" si="18"/>
        <v>0</v>
      </c>
      <c r="AP37" s="45">
        <f t="shared" si="19"/>
        <v>0</v>
      </c>
      <c r="AQ37" s="45">
        <f t="shared" si="20"/>
        <v>0</v>
      </c>
      <c r="AR37" s="45">
        <f t="shared" si="21"/>
        <v>0</v>
      </c>
      <c r="AS37" s="45">
        <f t="shared" si="22"/>
        <v>0</v>
      </c>
      <c r="AT37" s="45">
        <f t="shared" si="23"/>
        <v>0</v>
      </c>
      <c r="AU37" s="45">
        <f t="shared" si="24"/>
        <v>0</v>
      </c>
      <c r="AV37" s="45">
        <f t="shared" si="25"/>
        <v>0</v>
      </c>
      <c r="AW37" s="45">
        <f t="shared" si="26"/>
        <v>0</v>
      </c>
      <c r="AX37" s="45">
        <f t="shared" si="27"/>
        <v>0</v>
      </c>
      <c r="AY37" s="45">
        <f t="shared" si="28"/>
        <v>0</v>
      </c>
      <c r="AZ37" s="45">
        <f t="shared" si="29"/>
        <v>0</v>
      </c>
      <c r="BA37" s="45">
        <f t="shared" si="30"/>
        <v>0</v>
      </c>
    </row>
    <row r="38" spans="1:53" ht="15.75" thickBot="1" x14ac:dyDescent="0.3">
      <c r="A38" s="48" t="s">
        <v>1570</v>
      </c>
      <c r="B38" s="57"/>
      <c r="C38" s="57"/>
      <c r="D38" s="180"/>
      <c r="E38" s="181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45" t="str">
        <f t="shared" si="0"/>
        <v/>
      </c>
      <c r="V38" s="54">
        <f t="shared" si="1"/>
        <v>0</v>
      </c>
      <c r="W38" s="45" t="str">
        <f>IF($D38&lt;&gt;"",VLOOKUP($D38,ComptesParNuméro!$N$2:$O$1266,2,FALSE),"")</f>
        <v/>
      </c>
      <c r="X38" s="45">
        <f t="shared" si="2"/>
        <v>0</v>
      </c>
      <c r="Y38" s="45">
        <f t="shared" si="3"/>
        <v>0</v>
      </c>
      <c r="Z38" s="45">
        <f t="shared" si="4"/>
        <v>0</v>
      </c>
      <c r="AA38" s="45">
        <f t="shared" si="5"/>
        <v>0</v>
      </c>
      <c r="AB38" s="45">
        <f t="shared" si="31"/>
        <v>0</v>
      </c>
      <c r="AC38" s="45">
        <f t="shared" si="31"/>
        <v>0</v>
      </c>
      <c r="AD38" s="45">
        <f t="shared" si="7"/>
        <v>0</v>
      </c>
      <c r="AE38" s="45">
        <f t="shared" si="8"/>
        <v>0</v>
      </c>
      <c r="AF38" s="45">
        <f t="shared" si="9"/>
        <v>0</v>
      </c>
      <c r="AG38" s="45">
        <f t="shared" si="10"/>
        <v>0</v>
      </c>
      <c r="AH38" s="45">
        <f t="shared" si="11"/>
        <v>0</v>
      </c>
      <c r="AI38" s="45">
        <f t="shared" si="12"/>
        <v>0</v>
      </c>
      <c r="AJ38" s="45">
        <f t="shared" si="13"/>
        <v>0</v>
      </c>
      <c r="AK38" s="45">
        <f t="shared" si="14"/>
        <v>0</v>
      </c>
      <c r="AL38" s="45">
        <f t="shared" si="15"/>
        <v>0</v>
      </c>
      <c r="AM38" s="45">
        <f t="shared" si="16"/>
        <v>0</v>
      </c>
      <c r="AN38" s="45">
        <f t="shared" si="17"/>
        <v>0</v>
      </c>
      <c r="AO38" s="45">
        <f t="shared" si="18"/>
        <v>0</v>
      </c>
      <c r="AP38" s="45">
        <f t="shared" si="19"/>
        <v>0</v>
      </c>
      <c r="AQ38" s="45">
        <f t="shared" si="20"/>
        <v>0</v>
      </c>
      <c r="AR38" s="45">
        <f t="shared" si="21"/>
        <v>0</v>
      </c>
      <c r="AS38" s="45">
        <f t="shared" si="22"/>
        <v>0</v>
      </c>
      <c r="AT38" s="45">
        <f t="shared" si="23"/>
        <v>0</v>
      </c>
      <c r="AU38" s="45">
        <f t="shared" si="24"/>
        <v>0</v>
      </c>
      <c r="AV38" s="45">
        <f t="shared" si="25"/>
        <v>0</v>
      </c>
      <c r="AW38" s="45">
        <f t="shared" si="26"/>
        <v>0</v>
      </c>
      <c r="AX38" s="45">
        <f t="shared" si="27"/>
        <v>0</v>
      </c>
      <c r="AY38" s="45">
        <f t="shared" si="28"/>
        <v>0</v>
      </c>
      <c r="AZ38" s="45">
        <f t="shared" si="29"/>
        <v>0</v>
      </c>
      <c r="BA38" s="45">
        <f t="shared" si="30"/>
        <v>0</v>
      </c>
    </row>
    <row r="39" spans="1:53" ht="15.75" thickBot="1" x14ac:dyDescent="0.3">
      <c r="A39" s="48" t="s">
        <v>1570</v>
      </c>
      <c r="B39" s="57"/>
      <c r="C39" s="57"/>
      <c r="D39" s="180"/>
      <c r="E39" s="181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45" t="str">
        <f t="shared" si="0"/>
        <v/>
      </c>
      <c r="V39" s="54">
        <f t="shared" si="1"/>
        <v>0</v>
      </c>
      <c r="W39" s="45" t="str">
        <f>IF($D39&lt;&gt;"",VLOOKUP($D39,ComptesParNuméro!$N$2:$O$1266,2,FALSE),"")</f>
        <v/>
      </c>
      <c r="X39" s="45">
        <f t="shared" si="2"/>
        <v>0</v>
      </c>
      <c r="Y39" s="45">
        <f t="shared" si="3"/>
        <v>0</v>
      </c>
      <c r="Z39" s="45">
        <f t="shared" si="4"/>
        <v>0</v>
      </c>
      <c r="AA39" s="45">
        <f t="shared" si="5"/>
        <v>0</v>
      </c>
      <c r="AB39" s="45">
        <f t="shared" si="31"/>
        <v>0</v>
      </c>
      <c r="AC39" s="45">
        <f t="shared" si="31"/>
        <v>0</v>
      </c>
      <c r="AD39" s="45">
        <f t="shared" si="7"/>
        <v>0</v>
      </c>
      <c r="AE39" s="45">
        <f t="shared" si="8"/>
        <v>0</v>
      </c>
      <c r="AF39" s="45">
        <f t="shared" si="9"/>
        <v>0</v>
      </c>
      <c r="AG39" s="45">
        <f t="shared" si="10"/>
        <v>0</v>
      </c>
      <c r="AH39" s="45">
        <f t="shared" si="11"/>
        <v>0</v>
      </c>
      <c r="AI39" s="45">
        <f t="shared" si="12"/>
        <v>0</v>
      </c>
      <c r="AJ39" s="45">
        <f t="shared" si="13"/>
        <v>0</v>
      </c>
      <c r="AK39" s="45">
        <f t="shared" si="14"/>
        <v>0</v>
      </c>
      <c r="AL39" s="45">
        <f t="shared" si="15"/>
        <v>0</v>
      </c>
      <c r="AM39" s="45">
        <f t="shared" si="16"/>
        <v>0</v>
      </c>
      <c r="AN39" s="45">
        <f t="shared" si="17"/>
        <v>0</v>
      </c>
      <c r="AO39" s="45">
        <f t="shared" si="18"/>
        <v>0</v>
      </c>
      <c r="AP39" s="45">
        <f t="shared" si="19"/>
        <v>0</v>
      </c>
      <c r="AQ39" s="45">
        <f t="shared" si="20"/>
        <v>0</v>
      </c>
      <c r="AR39" s="45">
        <f t="shared" si="21"/>
        <v>0</v>
      </c>
      <c r="AS39" s="45">
        <f t="shared" si="22"/>
        <v>0</v>
      </c>
      <c r="AT39" s="45">
        <f t="shared" si="23"/>
        <v>0</v>
      </c>
      <c r="AU39" s="45">
        <f t="shared" si="24"/>
        <v>0</v>
      </c>
      <c r="AV39" s="45">
        <f t="shared" si="25"/>
        <v>0</v>
      </c>
      <c r="AW39" s="45">
        <f t="shared" si="26"/>
        <v>0</v>
      </c>
      <c r="AX39" s="45">
        <f t="shared" si="27"/>
        <v>0</v>
      </c>
      <c r="AY39" s="45">
        <f t="shared" si="28"/>
        <v>0</v>
      </c>
      <c r="AZ39" s="45">
        <f t="shared" si="29"/>
        <v>0</v>
      </c>
      <c r="BA39" s="45">
        <f t="shared" si="30"/>
        <v>0</v>
      </c>
    </row>
    <row r="40" spans="1:53" ht="15.75" thickBot="1" x14ac:dyDescent="0.3">
      <c r="A40" s="48" t="s">
        <v>1570</v>
      </c>
      <c r="B40" s="57"/>
      <c r="C40" s="57"/>
      <c r="D40" s="180"/>
      <c r="E40" s="181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45" t="str">
        <f t="shared" si="0"/>
        <v/>
      </c>
      <c r="V40" s="54">
        <f t="shared" si="1"/>
        <v>0</v>
      </c>
      <c r="W40" s="45" t="str">
        <f>IF($D40&lt;&gt;"",VLOOKUP($D40,ComptesParNuméro!$N$2:$O$1266,2,FALSE),"")</f>
        <v/>
      </c>
      <c r="X40" s="45">
        <f t="shared" si="2"/>
        <v>0</v>
      </c>
      <c r="Y40" s="45">
        <f t="shared" si="3"/>
        <v>0</v>
      </c>
      <c r="Z40" s="45">
        <f t="shared" si="4"/>
        <v>0</v>
      </c>
      <c r="AA40" s="45">
        <f t="shared" si="5"/>
        <v>0</v>
      </c>
      <c r="AB40" s="45">
        <f t="shared" si="31"/>
        <v>0</v>
      </c>
      <c r="AC40" s="45">
        <f t="shared" si="31"/>
        <v>0</v>
      </c>
      <c r="AD40" s="45">
        <f t="shared" si="7"/>
        <v>0</v>
      </c>
      <c r="AE40" s="45">
        <f t="shared" si="8"/>
        <v>0</v>
      </c>
      <c r="AF40" s="45">
        <f t="shared" si="9"/>
        <v>0</v>
      </c>
      <c r="AG40" s="45">
        <f t="shared" si="10"/>
        <v>0</v>
      </c>
      <c r="AH40" s="45">
        <f t="shared" si="11"/>
        <v>0</v>
      </c>
      <c r="AI40" s="45">
        <f t="shared" si="12"/>
        <v>0</v>
      </c>
      <c r="AJ40" s="45">
        <f t="shared" si="13"/>
        <v>0</v>
      </c>
      <c r="AK40" s="45">
        <f t="shared" si="14"/>
        <v>0</v>
      </c>
      <c r="AL40" s="45">
        <f t="shared" si="15"/>
        <v>0</v>
      </c>
      <c r="AM40" s="45">
        <f t="shared" si="16"/>
        <v>0</v>
      </c>
      <c r="AN40" s="45">
        <f t="shared" si="17"/>
        <v>0</v>
      </c>
      <c r="AO40" s="45">
        <f t="shared" si="18"/>
        <v>0</v>
      </c>
      <c r="AP40" s="45">
        <f t="shared" si="19"/>
        <v>0</v>
      </c>
      <c r="AQ40" s="45">
        <f t="shared" si="20"/>
        <v>0</v>
      </c>
      <c r="AR40" s="45">
        <f t="shared" si="21"/>
        <v>0</v>
      </c>
      <c r="AS40" s="45">
        <f t="shared" si="22"/>
        <v>0</v>
      </c>
      <c r="AT40" s="45">
        <f t="shared" si="23"/>
        <v>0</v>
      </c>
      <c r="AU40" s="45">
        <f t="shared" si="24"/>
        <v>0</v>
      </c>
      <c r="AV40" s="45">
        <f t="shared" si="25"/>
        <v>0</v>
      </c>
      <c r="AW40" s="45">
        <f t="shared" si="26"/>
        <v>0</v>
      </c>
      <c r="AX40" s="45">
        <f t="shared" si="27"/>
        <v>0</v>
      </c>
      <c r="AY40" s="45">
        <f t="shared" si="28"/>
        <v>0</v>
      </c>
      <c r="AZ40" s="45">
        <f t="shared" si="29"/>
        <v>0</v>
      </c>
      <c r="BA40" s="45">
        <f t="shared" si="30"/>
        <v>0</v>
      </c>
    </row>
    <row r="41" spans="1:53" ht="15.75" thickBot="1" x14ac:dyDescent="0.3">
      <c r="A41" s="48" t="s">
        <v>1570</v>
      </c>
      <c r="B41" s="57"/>
      <c r="C41" s="59"/>
      <c r="D41" s="180"/>
      <c r="E41" s="181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45" t="str">
        <f t="shared" si="0"/>
        <v/>
      </c>
      <c r="V41" s="54">
        <f t="shared" si="1"/>
        <v>0</v>
      </c>
      <c r="W41" s="45" t="str">
        <f>IF($D41&lt;&gt;"",VLOOKUP($D41,ComptesParNuméro!$N$2:$O$1266,2,FALSE),"")</f>
        <v/>
      </c>
      <c r="X41" s="45">
        <f t="shared" si="2"/>
        <v>0</v>
      </c>
      <c r="Y41" s="45">
        <f t="shared" si="3"/>
        <v>0</v>
      </c>
      <c r="Z41" s="45">
        <f t="shared" si="4"/>
        <v>0</v>
      </c>
      <c r="AA41" s="45">
        <f t="shared" si="5"/>
        <v>0</v>
      </c>
      <c r="AB41" s="45">
        <f t="shared" si="31"/>
        <v>0</v>
      </c>
      <c r="AC41" s="45">
        <f t="shared" si="31"/>
        <v>0</v>
      </c>
      <c r="AD41" s="45">
        <f t="shared" si="7"/>
        <v>0</v>
      </c>
      <c r="AE41" s="45">
        <f t="shared" si="8"/>
        <v>0</v>
      </c>
      <c r="AF41" s="45">
        <f t="shared" si="9"/>
        <v>0</v>
      </c>
      <c r="AG41" s="45">
        <f t="shared" si="10"/>
        <v>0</v>
      </c>
      <c r="AH41" s="45">
        <f t="shared" si="11"/>
        <v>0</v>
      </c>
      <c r="AI41" s="45">
        <f t="shared" si="12"/>
        <v>0</v>
      </c>
      <c r="AJ41" s="45">
        <f t="shared" si="13"/>
        <v>0</v>
      </c>
      <c r="AK41" s="45">
        <f t="shared" si="14"/>
        <v>0</v>
      </c>
      <c r="AL41" s="45">
        <f t="shared" si="15"/>
        <v>0</v>
      </c>
      <c r="AM41" s="45">
        <f t="shared" si="16"/>
        <v>0</v>
      </c>
      <c r="AN41" s="45">
        <f t="shared" si="17"/>
        <v>0</v>
      </c>
      <c r="AO41" s="45">
        <f t="shared" si="18"/>
        <v>0</v>
      </c>
      <c r="AP41" s="45">
        <f t="shared" si="19"/>
        <v>0</v>
      </c>
      <c r="AQ41" s="45">
        <f t="shared" si="20"/>
        <v>0</v>
      </c>
      <c r="AR41" s="45">
        <f t="shared" si="21"/>
        <v>0</v>
      </c>
      <c r="AS41" s="45">
        <f t="shared" si="22"/>
        <v>0</v>
      </c>
      <c r="AT41" s="45">
        <f t="shared" si="23"/>
        <v>0</v>
      </c>
      <c r="AU41" s="45">
        <f t="shared" si="24"/>
        <v>0</v>
      </c>
      <c r="AV41" s="45">
        <f t="shared" si="25"/>
        <v>0</v>
      </c>
      <c r="AW41" s="45">
        <f t="shared" si="26"/>
        <v>0</v>
      </c>
      <c r="AX41" s="45">
        <f t="shared" si="27"/>
        <v>0</v>
      </c>
      <c r="AY41" s="45">
        <f t="shared" si="28"/>
        <v>0</v>
      </c>
      <c r="AZ41" s="45">
        <f t="shared" si="29"/>
        <v>0</v>
      </c>
      <c r="BA41" s="45">
        <f t="shared" si="30"/>
        <v>0</v>
      </c>
    </row>
    <row r="42" spans="1:53" ht="15.75" thickBot="1" x14ac:dyDescent="0.3">
      <c r="A42" s="48" t="s">
        <v>1570</v>
      </c>
      <c r="B42" s="57"/>
      <c r="C42" s="59"/>
      <c r="D42" s="180"/>
      <c r="E42" s="181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45" t="str">
        <f t="shared" si="0"/>
        <v/>
      </c>
      <c r="V42" s="54">
        <f t="shared" si="1"/>
        <v>0</v>
      </c>
      <c r="W42" s="45" t="str">
        <f>IF($D42&lt;&gt;"",VLOOKUP($D42,ComptesParNuméro!$N$2:$O$1266,2,FALSE),"")</f>
        <v/>
      </c>
      <c r="X42" s="45">
        <f t="shared" si="2"/>
        <v>0</v>
      </c>
      <c r="Y42" s="45">
        <f t="shared" si="3"/>
        <v>0</v>
      </c>
      <c r="Z42" s="45">
        <f t="shared" si="4"/>
        <v>0</v>
      </c>
      <c r="AA42" s="45">
        <f t="shared" si="5"/>
        <v>0</v>
      </c>
      <c r="AB42" s="45">
        <f t="shared" ref="AB42:AC44" si="32">IF($W42="Investissement",J42,0)</f>
        <v>0</v>
      </c>
      <c r="AC42" s="45">
        <f t="shared" si="32"/>
        <v>0</v>
      </c>
      <c r="AD42" s="45">
        <f t="shared" si="7"/>
        <v>0</v>
      </c>
      <c r="AE42" s="45">
        <f t="shared" si="8"/>
        <v>0</v>
      </c>
      <c r="AF42" s="45">
        <f t="shared" si="9"/>
        <v>0</v>
      </c>
      <c r="AG42" s="45">
        <f t="shared" si="10"/>
        <v>0</v>
      </c>
      <c r="AH42" s="45">
        <f t="shared" si="11"/>
        <v>0</v>
      </c>
      <c r="AI42" s="45">
        <f t="shared" si="12"/>
        <v>0</v>
      </c>
      <c r="AJ42" s="45">
        <f t="shared" si="13"/>
        <v>0</v>
      </c>
      <c r="AK42" s="45">
        <f t="shared" si="14"/>
        <v>0</v>
      </c>
      <c r="AL42" s="45">
        <f t="shared" si="15"/>
        <v>0</v>
      </c>
      <c r="AM42" s="45">
        <f t="shared" si="16"/>
        <v>0</v>
      </c>
      <c r="AN42" s="45">
        <f t="shared" si="17"/>
        <v>0</v>
      </c>
      <c r="AO42" s="45">
        <f t="shared" si="18"/>
        <v>0</v>
      </c>
      <c r="AP42" s="45">
        <f t="shared" si="19"/>
        <v>0</v>
      </c>
      <c r="AQ42" s="45">
        <f t="shared" si="20"/>
        <v>0</v>
      </c>
      <c r="AR42" s="45">
        <f t="shared" si="21"/>
        <v>0</v>
      </c>
      <c r="AS42" s="45">
        <f t="shared" si="22"/>
        <v>0</v>
      </c>
      <c r="AT42" s="45">
        <f t="shared" si="23"/>
        <v>0</v>
      </c>
      <c r="AU42" s="45">
        <f t="shared" si="24"/>
        <v>0</v>
      </c>
      <c r="AV42" s="45">
        <f t="shared" si="25"/>
        <v>0</v>
      </c>
      <c r="AW42" s="45">
        <f t="shared" si="26"/>
        <v>0</v>
      </c>
      <c r="AX42" s="45">
        <f t="shared" si="27"/>
        <v>0</v>
      </c>
      <c r="AY42" s="45">
        <f t="shared" si="28"/>
        <v>0</v>
      </c>
      <c r="AZ42" s="45">
        <f t="shared" si="29"/>
        <v>0</v>
      </c>
      <c r="BA42" s="45">
        <f t="shared" si="30"/>
        <v>0</v>
      </c>
    </row>
    <row r="43" spans="1:53" ht="15.75" thickBot="1" x14ac:dyDescent="0.3">
      <c r="A43" s="48" t="s">
        <v>1570</v>
      </c>
      <c r="B43" s="57"/>
      <c r="C43" s="57"/>
      <c r="D43" s="180"/>
      <c r="E43" s="181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45" t="str">
        <f t="shared" si="0"/>
        <v/>
      </c>
      <c r="V43" s="54">
        <f t="shared" si="1"/>
        <v>0</v>
      </c>
      <c r="W43" s="45" t="str">
        <f>IF($D43&lt;&gt;"",VLOOKUP($D43,ComptesParNuméro!$N$2:$O$1266,2,FALSE),"")</f>
        <v/>
      </c>
      <c r="X43" s="45">
        <f t="shared" si="2"/>
        <v>0</v>
      </c>
      <c r="Y43" s="45">
        <f t="shared" si="3"/>
        <v>0</v>
      </c>
      <c r="Z43" s="45">
        <f t="shared" si="4"/>
        <v>0</v>
      </c>
      <c r="AA43" s="45">
        <f t="shared" si="5"/>
        <v>0</v>
      </c>
      <c r="AB43" s="45">
        <f t="shared" si="32"/>
        <v>0</v>
      </c>
      <c r="AC43" s="45">
        <f t="shared" si="32"/>
        <v>0</v>
      </c>
      <c r="AD43" s="45">
        <f t="shared" si="7"/>
        <v>0</v>
      </c>
      <c r="AE43" s="45">
        <f t="shared" si="8"/>
        <v>0</v>
      </c>
      <c r="AF43" s="45">
        <f t="shared" si="9"/>
        <v>0</v>
      </c>
      <c r="AG43" s="45">
        <f t="shared" si="10"/>
        <v>0</v>
      </c>
      <c r="AH43" s="45">
        <f t="shared" si="11"/>
        <v>0</v>
      </c>
      <c r="AI43" s="45">
        <f t="shared" si="12"/>
        <v>0</v>
      </c>
      <c r="AJ43" s="45">
        <f t="shared" si="13"/>
        <v>0</v>
      </c>
      <c r="AK43" s="45">
        <f t="shared" si="14"/>
        <v>0</v>
      </c>
      <c r="AL43" s="45">
        <f t="shared" si="15"/>
        <v>0</v>
      </c>
      <c r="AM43" s="45">
        <f t="shared" si="16"/>
        <v>0</v>
      </c>
      <c r="AN43" s="45">
        <f t="shared" si="17"/>
        <v>0</v>
      </c>
      <c r="AO43" s="45">
        <f t="shared" si="18"/>
        <v>0</v>
      </c>
      <c r="AP43" s="45">
        <f t="shared" si="19"/>
        <v>0</v>
      </c>
      <c r="AQ43" s="45">
        <f t="shared" si="20"/>
        <v>0</v>
      </c>
      <c r="AR43" s="45">
        <f t="shared" si="21"/>
        <v>0</v>
      </c>
      <c r="AS43" s="45">
        <f t="shared" si="22"/>
        <v>0</v>
      </c>
      <c r="AT43" s="45">
        <f t="shared" si="23"/>
        <v>0</v>
      </c>
      <c r="AU43" s="45">
        <f t="shared" si="24"/>
        <v>0</v>
      </c>
      <c r="AV43" s="45">
        <f t="shared" si="25"/>
        <v>0</v>
      </c>
      <c r="AW43" s="45">
        <f t="shared" si="26"/>
        <v>0</v>
      </c>
      <c r="AX43" s="45">
        <f t="shared" si="27"/>
        <v>0</v>
      </c>
      <c r="AY43" s="45">
        <f t="shared" si="28"/>
        <v>0</v>
      </c>
      <c r="AZ43" s="45">
        <f t="shared" si="29"/>
        <v>0</v>
      </c>
      <c r="BA43" s="45">
        <f t="shared" si="30"/>
        <v>0</v>
      </c>
    </row>
    <row r="44" spans="1:53" ht="15.75" thickBot="1" x14ac:dyDescent="0.3">
      <c r="A44" s="48" t="s">
        <v>1570</v>
      </c>
      <c r="B44" s="57"/>
      <c r="C44" s="57"/>
      <c r="D44" s="180"/>
      <c r="E44" s="181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45" t="str">
        <f t="shared" si="0"/>
        <v/>
      </c>
      <c r="V44" s="54">
        <f t="shared" si="1"/>
        <v>0</v>
      </c>
      <c r="W44" s="45" t="str">
        <f>IF($D44&lt;&gt;"",VLOOKUP($D44,ComptesParNuméro!$N$2:$O$1266,2,FALSE),"")</f>
        <v/>
      </c>
      <c r="X44" s="45">
        <f t="shared" si="2"/>
        <v>0</v>
      </c>
      <c r="Y44" s="45">
        <f t="shared" si="3"/>
        <v>0</v>
      </c>
      <c r="Z44" s="45">
        <f t="shared" si="4"/>
        <v>0</v>
      </c>
      <c r="AA44" s="45">
        <f t="shared" si="5"/>
        <v>0</v>
      </c>
      <c r="AB44" s="45">
        <f t="shared" si="32"/>
        <v>0</v>
      </c>
      <c r="AC44" s="45">
        <f t="shared" si="32"/>
        <v>0</v>
      </c>
      <c r="AD44" s="45">
        <f t="shared" si="7"/>
        <v>0</v>
      </c>
      <c r="AE44" s="45">
        <f t="shared" si="8"/>
        <v>0</v>
      </c>
      <c r="AF44" s="45">
        <f t="shared" si="9"/>
        <v>0</v>
      </c>
      <c r="AG44" s="45">
        <f t="shared" si="10"/>
        <v>0</v>
      </c>
      <c r="AH44" s="45">
        <f t="shared" si="11"/>
        <v>0</v>
      </c>
      <c r="AI44" s="45">
        <f t="shared" si="12"/>
        <v>0</v>
      </c>
      <c r="AJ44" s="45">
        <f t="shared" si="13"/>
        <v>0</v>
      </c>
      <c r="AK44" s="45">
        <f t="shared" si="14"/>
        <v>0</v>
      </c>
      <c r="AL44" s="45">
        <f t="shared" si="15"/>
        <v>0</v>
      </c>
      <c r="AM44" s="45">
        <f t="shared" si="16"/>
        <v>0</v>
      </c>
      <c r="AN44" s="45">
        <f t="shared" si="17"/>
        <v>0</v>
      </c>
      <c r="AO44" s="45">
        <f t="shared" si="18"/>
        <v>0</v>
      </c>
      <c r="AP44" s="45">
        <f t="shared" si="19"/>
        <v>0</v>
      </c>
      <c r="AQ44" s="45">
        <f t="shared" si="20"/>
        <v>0</v>
      </c>
      <c r="AR44" s="45">
        <f t="shared" si="21"/>
        <v>0</v>
      </c>
      <c r="AS44" s="45">
        <f t="shared" si="22"/>
        <v>0</v>
      </c>
      <c r="AT44" s="45">
        <f t="shared" si="23"/>
        <v>0</v>
      </c>
      <c r="AU44" s="45">
        <f t="shared" si="24"/>
        <v>0</v>
      </c>
      <c r="AV44" s="45">
        <f t="shared" si="25"/>
        <v>0</v>
      </c>
      <c r="AW44" s="45">
        <f t="shared" si="26"/>
        <v>0</v>
      </c>
      <c r="AX44" s="45">
        <f t="shared" si="27"/>
        <v>0</v>
      </c>
      <c r="AY44" s="45">
        <f t="shared" si="28"/>
        <v>0</v>
      </c>
      <c r="AZ44" s="45">
        <f t="shared" si="29"/>
        <v>0</v>
      </c>
      <c r="BA44" s="45">
        <f t="shared" si="30"/>
        <v>0</v>
      </c>
    </row>
    <row r="45" spans="1:53" x14ac:dyDescent="0.25">
      <c r="A45" s="44"/>
      <c r="B45" s="44"/>
      <c r="C45" s="44"/>
      <c r="D45" s="4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45"/>
      <c r="V45" s="45"/>
      <c r="W45" s="45" t="str">
        <f>IF($D45&lt;&gt;"",VLOOKUP($D45,Comptes!$N$2:$O$1266,2,FALSE),"")</f>
        <v/>
      </c>
      <c r="X45" s="45">
        <f t="shared" ref="X45:BA45" si="33">SUM(X10:X44)</f>
        <v>0</v>
      </c>
      <c r="Y45" s="45">
        <f t="shared" si="33"/>
        <v>0</v>
      </c>
      <c r="Z45" s="45">
        <f t="shared" si="33"/>
        <v>0</v>
      </c>
      <c r="AA45" s="45">
        <f t="shared" si="33"/>
        <v>0</v>
      </c>
      <c r="AB45" s="45">
        <f t="shared" si="33"/>
        <v>0</v>
      </c>
      <c r="AC45" s="45">
        <f t="shared" si="33"/>
        <v>0</v>
      </c>
      <c r="AD45" s="45">
        <f t="shared" si="33"/>
        <v>0</v>
      </c>
      <c r="AE45" s="45">
        <f t="shared" si="33"/>
        <v>0</v>
      </c>
      <c r="AF45" s="45">
        <f t="shared" si="33"/>
        <v>0</v>
      </c>
      <c r="AG45" s="45">
        <f t="shared" si="33"/>
        <v>0</v>
      </c>
      <c r="AH45" s="45">
        <f t="shared" si="33"/>
        <v>0</v>
      </c>
      <c r="AI45" s="45">
        <f t="shared" si="33"/>
        <v>0</v>
      </c>
      <c r="AJ45" s="45">
        <f t="shared" si="33"/>
        <v>0</v>
      </c>
      <c r="AK45" s="45">
        <f t="shared" si="33"/>
        <v>0</v>
      </c>
      <c r="AL45" s="45">
        <f t="shared" si="33"/>
        <v>0</v>
      </c>
      <c r="AM45" s="45">
        <f t="shared" si="33"/>
        <v>0</v>
      </c>
      <c r="AN45" s="45">
        <f t="shared" si="33"/>
        <v>0</v>
      </c>
      <c r="AO45" s="45">
        <f t="shared" si="33"/>
        <v>0</v>
      </c>
      <c r="AP45" s="45">
        <f t="shared" si="33"/>
        <v>0</v>
      </c>
      <c r="AQ45" s="45">
        <f t="shared" si="33"/>
        <v>0</v>
      </c>
      <c r="AR45" s="45">
        <f t="shared" si="33"/>
        <v>0</v>
      </c>
      <c r="AS45" s="45">
        <f t="shared" si="33"/>
        <v>0</v>
      </c>
      <c r="AT45" s="45">
        <f t="shared" si="33"/>
        <v>0</v>
      </c>
      <c r="AU45" s="45">
        <f t="shared" si="33"/>
        <v>0</v>
      </c>
      <c r="AV45" s="45">
        <f t="shared" si="33"/>
        <v>0</v>
      </c>
      <c r="AW45" s="45">
        <f t="shared" si="33"/>
        <v>0</v>
      </c>
      <c r="AX45" s="45">
        <f t="shared" si="33"/>
        <v>0</v>
      </c>
      <c r="AY45" s="45">
        <f t="shared" si="33"/>
        <v>0</v>
      </c>
      <c r="AZ45" s="45">
        <f t="shared" si="33"/>
        <v>0</v>
      </c>
      <c r="BA45" s="45">
        <f t="shared" si="33"/>
        <v>0</v>
      </c>
    </row>
    <row r="46" spans="1:53" x14ac:dyDescent="0.25">
      <c r="A46" s="44"/>
      <c r="B46" s="44"/>
      <c r="C46" s="44"/>
      <c r="D46" s="44"/>
      <c r="E46" s="4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53" x14ac:dyDescent="0.25">
      <c r="A47" s="44"/>
      <c r="B47" s="44"/>
      <c r="C47" s="44"/>
      <c r="D47" s="44"/>
      <c r="E47" s="44"/>
      <c r="F47" s="5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53" x14ac:dyDescent="0.25">
      <c r="A48" s="44"/>
      <c r="B48" s="44"/>
      <c r="C48" s="44"/>
      <c r="D48" s="44"/>
      <c r="E48" s="4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5">
      <c r="A49" s="44"/>
      <c r="B49" s="44"/>
      <c r="C49" s="44"/>
      <c r="D49" s="44"/>
      <c r="E49" s="4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5">
      <c r="A50" s="44"/>
      <c r="B50" s="44"/>
      <c r="C50" s="44"/>
      <c r="D50" s="44"/>
      <c r="E50" s="4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44"/>
      <c r="B51" s="44"/>
      <c r="C51" s="44"/>
      <c r="D51" s="44"/>
      <c r="E51" s="4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71" spans="2:6" x14ac:dyDescent="0.25">
      <c r="B71" s="56"/>
      <c r="C71" s="56"/>
      <c r="D71" s="56"/>
      <c r="E71" s="56"/>
      <c r="F71" s="16"/>
    </row>
    <row r="72" spans="2:6" x14ac:dyDescent="0.25">
      <c r="B72" s="56"/>
      <c r="C72" s="56"/>
      <c r="D72" s="56"/>
      <c r="E72" s="56"/>
      <c r="F72" s="16"/>
    </row>
    <row r="73" spans="2:6" x14ac:dyDescent="0.25">
      <c r="B73" s="56"/>
      <c r="C73" s="56"/>
      <c r="D73" s="56"/>
      <c r="E73" s="56"/>
      <c r="F73" s="16"/>
    </row>
    <row r="74" spans="2:6" x14ac:dyDescent="0.25">
      <c r="B74" s="56"/>
      <c r="C74" s="56"/>
      <c r="D74" s="56"/>
      <c r="E74" s="56"/>
      <c r="F74" s="16"/>
    </row>
    <row r="75" spans="2:6" x14ac:dyDescent="0.25">
      <c r="B75" s="56"/>
      <c r="C75" s="56"/>
      <c r="D75" s="56"/>
      <c r="E75" s="56"/>
      <c r="F75" s="16"/>
    </row>
    <row r="76" spans="2:6" x14ac:dyDescent="0.25">
      <c r="B76" s="56"/>
      <c r="C76" s="56"/>
      <c r="D76" s="56"/>
      <c r="E76" s="56"/>
      <c r="F76" s="16"/>
    </row>
    <row r="77" spans="2:6" x14ac:dyDescent="0.25">
      <c r="B77" s="56"/>
      <c r="C77" s="56"/>
      <c r="D77" s="56"/>
      <c r="E77" s="56"/>
      <c r="F77" s="16"/>
    </row>
    <row r="78" spans="2:6" x14ac:dyDescent="0.25">
      <c r="B78" s="56"/>
      <c r="C78" s="56"/>
      <c r="D78" s="56"/>
      <c r="E78" s="56"/>
      <c r="F78" s="16"/>
    </row>
    <row r="79" spans="2:6" x14ac:dyDescent="0.25">
      <c r="B79" s="56"/>
      <c r="C79" s="56"/>
      <c r="D79" s="56"/>
      <c r="E79" s="56"/>
      <c r="F79" s="16"/>
    </row>
    <row r="80" spans="2:6" x14ac:dyDescent="0.25">
      <c r="B80" s="56"/>
      <c r="C80" s="56"/>
      <c r="D80" s="56"/>
      <c r="E80" s="56"/>
      <c r="F80" s="16"/>
    </row>
    <row r="81" spans="2:6" x14ac:dyDescent="0.25">
      <c r="B81" s="56"/>
      <c r="C81" s="56"/>
      <c r="D81" s="56"/>
      <c r="E81" s="56"/>
      <c r="F81" s="16"/>
    </row>
    <row r="82" spans="2:6" x14ac:dyDescent="0.25">
      <c r="B82" s="56"/>
      <c r="C82" s="56"/>
      <c r="D82" s="56"/>
      <c r="E82" s="56"/>
      <c r="F82" s="16"/>
    </row>
    <row r="83" spans="2:6" x14ac:dyDescent="0.25">
      <c r="B83" s="56"/>
      <c r="C83" s="56"/>
      <c r="D83" s="56"/>
      <c r="E83" s="56"/>
      <c r="F83" s="16"/>
    </row>
    <row r="84" spans="2:6" x14ac:dyDescent="0.25">
      <c r="B84" s="56"/>
      <c r="C84" s="56"/>
      <c r="D84" s="56"/>
      <c r="E84" s="56"/>
      <c r="F84" s="16"/>
    </row>
    <row r="85" spans="2:6" x14ac:dyDescent="0.25">
      <c r="B85" s="56"/>
      <c r="C85" s="56"/>
      <c r="D85" s="56"/>
      <c r="E85" s="56"/>
      <c r="F85" s="16"/>
    </row>
    <row r="86" spans="2:6" x14ac:dyDescent="0.25">
      <c r="B86" s="56"/>
      <c r="C86" s="56"/>
      <c r="D86" s="56"/>
      <c r="E86" s="56"/>
      <c r="F86" s="16"/>
    </row>
    <row r="87" spans="2:6" x14ac:dyDescent="0.25">
      <c r="B87" s="56"/>
      <c r="C87" s="56"/>
      <c r="D87" s="56"/>
      <c r="E87" s="56"/>
      <c r="F87" s="16"/>
    </row>
    <row r="88" spans="2:6" x14ac:dyDescent="0.25">
      <c r="B88" s="56"/>
      <c r="C88" s="56"/>
      <c r="D88" s="56"/>
      <c r="E88" s="56"/>
      <c r="F88" s="16"/>
    </row>
    <row r="89" spans="2:6" x14ac:dyDescent="0.25">
      <c r="B89" s="56"/>
      <c r="C89" s="56"/>
      <c r="D89" s="56"/>
      <c r="E89" s="56"/>
      <c r="F89" s="16"/>
    </row>
    <row r="90" spans="2:6" x14ac:dyDescent="0.25">
      <c r="B90" s="56"/>
      <c r="C90" s="56"/>
      <c r="D90" s="56"/>
      <c r="E90" s="56"/>
      <c r="F90" s="16"/>
    </row>
    <row r="91" spans="2:6" x14ac:dyDescent="0.25">
      <c r="B91" s="56"/>
      <c r="C91" s="56"/>
      <c r="D91" s="56"/>
      <c r="E91" s="56"/>
      <c r="F91" s="16"/>
    </row>
    <row r="92" spans="2:6" x14ac:dyDescent="0.25">
      <c r="B92" s="56"/>
      <c r="C92" s="56"/>
      <c r="D92" s="56"/>
      <c r="E92" s="56"/>
      <c r="F92" s="16"/>
    </row>
    <row r="93" spans="2:6" x14ac:dyDescent="0.25">
      <c r="B93" s="56"/>
      <c r="C93" s="56"/>
      <c r="D93" s="56"/>
      <c r="E93" s="56"/>
      <c r="F93" s="16"/>
    </row>
    <row r="94" spans="2:6" x14ac:dyDescent="0.25">
      <c r="B94" s="56"/>
      <c r="C94" s="56"/>
      <c r="D94" s="56"/>
      <c r="E94" s="56"/>
      <c r="F94" s="16"/>
    </row>
  </sheetData>
  <mergeCells count="36">
    <mergeCell ref="D20:E20"/>
    <mergeCell ref="B7:D7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44:E4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pageMargins left="0.7" right="0.7" top="0.75" bottom="0.75" header="0.3" footer="0.3"/>
  <pageSetup orientation="portrait" horizontalDpi="4294967292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B9B97FC-CB58-43CF-A00E-1854289911B7}">
          <x14:formula1>
            <xm:f>IF(B4="Établissement",'Domaines de valeur'!$E$3:$E$37,IF(B4="Ministère",'Domaines de valeur'!$B$4,'Domaines de valeur'!$H$3:$H$19))</xm:f>
          </x14:formula1>
          <xm:sqref>B7</xm:sqref>
        </x14:dataValidation>
        <x14:dataValidation type="list" allowBlank="1" showInputMessage="1" showErrorMessage="1" xr:uid="{E412EDFD-B3C3-4A44-AF9C-2E2B886FCAFA}">
          <x14:formula1>
            <xm:f>'Domaines de valeur'!$B$3:$B$5</xm:f>
          </x14:formula1>
          <xm:sqref>B4</xm:sqref>
        </x14:dataValidation>
        <x14:dataValidation type="list" showInputMessage="1" showErrorMessage="1" xr:uid="{3F82258D-4164-4DA9-AFB2-3657FF92CDAD}">
          <x14:formula1>
            <xm:f>'Domaines de valeur'!$L$3:$L$5</xm:f>
          </x14:formula1>
          <xm:sqref>C10:C44</xm:sqref>
        </x14:dataValidation>
        <x14:dataValidation type="list" allowBlank="1" showInputMessage="1" showErrorMessage="1" xr:uid="{021013E1-EA94-4B84-9DE1-8F39514F3E33}">
          <x14:formula1>
            <xm:f>Comptes!$N$1194:$N$1209</xm:f>
          </x14:formula1>
          <xm:sqref>E10</xm:sqref>
        </x14:dataValidation>
        <x14:dataValidation type="list" showInputMessage="1" showErrorMessage="1" xr:uid="{31D8E7D1-626F-4A7B-BBD4-65B1D5544D1D}">
          <x14:formula1>
            <xm:f>'Domaines de valeur'!$K$3:$K$10</xm:f>
          </x14:formula1>
          <xm:sqref>B10:B44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0122-47AE-4863-A40F-FD8C8DE7533D}">
  <sheetPr codeName="Feuil11">
    <tabColor rgb="FF92D050"/>
  </sheetPr>
  <dimension ref="A1:EN94"/>
  <sheetViews>
    <sheetView workbookViewId="0"/>
  </sheetViews>
  <sheetFormatPr baseColWidth="10" defaultRowHeight="15" x14ac:dyDescent="0.25"/>
  <cols>
    <col min="1" max="1" width="3.140625" style="46" customWidth="1"/>
    <col min="2" max="2" width="53.140625" style="46" bestFit="1" customWidth="1"/>
    <col min="3" max="3" width="25.7109375" style="46" customWidth="1"/>
    <col min="4" max="4" width="28.5703125" style="46" customWidth="1"/>
    <col min="5" max="5" width="34.140625" style="46" customWidth="1"/>
    <col min="6" max="20" width="14.140625" style="17" customWidth="1"/>
    <col min="21" max="21" width="53.140625" style="46" bestFit="1" customWidth="1"/>
    <col min="22" max="22" width="16.7109375" style="46" bestFit="1" customWidth="1"/>
    <col min="23" max="23" width="16.7109375" style="46" customWidth="1"/>
    <col min="24" max="16384" width="11.42578125" style="46"/>
  </cols>
  <sheetData>
    <row r="1" spans="1:144" x14ac:dyDescent="0.25">
      <c r="A1" s="44"/>
      <c r="B1" s="44"/>
      <c r="C1" s="44"/>
      <c r="D1" s="44"/>
      <c r="E1" s="4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67"/>
    </row>
    <row r="2" spans="1:144" ht="23.25" x14ac:dyDescent="0.35">
      <c r="A2" s="44"/>
      <c r="B2" s="99" t="s">
        <v>1772</v>
      </c>
      <c r="C2" s="44"/>
      <c r="D2" s="44"/>
      <c r="E2" s="4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67"/>
    </row>
    <row r="3" spans="1:144" ht="15.75" thickBot="1" x14ac:dyDescent="0.3">
      <c r="A3" s="44"/>
      <c r="B3" s="47" t="s">
        <v>1571</v>
      </c>
      <c r="C3" s="44"/>
      <c r="D3" s="44"/>
      <c r="E3" s="4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67"/>
    </row>
    <row r="4" spans="1:144" ht="15.75" thickBot="1" x14ac:dyDescent="0.3">
      <c r="A4" s="48" t="s">
        <v>1570</v>
      </c>
      <c r="B4" s="57" t="s">
        <v>62</v>
      </c>
      <c r="C4" s="44"/>
      <c r="D4" s="44"/>
      <c r="E4" s="4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67"/>
    </row>
    <row r="5" spans="1:144" x14ac:dyDescent="0.25">
      <c r="A5" s="44"/>
      <c r="B5" s="44"/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67"/>
    </row>
    <row r="6" spans="1:144" ht="15.75" thickBot="1" x14ac:dyDescent="0.3">
      <c r="A6" s="44"/>
      <c r="B6" s="47" t="s">
        <v>1572</v>
      </c>
      <c r="C6" s="44"/>
      <c r="D6" s="44"/>
      <c r="E6" s="4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67"/>
    </row>
    <row r="7" spans="1:144" ht="15.75" thickBot="1" x14ac:dyDescent="0.3">
      <c r="A7" s="48" t="s">
        <v>1570</v>
      </c>
      <c r="B7" s="180" t="s">
        <v>1718</v>
      </c>
      <c r="C7" s="181"/>
      <c r="D7" s="182"/>
      <c r="E7" s="5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67"/>
    </row>
    <row r="8" spans="1:144" x14ac:dyDescent="0.25">
      <c r="A8" s="44"/>
      <c r="B8" s="44"/>
      <c r="C8" s="44"/>
      <c r="D8" s="44"/>
      <c r="E8" s="44"/>
      <c r="F8" s="51" t="s">
        <v>19</v>
      </c>
      <c r="G8" s="51" t="s">
        <v>20</v>
      </c>
      <c r="H8" s="51" t="s">
        <v>21</v>
      </c>
      <c r="I8" s="51" t="s">
        <v>32</v>
      </c>
      <c r="J8" s="51" t="s">
        <v>33</v>
      </c>
      <c r="K8" s="51" t="s">
        <v>34</v>
      </c>
      <c r="L8" s="51" t="s">
        <v>1578</v>
      </c>
      <c r="M8" s="51" t="s">
        <v>1579</v>
      </c>
      <c r="N8" s="51" t="s">
        <v>1580</v>
      </c>
      <c r="O8" s="51" t="s">
        <v>1581</v>
      </c>
      <c r="P8" s="51" t="s">
        <v>1582</v>
      </c>
      <c r="Q8" s="51" t="s">
        <v>1583</v>
      </c>
      <c r="R8" s="51" t="s">
        <v>1586</v>
      </c>
      <c r="S8" s="51" t="s">
        <v>1587</v>
      </c>
      <c r="T8" s="51" t="s">
        <v>1588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67"/>
    </row>
    <row r="9" spans="1:144" ht="15.75" thickBot="1" x14ac:dyDescent="0.3">
      <c r="A9" s="44"/>
      <c r="B9" s="47" t="s">
        <v>1591</v>
      </c>
      <c r="C9" s="47" t="s">
        <v>1592</v>
      </c>
      <c r="D9" s="47" t="s">
        <v>1593</v>
      </c>
      <c r="E9" s="47"/>
      <c r="F9" s="52" t="s">
        <v>44</v>
      </c>
      <c r="G9" s="52" t="s">
        <v>45</v>
      </c>
      <c r="H9" s="52" t="s">
        <v>77</v>
      </c>
      <c r="I9" s="52" t="s">
        <v>78</v>
      </c>
      <c r="J9" s="52" t="s">
        <v>79</v>
      </c>
      <c r="K9" s="52" t="s">
        <v>80</v>
      </c>
      <c r="L9" s="52" t="s">
        <v>81</v>
      </c>
      <c r="M9" s="52" t="s">
        <v>82</v>
      </c>
      <c r="N9" s="52" t="s">
        <v>83</v>
      </c>
      <c r="O9" s="52" t="s">
        <v>84</v>
      </c>
      <c r="P9" s="52" t="s">
        <v>85</v>
      </c>
      <c r="Q9" s="52" t="s">
        <v>1584</v>
      </c>
      <c r="R9" s="52" t="s">
        <v>1585</v>
      </c>
      <c r="S9" s="53" t="s">
        <v>1589</v>
      </c>
      <c r="T9" s="52" t="s">
        <v>1590</v>
      </c>
      <c r="U9" s="45" t="s">
        <v>1706</v>
      </c>
      <c r="V9" s="45" t="s">
        <v>1706</v>
      </c>
      <c r="W9" s="45" t="s">
        <v>1706</v>
      </c>
      <c r="X9" s="45" t="s">
        <v>1706</v>
      </c>
      <c r="Y9" s="45" t="s">
        <v>1706</v>
      </c>
      <c r="Z9" s="45" t="s">
        <v>1706</v>
      </c>
      <c r="AA9" s="45" t="s">
        <v>1706</v>
      </c>
      <c r="AB9" s="45" t="s">
        <v>1706</v>
      </c>
      <c r="AC9" s="45" t="s">
        <v>1706</v>
      </c>
      <c r="AD9" s="45" t="s">
        <v>1706</v>
      </c>
      <c r="AE9" s="45" t="s">
        <v>1706</v>
      </c>
      <c r="AF9" s="45" t="s">
        <v>1706</v>
      </c>
      <c r="AG9" s="45" t="s">
        <v>1706</v>
      </c>
      <c r="AH9" s="45" t="s">
        <v>1706</v>
      </c>
      <c r="AI9" s="45" t="s">
        <v>1706</v>
      </c>
      <c r="AJ9" s="45" t="s">
        <v>1706</v>
      </c>
      <c r="AK9" s="45" t="s">
        <v>1706</v>
      </c>
      <c r="AL9" s="45" t="s">
        <v>1706</v>
      </c>
      <c r="AM9" s="45" t="s">
        <v>1706</v>
      </c>
      <c r="AN9" s="45" t="s">
        <v>1706</v>
      </c>
      <c r="AO9" s="45" t="s">
        <v>1706</v>
      </c>
      <c r="AP9" s="45" t="s">
        <v>1706</v>
      </c>
      <c r="AQ9" s="45" t="s">
        <v>1706</v>
      </c>
      <c r="AR9" s="45" t="s">
        <v>1706</v>
      </c>
      <c r="AS9" s="45" t="s">
        <v>1706</v>
      </c>
      <c r="AT9" s="45" t="s">
        <v>1706</v>
      </c>
      <c r="AU9" s="45" t="s">
        <v>1706</v>
      </c>
      <c r="AV9" s="45" t="s">
        <v>1706</v>
      </c>
      <c r="AW9" s="45" t="s">
        <v>1706</v>
      </c>
      <c r="AX9" s="45" t="s">
        <v>1706</v>
      </c>
      <c r="AY9" s="45" t="s">
        <v>1706</v>
      </c>
      <c r="AZ9" s="45" t="s">
        <v>1706</v>
      </c>
      <c r="BA9" s="45" t="s">
        <v>1706</v>
      </c>
      <c r="BB9" s="67"/>
      <c r="BR9" s="45" t="s">
        <v>1706</v>
      </c>
      <c r="CG9" s="45" t="s">
        <v>1706</v>
      </c>
      <c r="CV9" s="45" t="s">
        <v>1706</v>
      </c>
      <c r="DK9" s="45" t="s">
        <v>1706</v>
      </c>
      <c r="DZ9" s="45" t="s">
        <v>1706</v>
      </c>
    </row>
    <row r="10" spans="1:144" ht="15.75" thickBot="1" x14ac:dyDescent="0.3">
      <c r="A10" s="48" t="s">
        <v>1570</v>
      </c>
      <c r="B10" s="57"/>
      <c r="C10" s="59"/>
      <c r="D10" s="189"/>
      <c r="E10" s="190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45" t="str">
        <f t="shared" ref="U10:U44" si="0">CONCATENATE(B10,C10)</f>
        <v/>
      </c>
      <c r="V10" s="54">
        <f>SUM(F10:T10)</f>
        <v>0</v>
      </c>
      <c r="W10" s="45" t="str">
        <f>IF($D10&lt;&gt;"",VLOOKUP($D10,ComptesParNuméro!$N$2:$O$1266,2,FALSE),"")</f>
        <v/>
      </c>
      <c r="X10" s="45">
        <f>IF($W10="Investissement",F10,0)</f>
        <v>0</v>
      </c>
      <c r="Y10" s="45">
        <f t="shared" ref="Y10:AL10" si="1">IF($W10="Investissement",G10,0)</f>
        <v>0</v>
      </c>
      <c r="Z10" s="45">
        <f t="shared" si="1"/>
        <v>0</v>
      </c>
      <c r="AA10" s="45">
        <f t="shared" si="1"/>
        <v>0</v>
      </c>
      <c r="AB10" s="45">
        <f t="shared" si="1"/>
        <v>0</v>
      </c>
      <c r="AC10" s="45">
        <f t="shared" si="1"/>
        <v>0</v>
      </c>
      <c r="AD10" s="45">
        <f t="shared" si="1"/>
        <v>0</v>
      </c>
      <c r="AE10" s="45">
        <f t="shared" si="1"/>
        <v>0</v>
      </c>
      <c r="AF10" s="45">
        <f t="shared" si="1"/>
        <v>0</v>
      </c>
      <c r="AG10" s="45">
        <f t="shared" si="1"/>
        <v>0</v>
      </c>
      <c r="AH10" s="45">
        <f t="shared" si="1"/>
        <v>0</v>
      </c>
      <c r="AI10" s="45">
        <f t="shared" si="1"/>
        <v>0</v>
      </c>
      <c r="AJ10" s="45">
        <f t="shared" si="1"/>
        <v>0</v>
      </c>
      <c r="AK10" s="45">
        <f t="shared" si="1"/>
        <v>0</v>
      </c>
      <c r="AL10" s="45">
        <f t="shared" si="1"/>
        <v>0</v>
      </c>
      <c r="AM10" s="45">
        <f>IF($W10="Dépense",F10,0)</f>
        <v>0</v>
      </c>
      <c r="AN10" s="45">
        <f t="shared" ref="AN10:BA10" si="2">IF($W10="Dépense",G10,0)</f>
        <v>0</v>
      </c>
      <c r="AO10" s="45">
        <f t="shared" si="2"/>
        <v>0</v>
      </c>
      <c r="AP10" s="45">
        <f t="shared" si="2"/>
        <v>0</v>
      </c>
      <c r="AQ10" s="45">
        <f t="shared" si="2"/>
        <v>0</v>
      </c>
      <c r="AR10" s="45">
        <f t="shared" si="2"/>
        <v>0</v>
      </c>
      <c r="AS10" s="45">
        <f t="shared" si="2"/>
        <v>0</v>
      </c>
      <c r="AT10" s="45">
        <f t="shared" si="2"/>
        <v>0</v>
      </c>
      <c r="AU10" s="45">
        <f t="shared" si="2"/>
        <v>0</v>
      </c>
      <c r="AV10" s="45">
        <f t="shared" si="2"/>
        <v>0</v>
      </c>
      <c r="AW10" s="45">
        <f t="shared" si="2"/>
        <v>0</v>
      </c>
      <c r="AX10" s="45">
        <f t="shared" si="2"/>
        <v>0</v>
      </c>
      <c r="AY10" s="45">
        <f t="shared" si="2"/>
        <v>0</v>
      </c>
      <c r="AZ10" s="45">
        <f t="shared" si="2"/>
        <v>0</v>
      </c>
      <c r="BA10" s="45">
        <f t="shared" si="2"/>
        <v>0</v>
      </c>
      <c r="BB10" s="45" t="str">
        <f>IF($D10&lt;&gt;"",VLOOKUP($D10,ComptesParNuméro!$N$2:$P$1266,3,FALSE),"")</f>
        <v/>
      </c>
      <c r="BC10" s="45">
        <f>IF(AND($W10="Investissement",$BB10="Fonds général"),F10,0)</f>
        <v>0</v>
      </c>
      <c r="BD10" s="45">
        <f t="shared" ref="BD10:BQ10" si="3">IF(AND($W10="Investissement",$BB10="Fonds général"),G10,0)</f>
        <v>0</v>
      </c>
      <c r="BE10" s="45">
        <f t="shared" si="3"/>
        <v>0</v>
      </c>
      <c r="BF10" s="45">
        <f t="shared" si="3"/>
        <v>0</v>
      </c>
      <c r="BG10" s="45">
        <f t="shared" si="3"/>
        <v>0</v>
      </c>
      <c r="BH10" s="45">
        <f t="shared" si="3"/>
        <v>0</v>
      </c>
      <c r="BI10" s="45">
        <f t="shared" si="3"/>
        <v>0</v>
      </c>
      <c r="BJ10" s="45">
        <f t="shared" si="3"/>
        <v>0</v>
      </c>
      <c r="BK10" s="45">
        <f t="shared" si="3"/>
        <v>0</v>
      </c>
      <c r="BL10" s="45">
        <f t="shared" si="3"/>
        <v>0</v>
      </c>
      <c r="BM10" s="45">
        <f t="shared" si="3"/>
        <v>0</v>
      </c>
      <c r="BN10" s="45">
        <f t="shared" si="3"/>
        <v>0</v>
      </c>
      <c r="BO10" s="45">
        <f t="shared" si="3"/>
        <v>0</v>
      </c>
      <c r="BP10" s="45">
        <f t="shared" si="3"/>
        <v>0</v>
      </c>
      <c r="BQ10" s="45">
        <f t="shared" si="3"/>
        <v>0</v>
      </c>
      <c r="BR10" s="45">
        <f>IF(AND($W10="Dépense",$BB10="Fonds général"),F10,0)</f>
        <v>0</v>
      </c>
      <c r="BS10" s="45">
        <f t="shared" ref="BS10:CF10" si="4">IF(AND($W10="Dépense",$BB10="Fonds général"),G10,0)</f>
        <v>0</v>
      </c>
      <c r="BT10" s="45">
        <f t="shared" si="4"/>
        <v>0</v>
      </c>
      <c r="BU10" s="45">
        <f t="shared" si="4"/>
        <v>0</v>
      </c>
      <c r="BV10" s="45">
        <f t="shared" si="4"/>
        <v>0</v>
      </c>
      <c r="BW10" s="45">
        <f t="shared" si="4"/>
        <v>0</v>
      </c>
      <c r="BX10" s="45">
        <f t="shared" si="4"/>
        <v>0</v>
      </c>
      <c r="BY10" s="45">
        <f t="shared" si="4"/>
        <v>0</v>
      </c>
      <c r="BZ10" s="45">
        <f t="shared" si="4"/>
        <v>0</v>
      </c>
      <c r="CA10" s="45">
        <f t="shared" si="4"/>
        <v>0</v>
      </c>
      <c r="CB10" s="45">
        <f t="shared" si="4"/>
        <v>0</v>
      </c>
      <c r="CC10" s="45">
        <f t="shared" si="4"/>
        <v>0</v>
      </c>
      <c r="CD10" s="45">
        <f t="shared" si="4"/>
        <v>0</v>
      </c>
      <c r="CE10" s="45">
        <f t="shared" si="4"/>
        <v>0</v>
      </c>
      <c r="CF10" s="45">
        <f t="shared" si="4"/>
        <v>0</v>
      </c>
      <c r="CG10" s="45">
        <f>IF(AND($W10="Investissement",$BB10="Fonds des ressources informationnelles du secteur de la santé et des services sociaux"),F10,0)</f>
        <v>0</v>
      </c>
      <c r="CH10" s="45">
        <f t="shared" ref="CH10:CU10" si="5">IF(AND($W10="Investissement",$BB10="Fonds des ressources informationnelles du secteur de la santé et des services sociaux"),G10,0)</f>
        <v>0</v>
      </c>
      <c r="CI10" s="45">
        <f t="shared" si="5"/>
        <v>0</v>
      </c>
      <c r="CJ10" s="45">
        <f t="shared" si="5"/>
        <v>0</v>
      </c>
      <c r="CK10" s="45">
        <f t="shared" si="5"/>
        <v>0</v>
      </c>
      <c r="CL10" s="45">
        <f t="shared" si="5"/>
        <v>0</v>
      </c>
      <c r="CM10" s="45">
        <f t="shared" si="5"/>
        <v>0</v>
      </c>
      <c r="CN10" s="45">
        <f t="shared" si="5"/>
        <v>0</v>
      </c>
      <c r="CO10" s="45">
        <f t="shared" si="5"/>
        <v>0</v>
      </c>
      <c r="CP10" s="45">
        <f t="shared" si="5"/>
        <v>0</v>
      </c>
      <c r="CQ10" s="45">
        <f t="shared" si="5"/>
        <v>0</v>
      </c>
      <c r="CR10" s="45">
        <f t="shared" si="5"/>
        <v>0</v>
      </c>
      <c r="CS10" s="45">
        <f t="shared" si="5"/>
        <v>0</v>
      </c>
      <c r="CT10" s="45">
        <f t="shared" si="5"/>
        <v>0</v>
      </c>
      <c r="CU10" s="45">
        <f t="shared" si="5"/>
        <v>0</v>
      </c>
      <c r="CV10" s="45">
        <f>IF(AND($W10="Dépense",$BB10="Fonds des ressources informationnelles du secteur de la santé et des services sociaux"),F10,0)</f>
        <v>0</v>
      </c>
      <c r="CW10" s="45">
        <f t="shared" ref="CW10:DJ10" si="6">IF(AND($W10="Dépense",$BB10="Fonds des ressources informationnelles du secteur de la santé et des services sociaux"),G10,0)</f>
        <v>0</v>
      </c>
      <c r="CX10" s="45">
        <f t="shared" si="6"/>
        <v>0</v>
      </c>
      <c r="CY10" s="45">
        <f t="shared" si="6"/>
        <v>0</v>
      </c>
      <c r="CZ10" s="45">
        <f t="shared" si="6"/>
        <v>0</v>
      </c>
      <c r="DA10" s="45">
        <f t="shared" si="6"/>
        <v>0</v>
      </c>
      <c r="DB10" s="45">
        <f t="shared" si="6"/>
        <v>0</v>
      </c>
      <c r="DC10" s="45">
        <f t="shared" si="6"/>
        <v>0</v>
      </c>
      <c r="DD10" s="45">
        <f t="shared" si="6"/>
        <v>0</v>
      </c>
      <c r="DE10" s="45">
        <f t="shared" si="6"/>
        <v>0</v>
      </c>
      <c r="DF10" s="45">
        <f t="shared" si="6"/>
        <v>0</v>
      </c>
      <c r="DG10" s="45">
        <f t="shared" si="6"/>
        <v>0</v>
      </c>
      <c r="DH10" s="45">
        <f t="shared" si="6"/>
        <v>0</v>
      </c>
      <c r="DI10" s="45">
        <f t="shared" si="6"/>
        <v>0</v>
      </c>
      <c r="DJ10" s="45">
        <f t="shared" si="6"/>
        <v>0</v>
      </c>
      <c r="DK10" s="45">
        <f>IF(AND($W10="Investissement",$BB10="Partenaires externes"),F10,0)</f>
        <v>0</v>
      </c>
      <c r="DL10" s="45">
        <f t="shared" ref="DL10:DY10" si="7">IF(AND($W10="Investissement",$BB10="Partenaires externes"),G10,0)</f>
        <v>0</v>
      </c>
      <c r="DM10" s="45">
        <f t="shared" si="7"/>
        <v>0</v>
      </c>
      <c r="DN10" s="45">
        <f t="shared" si="7"/>
        <v>0</v>
      </c>
      <c r="DO10" s="45">
        <f t="shared" si="7"/>
        <v>0</v>
      </c>
      <c r="DP10" s="45">
        <f t="shared" si="7"/>
        <v>0</v>
      </c>
      <c r="DQ10" s="45">
        <f t="shared" si="7"/>
        <v>0</v>
      </c>
      <c r="DR10" s="45">
        <f t="shared" si="7"/>
        <v>0</v>
      </c>
      <c r="DS10" s="45">
        <f t="shared" si="7"/>
        <v>0</v>
      </c>
      <c r="DT10" s="45">
        <f t="shared" si="7"/>
        <v>0</v>
      </c>
      <c r="DU10" s="45">
        <f t="shared" si="7"/>
        <v>0</v>
      </c>
      <c r="DV10" s="45">
        <f t="shared" si="7"/>
        <v>0</v>
      </c>
      <c r="DW10" s="45">
        <f t="shared" si="7"/>
        <v>0</v>
      </c>
      <c r="DX10" s="45">
        <f t="shared" si="7"/>
        <v>0</v>
      </c>
      <c r="DY10" s="45">
        <f t="shared" si="7"/>
        <v>0</v>
      </c>
      <c r="DZ10" s="45">
        <f>IF(AND($W10="Dépense",$BB10="Partenaires externes"),F10,0)</f>
        <v>0</v>
      </c>
      <c r="EA10" s="45">
        <f t="shared" ref="EA10:EN10" si="8">IF(AND($W10="Dépense",$BB10="Partenaires externes"),G10,0)</f>
        <v>0</v>
      </c>
      <c r="EB10" s="45">
        <f t="shared" si="8"/>
        <v>0</v>
      </c>
      <c r="EC10" s="45">
        <f t="shared" si="8"/>
        <v>0</v>
      </c>
      <c r="ED10" s="45">
        <f t="shared" si="8"/>
        <v>0</v>
      </c>
      <c r="EE10" s="45">
        <f t="shared" si="8"/>
        <v>0</v>
      </c>
      <c r="EF10" s="45">
        <f t="shared" si="8"/>
        <v>0</v>
      </c>
      <c r="EG10" s="45">
        <f t="shared" si="8"/>
        <v>0</v>
      </c>
      <c r="EH10" s="45">
        <f t="shared" si="8"/>
        <v>0</v>
      </c>
      <c r="EI10" s="45">
        <f t="shared" si="8"/>
        <v>0</v>
      </c>
      <c r="EJ10" s="45">
        <f t="shared" si="8"/>
        <v>0</v>
      </c>
      <c r="EK10" s="45">
        <f t="shared" si="8"/>
        <v>0</v>
      </c>
      <c r="EL10" s="45">
        <f t="shared" si="8"/>
        <v>0</v>
      </c>
      <c r="EM10" s="45">
        <f t="shared" si="8"/>
        <v>0</v>
      </c>
      <c r="EN10" s="45">
        <f t="shared" si="8"/>
        <v>0</v>
      </c>
    </row>
    <row r="11" spans="1:144" ht="15.75" thickBot="1" x14ac:dyDescent="0.3">
      <c r="A11" s="48" t="s">
        <v>1570</v>
      </c>
      <c r="B11" s="57"/>
      <c r="C11" s="59"/>
      <c r="D11" s="189"/>
      <c r="E11" s="19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45" t="str">
        <f t="shared" si="0"/>
        <v/>
      </c>
      <c r="V11" s="54">
        <f t="shared" ref="V11:V47" si="9">SUM(F11:T11)</f>
        <v>0</v>
      </c>
      <c r="W11" s="45" t="str">
        <f>IF($D11&lt;&gt;"",VLOOKUP($D11,ComptesParNuméro!$N$2:$O$1266,2,FALSE),"")</f>
        <v/>
      </c>
      <c r="X11" s="45">
        <f t="shared" ref="X11:X44" si="10">IF($W11="Investissement",F11,0)</f>
        <v>0</v>
      </c>
      <c r="Y11" s="45">
        <f t="shared" ref="Y11:Y44" si="11">IF($W11="Investissement",G11,0)</f>
        <v>0</v>
      </c>
      <c r="Z11" s="45">
        <f t="shared" ref="Z11:Z44" si="12">IF($W11="Investissement",H11,0)</f>
        <v>0</v>
      </c>
      <c r="AA11" s="45">
        <f t="shared" ref="AA11:AA44" si="13">IF($W11="Investissement",I11,0)</f>
        <v>0</v>
      </c>
      <c r="AB11" s="45">
        <f t="shared" ref="AB11:AB44" si="14">IF($W11="Investissement",J11,0)</f>
        <v>0</v>
      </c>
      <c r="AC11" s="45">
        <f t="shared" ref="AC11:AC44" si="15">IF($W11="Investissement",K11,0)</f>
        <v>0</v>
      </c>
      <c r="AD11" s="45">
        <f t="shared" ref="AD11:AD44" si="16">IF($W11="Investissement",L11,0)</f>
        <v>0</v>
      </c>
      <c r="AE11" s="45">
        <f t="shared" ref="AE11:AE44" si="17">IF($W11="Investissement",M11,0)</f>
        <v>0</v>
      </c>
      <c r="AF11" s="45">
        <f t="shared" ref="AF11:AF44" si="18">IF($W11="Investissement",N11,0)</f>
        <v>0</v>
      </c>
      <c r="AG11" s="45">
        <f t="shared" ref="AG11:AG44" si="19">IF($W11="Investissement",O11,0)</f>
        <v>0</v>
      </c>
      <c r="AH11" s="45">
        <f t="shared" ref="AH11:AH44" si="20">IF($W11="Investissement",P11,0)</f>
        <v>0</v>
      </c>
      <c r="AI11" s="45">
        <f t="shared" ref="AI11:AI44" si="21">IF($W11="Investissement",Q11,0)</f>
        <v>0</v>
      </c>
      <c r="AJ11" s="45">
        <f t="shared" ref="AJ11:AJ44" si="22">IF($W11="Investissement",R11,0)</f>
        <v>0</v>
      </c>
      <c r="AK11" s="45">
        <f t="shared" ref="AK11:AK44" si="23">IF($W11="Investissement",S11,0)</f>
        <v>0</v>
      </c>
      <c r="AL11" s="45">
        <f t="shared" ref="AL11:AL44" si="24">IF($W11="Investissement",T11,0)</f>
        <v>0</v>
      </c>
      <c r="AM11" s="45">
        <f t="shared" ref="AM11:AM44" si="25">IF($W11="Dépense",F11,0)</f>
        <v>0</v>
      </c>
      <c r="AN11" s="45">
        <f t="shared" ref="AN11:AN44" si="26">IF($W11="Dépense",G11,0)</f>
        <v>0</v>
      </c>
      <c r="AO11" s="45">
        <f t="shared" ref="AO11:AO44" si="27">IF($W11="Dépense",H11,0)</f>
        <v>0</v>
      </c>
      <c r="AP11" s="45">
        <f t="shared" ref="AP11:AP44" si="28">IF($W11="Dépense",I11,0)</f>
        <v>0</v>
      </c>
      <c r="AQ11" s="45">
        <f t="shared" ref="AQ11:AQ44" si="29">IF($W11="Dépense",J11,0)</f>
        <v>0</v>
      </c>
      <c r="AR11" s="45">
        <f t="shared" ref="AR11:AR44" si="30">IF($W11="Dépense",K11,0)</f>
        <v>0</v>
      </c>
      <c r="AS11" s="45">
        <f t="shared" ref="AS11:AS44" si="31">IF($W11="Dépense",L11,0)</f>
        <v>0</v>
      </c>
      <c r="AT11" s="45">
        <f t="shared" ref="AT11:AT44" si="32">IF($W11="Dépense",M11,0)</f>
        <v>0</v>
      </c>
      <c r="AU11" s="45">
        <f t="shared" ref="AU11:AU44" si="33">IF($W11="Dépense",N11,0)</f>
        <v>0</v>
      </c>
      <c r="AV11" s="45">
        <f t="shared" ref="AV11:AV44" si="34">IF($W11="Dépense",O11,0)</f>
        <v>0</v>
      </c>
      <c r="AW11" s="45">
        <f t="shared" ref="AW11:AW44" si="35">IF($W11="Dépense",P11,0)</f>
        <v>0</v>
      </c>
      <c r="AX11" s="45">
        <f t="shared" ref="AX11:AX44" si="36">IF($W11="Dépense",Q11,0)</f>
        <v>0</v>
      </c>
      <c r="AY11" s="45">
        <f t="shared" ref="AY11:AY44" si="37">IF($W11="Dépense",R11,0)</f>
        <v>0</v>
      </c>
      <c r="AZ11" s="45">
        <f t="shared" ref="AZ11:AZ44" si="38">IF($W11="Dépense",S11,0)</f>
        <v>0</v>
      </c>
      <c r="BA11" s="45">
        <f t="shared" ref="BA11:BA44" si="39">IF($W11="Dépense",T11,0)</f>
        <v>0</v>
      </c>
      <c r="BB11" s="45" t="str">
        <f>IF($D11&lt;&gt;"",VLOOKUP($D11,ComptesParNuméro!$N$2:$P$1266,3,FALSE),"")</f>
        <v/>
      </c>
      <c r="BC11" s="45">
        <f t="shared" ref="BC11:BC44" si="40">IF(AND($W11="Investissement",$BB11="Fonds général"),F11,0)</f>
        <v>0</v>
      </c>
      <c r="BD11" s="45">
        <f t="shared" ref="BD11:BD44" si="41">IF(AND($W11="Investissement",$BB11="Fonds général"),G11,0)</f>
        <v>0</v>
      </c>
      <c r="BE11" s="45">
        <f t="shared" ref="BE11:BE44" si="42">IF(AND($W11="Investissement",$BB11="Fonds général"),H11,0)</f>
        <v>0</v>
      </c>
      <c r="BF11" s="45">
        <f t="shared" ref="BF11:BF44" si="43">IF(AND($W11="Investissement",$BB11="Fonds général"),I11,0)</f>
        <v>0</v>
      </c>
      <c r="BG11" s="45">
        <f t="shared" ref="BG11:BG44" si="44">IF(AND($W11="Investissement",$BB11="Fonds général"),J11,0)</f>
        <v>0</v>
      </c>
      <c r="BH11" s="45">
        <f t="shared" ref="BH11:BH44" si="45">IF(AND($W11="Investissement",$BB11="Fonds général"),K11,0)</f>
        <v>0</v>
      </c>
      <c r="BI11" s="45">
        <f t="shared" ref="BI11:BI44" si="46">IF(AND($W11="Investissement",$BB11="Fonds général"),L11,0)</f>
        <v>0</v>
      </c>
      <c r="BJ11" s="45">
        <f t="shared" ref="BJ11:BJ44" si="47">IF(AND($W11="Investissement",$BB11="Fonds général"),M11,0)</f>
        <v>0</v>
      </c>
      <c r="BK11" s="45">
        <f t="shared" ref="BK11:BK44" si="48">IF(AND($W11="Investissement",$BB11="Fonds général"),N11,0)</f>
        <v>0</v>
      </c>
      <c r="BL11" s="45">
        <f t="shared" ref="BL11:BL44" si="49">IF(AND($W11="Investissement",$BB11="Fonds général"),O11,0)</f>
        <v>0</v>
      </c>
      <c r="BM11" s="45">
        <f t="shared" ref="BM11:BM44" si="50">IF(AND($W11="Investissement",$BB11="Fonds général"),P11,0)</f>
        <v>0</v>
      </c>
      <c r="BN11" s="45">
        <f t="shared" ref="BN11:BN44" si="51">IF(AND($W11="Investissement",$BB11="Fonds général"),Q11,0)</f>
        <v>0</v>
      </c>
      <c r="BO11" s="45">
        <f t="shared" ref="BO11:BO44" si="52">IF(AND($W11="Investissement",$BB11="Fonds général"),R11,0)</f>
        <v>0</v>
      </c>
      <c r="BP11" s="45">
        <f t="shared" ref="BP11:BP44" si="53">IF(AND($W11="Investissement",$BB11="Fonds général"),S11,0)</f>
        <v>0</v>
      </c>
      <c r="BQ11" s="45">
        <f t="shared" ref="BQ11:BQ44" si="54">IF(AND($W11="Investissement",$BB11="Fonds général"),T11,0)</f>
        <v>0</v>
      </c>
      <c r="BR11" s="45">
        <f t="shared" ref="BR11:BR44" si="55">IF(AND($W11="Dépense",$BB11="Fonds général"),F11,0)</f>
        <v>0</v>
      </c>
      <c r="BS11" s="45">
        <f t="shared" ref="BS11:BS44" si="56">IF(AND($W11="Dépense",$BB11="Fonds général"),G11,0)</f>
        <v>0</v>
      </c>
      <c r="BT11" s="45">
        <f t="shared" ref="BT11:BT44" si="57">IF(AND($W11="Dépense",$BB11="Fonds général"),H11,0)</f>
        <v>0</v>
      </c>
      <c r="BU11" s="45">
        <f t="shared" ref="BU11:BU44" si="58">IF(AND($W11="Dépense",$BB11="Fonds général"),I11,0)</f>
        <v>0</v>
      </c>
      <c r="BV11" s="45">
        <f t="shared" ref="BV11:BV44" si="59">IF(AND($W11="Dépense",$BB11="Fonds général"),J11,0)</f>
        <v>0</v>
      </c>
      <c r="BW11" s="45">
        <f t="shared" ref="BW11:BW44" si="60">IF(AND($W11="Dépense",$BB11="Fonds général"),K11,0)</f>
        <v>0</v>
      </c>
      <c r="BX11" s="45">
        <f t="shared" ref="BX11:BX44" si="61">IF(AND($W11="Dépense",$BB11="Fonds général"),L11,0)</f>
        <v>0</v>
      </c>
      <c r="BY11" s="45">
        <f t="shared" ref="BY11:BY44" si="62">IF(AND($W11="Dépense",$BB11="Fonds général"),M11,0)</f>
        <v>0</v>
      </c>
      <c r="BZ11" s="45">
        <f t="shared" ref="BZ11:BZ44" si="63">IF(AND($W11="Dépense",$BB11="Fonds général"),N11,0)</f>
        <v>0</v>
      </c>
      <c r="CA11" s="45">
        <f t="shared" ref="CA11:CA44" si="64">IF(AND($W11="Dépense",$BB11="Fonds général"),O11,0)</f>
        <v>0</v>
      </c>
      <c r="CB11" s="45">
        <f t="shared" ref="CB11:CB44" si="65">IF(AND($W11="Dépense",$BB11="Fonds général"),P11,0)</f>
        <v>0</v>
      </c>
      <c r="CC11" s="45">
        <f t="shared" ref="CC11:CC44" si="66">IF(AND($W11="Dépense",$BB11="Fonds général"),Q11,0)</f>
        <v>0</v>
      </c>
      <c r="CD11" s="45">
        <f t="shared" ref="CD11:CD44" si="67">IF(AND($W11="Dépense",$BB11="Fonds général"),R11,0)</f>
        <v>0</v>
      </c>
      <c r="CE11" s="45">
        <f t="shared" ref="CE11:CE44" si="68">IF(AND($W11="Dépense",$BB11="Fonds général"),S11,0)</f>
        <v>0</v>
      </c>
      <c r="CF11" s="45">
        <f t="shared" ref="CF11:CF44" si="69">IF(AND($W11="Dépense",$BB11="Fonds général"),T11,0)</f>
        <v>0</v>
      </c>
      <c r="CG11" s="45">
        <f t="shared" ref="CG11:CG44" si="70">IF(AND($W11="Investissement",$BB11="Fonds des ressources informationnelles du secteur de la santé et des services sociaux"),F11,0)</f>
        <v>0</v>
      </c>
      <c r="CH11" s="45">
        <f t="shared" ref="CH11:CH44" si="71">IF(AND($W11="Investissement",$BB11="Fonds des ressources informationnelles du secteur de la santé et des services sociaux"),G11,0)</f>
        <v>0</v>
      </c>
      <c r="CI11" s="45">
        <f t="shared" ref="CI11:CI44" si="72">IF(AND($W11="Investissement",$BB11="Fonds des ressources informationnelles du secteur de la santé et des services sociaux"),H11,0)</f>
        <v>0</v>
      </c>
      <c r="CJ11" s="45">
        <f t="shared" ref="CJ11:CJ44" si="73">IF(AND($W11="Investissement",$BB11="Fonds des ressources informationnelles du secteur de la santé et des services sociaux"),I11,0)</f>
        <v>0</v>
      </c>
      <c r="CK11" s="45">
        <f t="shared" ref="CK11:CK44" si="74">IF(AND($W11="Investissement",$BB11="Fonds des ressources informationnelles du secteur de la santé et des services sociaux"),J11,0)</f>
        <v>0</v>
      </c>
      <c r="CL11" s="45">
        <f t="shared" ref="CL11:CL44" si="75">IF(AND($W11="Investissement",$BB11="Fonds des ressources informationnelles du secteur de la santé et des services sociaux"),K11,0)</f>
        <v>0</v>
      </c>
      <c r="CM11" s="45">
        <f t="shared" ref="CM11:CM44" si="76">IF(AND($W11="Investissement",$BB11="Fonds des ressources informationnelles du secteur de la santé et des services sociaux"),L11,0)</f>
        <v>0</v>
      </c>
      <c r="CN11" s="45">
        <f t="shared" ref="CN11:CN44" si="77">IF(AND($W11="Investissement",$BB11="Fonds des ressources informationnelles du secteur de la santé et des services sociaux"),M11,0)</f>
        <v>0</v>
      </c>
      <c r="CO11" s="45">
        <f t="shared" ref="CO11:CO44" si="78">IF(AND($W11="Investissement",$BB11="Fonds des ressources informationnelles du secteur de la santé et des services sociaux"),N11,0)</f>
        <v>0</v>
      </c>
      <c r="CP11" s="45">
        <f t="shared" ref="CP11:CP44" si="79">IF(AND($W11="Investissement",$BB11="Fonds des ressources informationnelles du secteur de la santé et des services sociaux"),O11,0)</f>
        <v>0</v>
      </c>
      <c r="CQ11" s="45">
        <f t="shared" ref="CQ11:CQ44" si="80">IF(AND($W11="Investissement",$BB11="Fonds des ressources informationnelles du secteur de la santé et des services sociaux"),P11,0)</f>
        <v>0</v>
      </c>
      <c r="CR11" s="45">
        <f t="shared" ref="CR11:CR44" si="81">IF(AND($W11="Investissement",$BB11="Fonds des ressources informationnelles du secteur de la santé et des services sociaux"),Q11,0)</f>
        <v>0</v>
      </c>
      <c r="CS11" s="45">
        <f t="shared" ref="CS11:CS44" si="82">IF(AND($W11="Investissement",$BB11="Fonds des ressources informationnelles du secteur de la santé et des services sociaux"),R11,0)</f>
        <v>0</v>
      </c>
      <c r="CT11" s="45">
        <f t="shared" ref="CT11:CT44" si="83">IF(AND($W11="Investissement",$BB11="Fonds des ressources informationnelles du secteur de la santé et des services sociaux"),S11,0)</f>
        <v>0</v>
      </c>
      <c r="CU11" s="45">
        <f t="shared" ref="CU11:CU44" si="84">IF(AND($W11="Investissement",$BB11="Fonds des ressources informationnelles du secteur de la santé et des services sociaux"),T11,0)</f>
        <v>0</v>
      </c>
      <c r="CV11" s="45">
        <f t="shared" ref="CV11:CV44" si="85">IF(AND($W11="Dépense",$BB11="Fonds des ressources informationnelles du secteur de la santé et des services sociaux"),F11,0)</f>
        <v>0</v>
      </c>
      <c r="CW11" s="45">
        <f t="shared" ref="CW11:CW44" si="86">IF(AND($W11="Dépense",$BB11="Fonds des ressources informationnelles du secteur de la santé et des services sociaux"),G11,0)</f>
        <v>0</v>
      </c>
      <c r="CX11" s="45">
        <f t="shared" ref="CX11:CX44" si="87">IF(AND($W11="Dépense",$BB11="Fonds des ressources informationnelles du secteur de la santé et des services sociaux"),H11,0)</f>
        <v>0</v>
      </c>
      <c r="CY11" s="45">
        <f t="shared" ref="CY11:CY44" si="88">IF(AND($W11="Dépense",$BB11="Fonds des ressources informationnelles du secteur de la santé et des services sociaux"),I11,0)</f>
        <v>0</v>
      </c>
      <c r="CZ11" s="45">
        <f t="shared" ref="CZ11:CZ44" si="89">IF(AND($W11="Dépense",$BB11="Fonds des ressources informationnelles du secteur de la santé et des services sociaux"),J11,0)</f>
        <v>0</v>
      </c>
      <c r="DA11" s="45">
        <f t="shared" ref="DA11:DA44" si="90">IF(AND($W11="Dépense",$BB11="Fonds des ressources informationnelles du secteur de la santé et des services sociaux"),K11,0)</f>
        <v>0</v>
      </c>
      <c r="DB11" s="45">
        <f t="shared" ref="DB11:DB44" si="91">IF(AND($W11="Dépense",$BB11="Fonds des ressources informationnelles du secteur de la santé et des services sociaux"),L11,0)</f>
        <v>0</v>
      </c>
      <c r="DC11" s="45">
        <f t="shared" ref="DC11:DC44" si="92">IF(AND($W11="Dépense",$BB11="Fonds des ressources informationnelles du secteur de la santé et des services sociaux"),M11,0)</f>
        <v>0</v>
      </c>
      <c r="DD11" s="45">
        <f t="shared" ref="DD11:DD44" si="93">IF(AND($W11="Dépense",$BB11="Fonds des ressources informationnelles du secteur de la santé et des services sociaux"),N11,0)</f>
        <v>0</v>
      </c>
      <c r="DE11" s="45">
        <f t="shared" ref="DE11:DE44" si="94">IF(AND($W11="Dépense",$BB11="Fonds des ressources informationnelles du secteur de la santé et des services sociaux"),O11,0)</f>
        <v>0</v>
      </c>
      <c r="DF11" s="45">
        <f t="shared" ref="DF11:DF44" si="95">IF(AND($W11="Dépense",$BB11="Fonds des ressources informationnelles du secteur de la santé et des services sociaux"),P11,0)</f>
        <v>0</v>
      </c>
      <c r="DG11" s="45">
        <f t="shared" ref="DG11:DG44" si="96">IF(AND($W11="Dépense",$BB11="Fonds des ressources informationnelles du secteur de la santé et des services sociaux"),Q11,0)</f>
        <v>0</v>
      </c>
      <c r="DH11" s="45">
        <f t="shared" ref="DH11:DH44" si="97">IF(AND($W11="Dépense",$BB11="Fonds des ressources informationnelles du secteur de la santé et des services sociaux"),R11,0)</f>
        <v>0</v>
      </c>
      <c r="DI11" s="45">
        <f t="shared" ref="DI11:DI44" si="98">IF(AND($W11="Dépense",$BB11="Fonds des ressources informationnelles du secteur de la santé et des services sociaux"),S11,0)</f>
        <v>0</v>
      </c>
      <c r="DJ11" s="45">
        <f t="shared" ref="DJ11:DJ44" si="99">IF(AND($W11="Dépense",$BB11="Fonds des ressources informationnelles du secteur de la santé et des services sociaux"),T11,0)</f>
        <v>0</v>
      </c>
      <c r="DK11" s="45">
        <f t="shared" ref="DK11:DK44" si="100">IF(AND($W11="Investissement",$BB11="Partenaires externes"),F11,0)</f>
        <v>0</v>
      </c>
      <c r="DL11" s="45">
        <f t="shared" ref="DL11:DL44" si="101">IF(AND($W11="Investissement",$BB11="Partenaires externes"),G11,0)</f>
        <v>0</v>
      </c>
      <c r="DM11" s="45">
        <f t="shared" ref="DM11:DM44" si="102">IF(AND($W11="Investissement",$BB11="Partenaires externes"),H11,0)</f>
        <v>0</v>
      </c>
      <c r="DN11" s="45">
        <f t="shared" ref="DN11:DN44" si="103">IF(AND($W11="Investissement",$BB11="Partenaires externes"),I11,0)</f>
        <v>0</v>
      </c>
      <c r="DO11" s="45">
        <f t="shared" ref="DO11:DO44" si="104">IF(AND($W11="Investissement",$BB11="Partenaires externes"),J11,0)</f>
        <v>0</v>
      </c>
      <c r="DP11" s="45">
        <f t="shared" ref="DP11:DP44" si="105">IF(AND($W11="Investissement",$BB11="Partenaires externes"),K11,0)</f>
        <v>0</v>
      </c>
      <c r="DQ11" s="45">
        <f t="shared" ref="DQ11:DQ44" si="106">IF(AND($W11="Investissement",$BB11="Partenaires externes"),L11,0)</f>
        <v>0</v>
      </c>
      <c r="DR11" s="45">
        <f t="shared" ref="DR11:DR44" si="107">IF(AND($W11="Investissement",$BB11="Partenaires externes"),M11,0)</f>
        <v>0</v>
      </c>
      <c r="DS11" s="45">
        <f t="shared" ref="DS11:DS44" si="108">IF(AND($W11="Investissement",$BB11="Partenaires externes"),N11,0)</f>
        <v>0</v>
      </c>
      <c r="DT11" s="45">
        <f t="shared" ref="DT11:DT44" si="109">IF(AND($W11="Investissement",$BB11="Partenaires externes"),O11,0)</f>
        <v>0</v>
      </c>
      <c r="DU11" s="45">
        <f t="shared" ref="DU11:DU44" si="110">IF(AND($W11="Investissement",$BB11="Partenaires externes"),P11,0)</f>
        <v>0</v>
      </c>
      <c r="DV11" s="45">
        <f t="shared" ref="DV11:DV44" si="111">IF(AND($W11="Investissement",$BB11="Partenaires externes"),Q11,0)</f>
        <v>0</v>
      </c>
      <c r="DW11" s="45">
        <f t="shared" ref="DW11:DW44" si="112">IF(AND($W11="Investissement",$BB11="Partenaires externes"),R11,0)</f>
        <v>0</v>
      </c>
      <c r="DX11" s="45">
        <f t="shared" ref="DX11:DX44" si="113">IF(AND($W11="Investissement",$BB11="Partenaires externes"),S11,0)</f>
        <v>0</v>
      </c>
      <c r="DY11" s="45">
        <f t="shared" ref="DY11:DY44" si="114">IF(AND($W11="Investissement",$BB11="Partenaires externes"),T11,0)</f>
        <v>0</v>
      </c>
      <c r="DZ11" s="45">
        <f t="shared" ref="DZ11:DZ44" si="115">IF(AND($W11="Dépense",$BB11="Partenaires externes"),F11,0)</f>
        <v>0</v>
      </c>
      <c r="EA11" s="45">
        <f t="shared" ref="EA11:EA44" si="116">IF(AND($W11="Dépense",$BB11="Partenaires externes"),G11,0)</f>
        <v>0</v>
      </c>
      <c r="EB11" s="45">
        <f t="shared" ref="EB11:EB44" si="117">IF(AND($W11="Dépense",$BB11="Partenaires externes"),H11,0)</f>
        <v>0</v>
      </c>
      <c r="EC11" s="45">
        <f t="shared" ref="EC11:EC44" si="118">IF(AND($W11="Dépense",$BB11="Partenaires externes"),I11,0)</f>
        <v>0</v>
      </c>
      <c r="ED11" s="45">
        <f t="shared" ref="ED11:ED44" si="119">IF(AND($W11="Dépense",$BB11="Partenaires externes"),J11,0)</f>
        <v>0</v>
      </c>
      <c r="EE11" s="45">
        <f t="shared" ref="EE11:EE44" si="120">IF(AND($W11="Dépense",$BB11="Partenaires externes"),K11,0)</f>
        <v>0</v>
      </c>
      <c r="EF11" s="45">
        <f t="shared" ref="EF11:EF44" si="121">IF(AND($W11="Dépense",$BB11="Partenaires externes"),L11,0)</f>
        <v>0</v>
      </c>
      <c r="EG11" s="45">
        <f t="shared" ref="EG11:EG44" si="122">IF(AND($W11="Dépense",$BB11="Partenaires externes"),M11,0)</f>
        <v>0</v>
      </c>
      <c r="EH11" s="45">
        <f t="shared" ref="EH11:EH44" si="123">IF(AND($W11="Dépense",$BB11="Partenaires externes"),N11,0)</f>
        <v>0</v>
      </c>
      <c r="EI11" s="45">
        <f t="shared" ref="EI11:EI44" si="124">IF(AND($W11="Dépense",$BB11="Partenaires externes"),O11,0)</f>
        <v>0</v>
      </c>
      <c r="EJ11" s="45">
        <f t="shared" ref="EJ11:EJ44" si="125">IF(AND($W11="Dépense",$BB11="Partenaires externes"),P11,0)</f>
        <v>0</v>
      </c>
      <c r="EK11" s="45">
        <f t="shared" ref="EK11:EK44" si="126">IF(AND($W11="Dépense",$BB11="Partenaires externes"),Q11,0)</f>
        <v>0</v>
      </c>
      <c r="EL11" s="45">
        <f t="shared" ref="EL11:EL44" si="127">IF(AND($W11="Dépense",$BB11="Partenaires externes"),R11,0)</f>
        <v>0</v>
      </c>
      <c r="EM11" s="45">
        <f t="shared" ref="EM11:EM44" si="128">IF(AND($W11="Dépense",$BB11="Partenaires externes"),S11,0)</f>
        <v>0</v>
      </c>
      <c r="EN11" s="45">
        <f t="shared" ref="EN11:EN44" si="129">IF(AND($W11="Dépense",$BB11="Partenaires externes"),T11,0)</f>
        <v>0</v>
      </c>
    </row>
    <row r="12" spans="1:144" ht="15.75" thickBot="1" x14ac:dyDescent="0.3">
      <c r="A12" s="48" t="s">
        <v>1570</v>
      </c>
      <c r="B12" s="57"/>
      <c r="C12" s="59"/>
      <c r="D12" s="180"/>
      <c r="E12" s="181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45" t="str">
        <f t="shared" si="0"/>
        <v/>
      </c>
      <c r="V12" s="54">
        <f t="shared" si="9"/>
        <v>0</v>
      </c>
      <c r="W12" s="45" t="str">
        <f>IF($D12&lt;&gt;"",VLOOKUP($D12,ComptesParNuméro!$N$2:$O$1266,2,FALSE),"")</f>
        <v/>
      </c>
      <c r="X12" s="45">
        <f t="shared" si="10"/>
        <v>0</v>
      </c>
      <c r="Y12" s="45">
        <f t="shared" si="11"/>
        <v>0</v>
      </c>
      <c r="Z12" s="45">
        <f t="shared" si="12"/>
        <v>0</v>
      </c>
      <c r="AA12" s="45">
        <f t="shared" si="13"/>
        <v>0</v>
      </c>
      <c r="AB12" s="45">
        <f t="shared" si="14"/>
        <v>0</v>
      </c>
      <c r="AC12" s="45">
        <f t="shared" si="15"/>
        <v>0</v>
      </c>
      <c r="AD12" s="45">
        <f t="shared" si="16"/>
        <v>0</v>
      </c>
      <c r="AE12" s="45">
        <f t="shared" si="17"/>
        <v>0</v>
      </c>
      <c r="AF12" s="45">
        <f t="shared" si="18"/>
        <v>0</v>
      </c>
      <c r="AG12" s="45">
        <f t="shared" si="19"/>
        <v>0</v>
      </c>
      <c r="AH12" s="45">
        <f t="shared" si="20"/>
        <v>0</v>
      </c>
      <c r="AI12" s="45">
        <f t="shared" si="21"/>
        <v>0</v>
      </c>
      <c r="AJ12" s="45">
        <f t="shared" si="22"/>
        <v>0</v>
      </c>
      <c r="AK12" s="45">
        <f t="shared" si="23"/>
        <v>0</v>
      </c>
      <c r="AL12" s="45">
        <f t="shared" si="24"/>
        <v>0</v>
      </c>
      <c r="AM12" s="45">
        <f t="shared" si="25"/>
        <v>0</v>
      </c>
      <c r="AN12" s="45">
        <f t="shared" si="26"/>
        <v>0</v>
      </c>
      <c r="AO12" s="45">
        <f t="shared" si="27"/>
        <v>0</v>
      </c>
      <c r="AP12" s="45">
        <f t="shared" si="28"/>
        <v>0</v>
      </c>
      <c r="AQ12" s="45">
        <f t="shared" si="29"/>
        <v>0</v>
      </c>
      <c r="AR12" s="45">
        <f t="shared" si="30"/>
        <v>0</v>
      </c>
      <c r="AS12" s="45">
        <f t="shared" si="31"/>
        <v>0</v>
      </c>
      <c r="AT12" s="45">
        <f t="shared" si="32"/>
        <v>0</v>
      </c>
      <c r="AU12" s="45">
        <f t="shared" si="33"/>
        <v>0</v>
      </c>
      <c r="AV12" s="45">
        <f t="shared" si="34"/>
        <v>0</v>
      </c>
      <c r="AW12" s="45">
        <f t="shared" si="35"/>
        <v>0</v>
      </c>
      <c r="AX12" s="45">
        <f t="shared" si="36"/>
        <v>0</v>
      </c>
      <c r="AY12" s="45">
        <f t="shared" si="37"/>
        <v>0</v>
      </c>
      <c r="AZ12" s="45">
        <f t="shared" si="38"/>
        <v>0</v>
      </c>
      <c r="BA12" s="45">
        <f t="shared" si="39"/>
        <v>0</v>
      </c>
      <c r="BB12" s="45" t="str">
        <f>IF($D12&lt;&gt;"",VLOOKUP($D12,ComptesParNuméro!$N$2:$P$1266,3,FALSE),"")</f>
        <v/>
      </c>
      <c r="BC12" s="45">
        <f t="shared" si="40"/>
        <v>0</v>
      </c>
      <c r="BD12" s="45">
        <f t="shared" si="41"/>
        <v>0</v>
      </c>
      <c r="BE12" s="45">
        <f t="shared" si="42"/>
        <v>0</v>
      </c>
      <c r="BF12" s="45">
        <f t="shared" si="43"/>
        <v>0</v>
      </c>
      <c r="BG12" s="45">
        <f t="shared" si="44"/>
        <v>0</v>
      </c>
      <c r="BH12" s="45">
        <f t="shared" si="45"/>
        <v>0</v>
      </c>
      <c r="BI12" s="45">
        <f t="shared" si="46"/>
        <v>0</v>
      </c>
      <c r="BJ12" s="45">
        <f t="shared" si="47"/>
        <v>0</v>
      </c>
      <c r="BK12" s="45">
        <f t="shared" si="48"/>
        <v>0</v>
      </c>
      <c r="BL12" s="45">
        <f t="shared" si="49"/>
        <v>0</v>
      </c>
      <c r="BM12" s="45">
        <f t="shared" si="50"/>
        <v>0</v>
      </c>
      <c r="BN12" s="45">
        <f t="shared" si="51"/>
        <v>0</v>
      </c>
      <c r="BO12" s="45">
        <f t="shared" si="52"/>
        <v>0</v>
      </c>
      <c r="BP12" s="45">
        <f t="shared" si="53"/>
        <v>0</v>
      </c>
      <c r="BQ12" s="45">
        <f t="shared" si="54"/>
        <v>0</v>
      </c>
      <c r="BR12" s="45">
        <f t="shared" si="55"/>
        <v>0</v>
      </c>
      <c r="BS12" s="45">
        <f t="shared" si="56"/>
        <v>0</v>
      </c>
      <c r="BT12" s="45">
        <f t="shared" si="57"/>
        <v>0</v>
      </c>
      <c r="BU12" s="45">
        <f t="shared" si="58"/>
        <v>0</v>
      </c>
      <c r="BV12" s="45">
        <f t="shared" si="59"/>
        <v>0</v>
      </c>
      <c r="BW12" s="45">
        <f t="shared" si="60"/>
        <v>0</v>
      </c>
      <c r="BX12" s="45">
        <f t="shared" si="61"/>
        <v>0</v>
      </c>
      <c r="BY12" s="45">
        <f t="shared" si="62"/>
        <v>0</v>
      </c>
      <c r="BZ12" s="45">
        <f t="shared" si="63"/>
        <v>0</v>
      </c>
      <c r="CA12" s="45">
        <f t="shared" si="64"/>
        <v>0</v>
      </c>
      <c r="CB12" s="45">
        <f t="shared" si="65"/>
        <v>0</v>
      </c>
      <c r="CC12" s="45">
        <f t="shared" si="66"/>
        <v>0</v>
      </c>
      <c r="CD12" s="45">
        <f t="shared" si="67"/>
        <v>0</v>
      </c>
      <c r="CE12" s="45">
        <f t="shared" si="68"/>
        <v>0</v>
      </c>
      <c r="CF12" s="45">
        <f t="shared" si="69"/>
        <v>0</v>
      </c>
      <c r="CG12" s="45">
        <f t="shared" si="70"/>
        <v>0</v>
      </c>
      <c r="CH12" s="45">
        <f t="shared" si="71"/>
        <v>0</v>
      </c>
      <c r="CI12" s="45">
        <f t="shared" si="72"/>
        <v>0</v>
      </c>
      <c r="CJ12" s="45">
        <f t="shared" si="73"/>
        <v>0</v>
      </c>
      <c r="CK12" s="45">
        <f t="shared" si="74"/>
        <v>0</v>
      </c>
      <c r="CL12" s="45">
        <f t="shared" si="75"/>
        <v>0</v>
      </c>
      <c r="CM12" s="45">
        <f t="shared" si="76"/>
        <v>0</v>
      </c>
      <c r="CN12" s="45">
        <f t="shared" si="77"/>
        <v>0</v>
      </c>
      <c r="CO12" s="45">
        <f t="shared" si="78"/>
        <v>0</v>
      </c>
      <c r="CP12" s="45">
        <f t="shared" si="79"/>
        <v>0</v>
      </c>
      <c r="CQ12" s="45">
        <f t="shared" si="80"/>
        <v>0</v>
      </c>
      <c r="CR12" s="45">
        <f t="shared" si="81"/>
        <v>0</v>
      </c>
      <c r="CS12" s="45">
        <f t="shared" si="82"/>
        <v>0</v>
      </c>
      <c r="CT12" s="45">
        <f t="shared" si="83"/>
        <v>0</v>
      </c>
      <c r="CU12" s="45">
        <f t="shared" si="84"/>
        <v>0</v>
      </c>
      <c r="CV12" s="45">
        <f t="shared" si="85"/>
        <v>0</v>
      </c>
      <c r="CW12" s="45">
        <f t="shared" si="86"/>
        <v>0</v>
      </c>
      <c r="CX12" s="45">
        <f t="shared" si="87"/>
        <v>0</v>
      </c>
      <c r="CY12" s="45">
        <f t="shared" si="88"/>
        <v>0</v>
      </c>
      <c r="CZ12" s="45">
        <f t="shared" si="89"/>
        <v>0</v>
      </c>
      <c r="DA12" s="45">
        <f t="shared" si="90"/>
        <v>0</v>
      </c>
      <c r="DB12" s="45">
        <f t="shared" si="91"/>
        <v>0</v>
      </c>
      <c r="DC12" s="45">
        <f t="shared" si="92"/>
        <v>0</v>
      </c>
      <c r="DD12" s="45">
        <f t="shared" si="93"/>
        <v>0</v>
      </c>
      <c r="DE12" s="45">
        <f t="shared" si="94"/>
        <v>0</v>
      </c>
      <c r="DF12" s="45">
        <f t="shared" si="95"/>
        <v>0</v>
      </c>
      <c r="DG12" s="45">
        <f t="shared" si="96"/>
        <v>0</v>
      </c>
      <c r="DH12" s="45">
        <f t="shared" si="97"/>
        <v>0</v>
      </c>
      <c r="DI12" s="45">
        <f t="shared" si="98"/>
        <v>0</v>
      </c>
      <c r="DJ12" s="45">
        <f t="shared" si="99"/>
        <v>0</v>
      </c>
      <c r="DK12" s="45">
        <f t="shared" si="100"/>
        <v>0</v>
      </c>
      <c r="DL12" s="45">
        <f t="shared" si="101"/>
        <v>0</v>
      </c>
      <c r="DM12" s="45">
        <f t="shared" si="102"/>
        <v>0</v>
      </c>
      <c r="DN12" s="45">
        <f t="shared" si="103"/>
        <v>0</v>
      </c>
      <c r="DO12" s="45">
        <f t="shared" si="104"/>
        <v>0</v>
      </c>
      <c r="DP12" s="45">
        <f t="shared" si="105"/>
        <v>0</v>
      </c>
      <c r="DQ12" s="45">
        <f t="shared" si="106"/>
        <v>0</v>
      </c>
      <c r="DR12" s="45">
        <f t="shared" si="107"/>
        <v>0</v>
      </c>
      <c r="DS12" s="45">
        <f t="shared" si="108"/>
        <v>0</v>
      </c>
      <c r="DT12" s="45">
        <f t="shared" si="109"/>
        <v>0</v>
      </c>
      <c r="DU12" s="45">
        <f t="shared" si="110"/>
        <v>0</v>
      </c>
      <c r="DV12" s="45">
        <f t="shared" si="111"/>
        <v>0</v>
      </c>
      <c r="DW12" s="45">
        <f t="shared" si="112"/>
        <v>0</v>
      </c>
      <c r="DX12" s="45">
        <f t="shared" si="113"/>
        <v>0</v>
      </c>
      <c r="DY12" s="45">
        <f t="shared" si="114"/>
        <v>0</v>
      </c>
      <c r="DZ12" s="45">
        <f t="shared" si="115"/>
        <v>0</v>
      </c>
      <c r="EA12" s="45">
        <f t="shared" si="116"/>
        <v>0</v>
      </c>
      <c r="EB12" s="45">
        <f t="shared" si="117"/>
        <v>0</v>
      </c>
      <c r="EC12" s="45">
        <f t="shared" si="118"/>
        <v>0</v>
      </c>
      <c r="ED12" s="45">
        <f t="shared" si="119"/>
        <v>0</v>
      </c>
      <c r="EE12" s="45">
        <f t="shared" si="120"/>
        <v>0</v>
      </c>
      <c r="EF12" s="45">
        <f t="shared" si="121"/>
        <v>0</v>
      </c>
      <c r="EG12" s="45">
        <f t="shared" si="122"/>
        <v>0</v>
      </c>
      <c r="EH12" s="45">
        <f t="shared" si="123"/>
        <v>0</v>
      </c>
      <c r="EI12" s="45">
        <f t="shared" si="124"/>
        <v>0</v>
      </c>
      <c r="EJ12" s="45">
        <f t="shared" si="125"/>
        <v>0</v>
      </c>
      <c r="EK12" s="45">
        <f t="shared" si="126"/>
        <v>0</v>
      </c>
      <c r="EL12" s="45">
        <f t="shared" si="127"/>
        <v>0</v>
      </c>
      <c r="EM12" s="45">
        <f t="shared" si="128"/>
        <v>0</v>
      </c>
      <c r="EN12" s="45">
        <f t="shared" si="129"/>
        <v>0</v>
      </c>
    </row>
    <row r="13" spans="1:144" ht="15.75" thickBot="1" x14ac:dyDescent="0.3">
      <c r="A13" s="48" t="s">
        <v>1570</v>
      </c>
      <c r="B13" s="57"/>
      <c r="C13" s="59"/>
      <c r="D13" s="180"/>
      <c r="E13" s="181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45" t="str">
        <f t="shared" si="0"/>
        <v/>
      </c>
      <c r="V13" s="54">
        <f t="shared" si="9"/>
        <v>0</v>
      </c>
      <c r="W13" s="45" t="str">
        <f>IF($D13&lt;&gt;"",VLOOKUP($D13,ComptesParNuméro!$N$2:$O$1266,2,FALSE),"")</f>
        <v/>
      </c>
      <c r="X13" s="45">
        <f t="shared" si="10"/>
        <v>0</v>
      </c>
      <c r="Y13" s="45">
        <f t="shared" si="11"/>
        <v>0</v>
      </c>
      <c r="Z13" s="45">
        <f t="shared" si="12"/>
        <v>0</v>
      </c>
      <c r="AA13" s="45">
        <f t="shared" si="13"/>
        <v>0</v>
      </c>
      <c r="AB13" s="45">
        <f t="shared" si="14"/>
        <v>0</v>
      </c>
      <c r="AC13" s="45">
        <f t="shared" si="15"/>
        <v>0</v>
      </c>
      <c r="AD13" s="45">
        <f t="shared" si="16"/>
        <v>0</v>
      </c>
      <c r="AE13" s="45">
        <f t="shared" si="17"/>
        <v>0</v>
      </c>
      <c r="AF13" s="45">
        <f t="shared" si="18"/>
        <v>0</v>
      </c>
      <c r="AG13" s="45">
        <f t="shared" si="19"/>
        <v>0</v>
      </c>
      <c r="AH13" s="45">
        <f t="shared" si="20"/>
        <v>0</v>
      </c>
      <c r="AI13" s="45">
        <f t="shared" si="21"/>
        <v>0</v>
      </c>
      <c r="AJ13" s="45">
        <f t="shared" si="22"/>
        <v>0</v>
      </c>
      <c r="AK13" s="45">
        <f t="shared" si="23"/>
        <v>0</v>
      </c>
      <c r="AL13" s="45">
        <f t="shared" si="24"/>
        <v>0</v>
      </c>
      <c r="AM13" s="45">
        <f t="shared" si="25"/>
        <v>0</v>
      </c>
      <c r="AN13" s="45">
        <f t="shared" si="26"/>
        <v>0</v>
      </c>
      <c r="AO13" s="45">
        <f t="shared" si="27"/>
        <v>0</v>
      </c>
      <c r="AP13" s="45">
        <f t="shared" si="28"/>
        <v>0</v>
      </c>
      <c r="AQ13" s="45">
        <f t="shared" si="29"/>
        <v>0</v>
      </c>
      <c r="AR13" s="45">
        <f t="shared" si="30"/>
        <v>0</v>
      </c>
      <c r="AS13" s="45">
        <f t="shared" si="31"/>
        <v>0</v>
      </c>
      <c r="AT13" s="45">
        <f t="shared" si="32"/>
        <v>0</v>
      </c>
      <c r="AU13" s="45">
        <f t="shared" si="33"/>
        <v>0</v>
      </c>
      <c r="AV13" s="45">
        <f t="shared" si="34"/>
        <v>0</v>
      </c>
      <c r="AW13" s="45">
        <f t="shared" si="35"/>
        <v>0</v>
      </c>
      <c r="AX13" s="45">
        <f t="shared" si="36"/>
        <v>0</v>
      </c>
      <c r="AY13" s="45">
        <f t="shared" si="37"/>
        <v>0</v>
      </c>
      <c r="AZ13" s="45">
        <f t="shared" si="38"/>
        <v>0</v>
      </c>
      <c r="BA13" s="45">
        <f t="shared" si="39"/>
        <v>0</v>
      </c>
      <c r="BB13" s="45" t="str">
        <f>IF($D13&lt;&gt;"",VLOOKUP($D13,ComptesParNuméro!$N$2:$P$1266,3,FALSE),"")</f>
        <v/>
      </c>
      <c r="BC13" s="45">
        <f t="shared" si="40"/>
        <v>0</v>
      </c>
      <c r="BD13" s="45">
        <f t="shared" si="41"/>
        <v>0</v>
      </c>
      <c r="BE13" s="45">
        <f t="shared" si="42"/>
        <v>0</v>
      </c>
      <c r="BF13" s="45">
        <f t="shared" si="43"/>
        <v>0</v>
      </c>
      <c r="BG13" s="45">
        <f t="shared" si="44"/>
        <v>0</v>
      </c>
      <c r="BH13" s="45">
        <f t="shared" si="45"/>
        <v>0</v>
      </c>
      <c r="BI13" s="45">
        <f t="shared" si="46"/>
        <v>0</v>
      </c>
      <c r="BJ13" s="45">
        <f t="shared" si="47"/>
        <v>0</v>
      </c>
      <c r="BK13" s="45">
        <f t="shared" si="48"/>
        <v>0</v>
      </c>
      <c r="BL13" s="45">
        <f t="shared" si="49"/>
        <v>0</v>
      </c>
      <c r="BM13" s="45">
        <f t="shared" si="50"/>
        <v>0</v>
      </c>
      <c r="BN13" s="45">
        <f t="shared" si="51"/>
        <v>0</v>
      </c>
      <c r="BO13" s="45">
        <f t="shared" si="52"/>
        <v>0</v>
      </c>
      <c r="BP13" s="45">
        <f t="shared" si="53"/>
        <v>0</v>
      </c>
      <c r="BQ13" s="45">
        <f t="shared" si="54"/>
        <v>0</v>
      </c>
      <c r="BR13" s="45">
        <f t="shared" si="55"/>
        <v>0</v>
      </c>
      <c r="BS13" s="45">
        <f t="shared" si="56"/>
        <v>0</v>
      </c>
      <c r="BT13" s="45">
        <f t="shared" si="57"/>
        <v>0</v>
      </c>
      <c r="BU13" s="45">
        <f t="shared" si="58"/>
        <v>0</v>
      </c>
      <c r="BV13" s="45">
        <f t="shared" si="59"/>
        <v>0</v>
      </c>
      <c r="BW13" s="45">
        <f t="shared" si="60"/>
        <v>0</v>
      </c>
      <c r="BX13" s="45">
        <f t="shared" si="61"/>
        <v>0</v>
      </c>
      <c r="BY13" s="45">
        <f t="shared" si="62"/>
        <v>0</v>
      </c>
      <c r="BZ13" s="45">
        <f t="shared" si="63"/>
        <v>0</v>
      </c>
      <c r="CA13" s="45">
        <f t="shared" si="64"/>
        <v>0</v>
      </c>
      <c r="CB13" s="45">
        <f t="shared" si="65"/>
        <v>0</v>
      </c>
      <c r="CC13" s="45">
        <f t="shared" si="66"/>
        <v>0</v>
      </c>
      <c r="CD13" s="45">
        <f t="shared" si="67"/>
        <v>0</v>
      </c>
      <c r="CE13" s="45">
        <f t="shared" si="68"/>
        <v>0</v>
      </c>
      <c r="CF13" s="45">
        <f t="shared" si="69"/>
        <v>0</v>
      </c>
      <c r="CG13" s="45">
        <f t="shared" si="70"/>
        <v>0</v>
      </c>
      <c r="CH13" s="45">
        <f t="shared" si="71"/>
        <v>0</v>
      </c>
      <c r="CI13" s="45">
        <f t="shared" si="72"/>
        <v>0</v>
      </c>
      <c r="CJ13" s="45">
        <f t="shared" si="73"/>
        <v>0</v>
      </c>
      <c r="CK13" s="45">
        <f t="shared" si="74"/>
        <v>0</v>
      </c>
      <c r="CL13" s="45">
        <f t="shared" si="75"/>
        <v>0</v>
      </c>
      <c r="CM13" s="45">
        <f t="shared" si="76"/>
        <v>0</v>
      </c>
      <c r="CN13" s="45">
        <f t="shared" si="77"/>
        <v>0</v>
      </c>
      <c r="CO13" s="45">
        <f t="shared" si="78"/>
        <v>0</v>
      </c>
      <c r="CP13" s="45">
        <f t="shared" si="79"/>
        <v>0</v>
      </c>
      <c r="CQ13" s="45">
        <f t="shared" si="80"/>
        <v>0</v>
      </c>
      <c r="CR13" s="45">
        <f t="shared" si="81"/>
        <v>0</v>
      </c>
      <c r="CS13" s="45">
        <f t="shared" si="82"/>
        <v>0</v>
      </c>
      <c r="CT13" s="45">
        <f t="shared" si="83"/>
        <v>0</v>
      </c>
      <c r="CU13" s="45">
        <f t="shared" si="84"/>
        <v>0</v>
      </c>
      <c r="CV13" s="45">
        <f t="shared" si="85"/>
        <v>0</v>
      </c>
      <c r="CW13" s="45">
        <f t="shared" si="86"/>
        <v>0</v>
      </c>
      <c r="CX13" s="45">
        <f t="shared" si="87"/>
        <v>0</v>
      </c>
      <c r="CY13" s="45">
        <f t="shared" si="88"/>
        <v>0</v>
      </c>
      <c r="CZ13" s="45">
        <f t="shared" si="89"/>
        <v>0</v>
      </c>
      <c r="DA13" s="45">
        <f t="shared" si="90"/>
        <v>0</v>
      </c>
      <c r="DB13" s="45">
        <f t="shared" si="91"/>
        <v>0</v>
      </c>
      <c r="DC13" s="45">
        <f t="shared" si="92"/>
        <v>0</v>
      </c>
      <c r="DD13" s="45">
        <f t="shared" si="93"/>
        <v>0</v>
      </c>
      <c r="DE13" s="45">
        <f t="shared" si="94"/>
        <v>0</v>
      </c>
      <c r="DF13" s="45">
        <f t="shared" si="95"/>
        <v>0</v>
      </c>
      <c r="DG13" s="45">
        <f t="shared" si="96"/>
        <v>0</v>
      </c>
      <c r="DH13" s="45">
        <f t="shared" si="97"/>
        <v>0</v>
      </c>
      <c r="DI13" s="45">
        <f t="shared" si="98"/>
        <v>0</v>
      </c>
      <c r="DJ13" s="45">
        <f t="shared" si="99"/>
        <v>0</v>
      </c>
      <c r="DK13" s="45">
        <f t="shared" si="100"/>
        <v>0</v>
      </c>
      <c r="DL13" s="45">
        <f t="shared" si="101"/>
        <v>0</v>
      </c>
      <c r="DM13" s="45">
        <f t="shared" si="102"/>
        <v>0</v>
      </c>
      <c r="DN13" s="45">
        <f t="shared" si="103"/>
        <v>0</v>
      </c>
      <c r="DO13" s="45">
        <f t="shared" si="104"/>
        <v>0</v>
      </c>
      <c r="DP13" s="45">
        <f t="shared" si="105"/>
        <v>0</v>
      </c>
      <c r="DQ13" s="45">
        <f t="shared" si="106"/>
        <v>0</v>
      </c>
      <c r="DR13" s="45">
        <f t="shared" si="107"/>
        <v>0</v>
      </c>
      <c r="DS13" s="45">
        <f t="shared" si="108"/>
        <v>0</v>
      </c>
      <c r="DT13" s="45">
        <f t="shared" si="109"/>
        <v>0</v>
      </c>
      <c r="DU13" s="45">
        <f t="shared" si="110"/>
        <v>0</v>
      </c>
      <c r="DV13" s="45">
        <f t="shared" si="111"/>
        <v>0</v>
      </c>
      <c r="DW13" s="45">
        <f t="shared" si="112"/>
        <v>0</v>
      </c>
      <c r="DX13" s="45">
        <f t="shared" si="113"/>
        <v>0</v>
      </c>
      <c r="DY13" s="45">
        <f t="shared" si="114"/>
        <v>0</v>
      </c>
      <c r="DZ13" s="45">
        <f t="shared" si="115"/>
        <v>0</v>
      </c>
      <c r="EA13" s="45">
        <f t="shared" si="116"/>
        <v>0</v>
      </c>
      <c r="EB13" s="45">
        <f t="shared" si="117"/>
        <v>0</v>
      </c>
      <c r="EC13" s="45">
        <f t="shared" si="118"/>
        <v>0</v>
      </c>
      <c r="ED13" s="45">
        <f t="shared" si="119"/>
        <v>0</v>
      </c>
      <c r="EE13" s="45">
        <f t="shared" si="120"/>
        <v>0</v>
      </c>
      <c r="EF13" s="45">
        <f t="shared" si="121"/>
        <v>0</v>
      </c>
      <c r="EG13" s="45">
        <f t="shared" si="122"/>
        <v>0</v>
      </c>
      <c r="EH13" s="45">
        <f t="shared" si="123"/>
        <v>0</v>
      </c>
      <c r="EI13" s="45">
        <f t="shared" si="124"/>
        <v>0</v>
      </c>
      <c r="EJ13" s="45">
        <f t="shared" si="125"/>
        <v>0</v>
      </c>
      <c r="EK13" s="45">
        <f t="shared" si="126"/>
        <v>0</v>
      </c>
      <c r="EL13" s="45">
        <f t="shared" si="127"/>
        <v>0</v>
      </c>
      <c r="EM13" s="45">
        <f t="shared" si="128"/>
        <v>0</v>
      </c>
      <c r="EN13" s="45">
        <f t="shared" si="129"/>
        <v>0</v>
      </c>
    </row>
    <row r="14" spans="1:144" ht="15.75" thickBot="1" x14ac:dyDescent="0.3">
      <c r="A14" s="48" t="s">
        <v>1570</v>
      </c>
      <c r="B14" s="57"/>
      <c r="C14" s="59"/>
      <c r="D14" s="180"/>
      <c r="E14" s="18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45" t="str">
        <f t="shared" si="0"/>
        <v/>
      </c>
      <c r="V14" s="54">
        <f t="shared" si="9"/>
        <v>0</v>
      </c>
      <c r="W14" s="45" t="str">
        <f>IF($D14&lt;&gt;"",VLOOKUP($D14,ComptesParNuméro!$N$2:$O$1266,2,FALSE),"")</f>
        <v/>
      </c>
      <c r="X14" s="45">
        <f t="shared" si="10"/>
        <v>0</v>
      </c>
      <c r="Y14" s="45">
        <f t="shared" si="11"/>
        <v>0</v>
      </c>
      <c r="Z14" s="45">
        <f t="shared" si="12"/>
        <v>0</v>
      </c>
      <c r="AA14" s="45">
        <f t="shared" si="13"/>
        <v>0</v>
      </c>
      <c r="AB14" s="45">
        <f t="shared" si="14"/>
        <v>0</v>
      </c>
      <c r="AC14" s="45">
        <f t="shared" si="15"/>
        <v>0</v>
      </c>
      <c r="AD14" s="45">
        <f t="shared" si="16"/>
        <v>0</v>
      </c>
      <c r="AE14" s="45">
        <f t="shared" si="17"/>
        <v>0</v>
      </c>
      <c r="AF14" s="45">
        <f t="shared" si="18"/>
        <v>0</v>
      </c>
      <c r="AG14" s="45">
        <f t="shared" si="19"/>
        <v>0</v>
      </c>
      <c r="AH14" s="45">
        <f t="shared" si="20"/>
        <v>0</v>
      </c>
      <c r="AI14" s="45">
        <f t="shared" si="21"/>
        <v>0</v>
      </c>
      <c r="AJ14" s="45">
        <f t="shared" si="22"/>
        <v>0</v>
      </c>
      <c r="AK14" s="45">
        <f t="shared" si="23"/>
        <v>0</v>
      </c>
      <c r="AL14" s="45">
        <f t="shared" si="24"/>
        <v>0</v>
      </c>
      <c r="AM14" s="45">
        <f t="shared" si="25"/>
        <v>0</v>
      </c>
      <c r="AN14" s="45">
        <f t="shared" si="26"/>
        <v>0</v>
      </c>
      <c r="AO14" s="45">
        <f t="shared" si="27"/>
        <v>0</v>
      </c>
      <c r="AP14" s="45">
        <f t="shared" si="28"/>
        <v>0</v>
      </c>
      <c r="AQ14" s="45">
        <f t="shared" si="29"/>
        <v>0</v>
      </c>
      <c r="AR14" s="45">
        <f t="shared" si="30"/>
        <v>0</v>
      </c>
      <c r="AS14" s="45">
        <f t="shared" si="31"/>
        <v>0</v>
      </c>
      <c r="AT14" s="45">
        <f t="shared" si="32"/>
        <v>0</v>
      </c>
      <c r="AU14" s="45">
        <f t="shared" si="33"/>
        <v>0</v>
      </c>
      <c r="AV14" s="45">
        <f t="shared" si="34"/>
        <v>0</v>
      </c>
      <c r="AW14" s="45">
        <f t="shared" si="35"/>
        <v>0</v>
      </c>
      <c r="AX14" s="45">
        <f t="shared" si="36"/>
        <v>0</v>
      </c>
      <c r="AY14" s="45">
        <f t="shared" si="37"/>
        <v>0</v>
      </c>
      <c r="AZ14" s="45">
        <f t="shared" si="38"/>
        <v>0</v>
      </c>
      <c r="BA14" s="45">
        <f t="shared" si="39"/>
        <v>0</v>
      </c>
      <c r="BB14" s="45" t="str">
        <f>IF($D14&lt;&gt;"",VLOOKUP($D14,ComptesParNuméro!$N$2:$P$1266,3,FALSE),"")</f>
        <v/>
      </c>
      <c r="BC14" s="45">
        <f t="shared" si="40"/>
        <v>0</v>
      </c>
      <c r="BD14" s="45">
        <f t="shared" si="41"/>
        <v>0</v>
      </c>
      <c r="BE14" s="45">
        <f t="shared" si="42"/>
        <v>0</v>
      </c>
      <c r="BF14" s="45">
        <f t="shared" si="43"/>
        <v>0</v>
      </c>
      <c r="BG14" s="45">
        <f t="shared" si="44"/>
        <v>0</v>
      </c>
      <c r="BH14" s="45">
        <f t="shared" si="45"/>
        <v>0</v>
      </c>
      <c r="BI14" s="45">
        <f t="shared" si="46"/>
        <v>0</v>
      </c>
      <c r="BJ14" s="45">
        <f t="shared" si="47"/>
        <v>0</v>
      </c>
      <c r="BK14" s="45">
        <f t="shared" si="48"/>
        <v>0</v>
      </c>
      <c r="BL14" s="45">
        <f t="shared" si="49"/>
        <v>0</v>
      </c>
      <c r="BM14" s="45">
        <f t="shared" si="50"/>
        <v>0</v>
      </c>
      <c r="BN14" s="45">
        <f t="shared" si="51"/>
        <v>0</v>
      </c>
      <c r="BO14" s="45">
        <f t="shared" si="52"/>
        <v>0</v>
      </c>
      <c r="BP14" s="45">
        <f t="shared" si="53"/>
        <v>0</v>
      </c>
      <c r="BQ14" s="45">
        <f t="shared" si="54"/>
        <v>0</v>
      </c>
      <c r="BR14" s="45">
        <f t="shared" si="55"/>
        <v>0</v>
      </c>
      <c r="BS14" s="45">
        <f t="shared" si="56"/>
        <v>0</v>
      </c>
      <c r="BT14" s="45">
        <f t="shared" si="57"/>
        <v>0</v>
      </c>
      <c r="BU14" s="45">
        <f t="shared" si="58"/>
        <v>0</v>
      </c>
      <c r="BV14" s="45">
        <f t="shared" si="59"/>
        <v>0</v>
      </c>
      <c r="BW14" s="45">
        <f t="shared" si="60"/>
        <v>0</v>
      </c>
      <c r="BX14" s="45">
        <f t="shared" si="61"/>
        <v>0</v>
      </c>
      <c r="BY14" s="45">
        <f t="shared" si="62"/>
        <v>0</v>
      </c>
      <c r="BZ14" s="45">
        <f t="shared" si="63"/>
        <v>0</v>
      </c>
      <c r="CA14" s="45">
        <f t="shared" si="64"/>
        <v>0</v>
      </c>
      <c r="CB14" s="45">
        <f t="shared" si="65"/>
        <v>0</v>
      </c>
      <c r="CC14" s="45">
        <f t="shared" si="66"/>
        <v>0</v>
      </c>
      <c r="CD14" s="45">
        <f t="shared" si="67"/>
        <v>0</v>
      </c>
      <c r="CE14" s="45">
        <f t="shared" si="68"/>
        <v>0</v>
      </c>
      <c r="CF14" s="45">
        <f t="shared" si="69"/>
        <v>0</v>
      </c>
      <c r="CG14" s="45">
        <f t="shared" si="70"/>
        <v>0</v>
      </c>
      <c r="CH14" s="45">
        <f t="shared" si="71"/>
        <v>0</v>
      </c>
      <c r="CI14" s="45">
        <f t="shared" si="72"/>
        <v>0</v>
      </c>
      <c r="CJ14" s="45">
        <f t="shared" si="73"/>
        <v>0</v>
      </c>
      <c r="CK14" s="45">
        <f t="shared" si="74"/>
        <v>0</v>
      </c>
      <c r="CL14" s="45">
        <f t="shared" si="75"/>
        <v>0</v>
      </c>
      <c r="CM14" s="45">
        <f t="shared" si="76"/>
        <v>0</v>
      </c>
      <c r="CN14" s="45">
        <f t="shared" si="77"/>
        <v>0</v>
      </c>
      <c r="CO14" s="45">
        <f t="shared" si="78"/>
        <v>0</v>
      </c>
      <c r="CP14" s="45">
        <f t="shared" si="79"/>
        <v>0</v>
      </c>
      <c r="CQ14" s="45">
        <f t="shared" si="80"/>
        <v>0</v>
      </c>
      <c r="CR14" s="45">
        <f t="shared" si="81"/>
        <v>0</v>
      </c>
      <c r="CS14" s="45">
        <f t="shared" si="82"/>
        <v>0</v>
      </c>
      <c r="CT14" s="45">
        <f t="shared" si="83"/>
        <v>0</v>
      </c>
      <c r="CU14" s="45">
        <f t="shared" si="84"/>
        <v>0</v>
      </c>
      <c r="CV14" s="45">
        <f t="shared" si="85"/>
        <v>0</v>
      </c>
      <c r="CW14" s="45">
        <f t="shared" si="86"/>
        <v>0</v>
      </c>
      <c r="CX14" s="45">
        <f t="shared" si="87"/>
        <v>0</v>
      </c>
      <c r="CY14" s="45">
        <f t="shared" si="88"/>
        <v>0</v>
      </c>
      <c r="CZ14" s="45">
        <f t="shared" si="89"/>
        <v>0</v>
      </c>
      <c r="DA14" s="45">
        <f t="shared" si="90"/>
        <v>0</v>
      </c>
      <c r="DB14" s="45">
        <f t="shared" si="91"/>
        <v>0</v>
      </c>
      <c r="DC14" s="45">
        <f t="shared" si="92"/>
        <v>0</v>
      </c>
      <c r="DD14" s="45">
        <f t="shared" si="93"/>
        <v>0</v>
      </c>
      <c r="DE14" s="45">
        <f t="shared" si="94"/>
        <v>0</v>
      </c>
      <c r="DF14" s="45">
        <f t="shared" si="95"/>
        <v>0</v>
      </c>
      <c r="DG14" s="45">
        <f t="shared" si="96"/>
        <v>0</v>
      </c>
      <c r="DH14" s="45">
        <f t="shared" si="97"/>
        <v>0</v>
      </c>
      <c r="DI14" s="45">
        <f t="shared" si="98"/>
        <v>0</v>
      </c>
      <c r="DJ14" s="45">
        <f t="shared" si="99"/>
        <v>0</v>
      </c>
      <c r="DK14" s="45">
        <f t="shared" si="100"/>
        <v>0</v>
      </c>
      <c r="DL14" s="45">
        <f t="shared" si="101"/>
        <v>0</v>
      </c>
      <c r="DM14" s="45">
        <f t="shared" si="102"/>
        <v>0</v>
      </c>
      <c r="DN14" s="45">
        <f t="shared" si="103"/>
        <v>0</v>
      </c>
      <c r="DO14" s="45">
        <f t="shared" si="104"/>
        <v>0</v>
      </c>
      <c r="DP14" s="45">
        <f t="shared" si="105"/>
        <v>0</v>
      </c>
      <c r="DQ14" s="45">
        <f t="shared" si="106"/>
        <v>0</v>
      </c>
      <c r="DR14" s="45">
        <f t="shared" si="107"/>
        <v>0</v>
      </c>
      <c r="DS14" s="45">
        <f t="shared" si="108"/>
        <v>0</v>
      </c>
      <c r="DT14" s="45">
        <f t="shared" si="109"/>
        <v>0</v>
      </c>
      <c r="DU14" s="45">
        <f t="shared" si="110"/>
        <v>0</v>
      </c>
      <c r="DV14" s="45">
        <f t="shared" si="111"/>
        <v>0</v>
      </c>
      <c r="DW14" s="45">
        <f t="shared" si="112"/>
        <v>0</v>
      </c>
      <c r="DX14" s="45">
        <f t="shared" si="113"/>
        <v>0</v>
      </c>
      <c r="DY14" s="45">
        <f t="shared" si="114"/>
        <v>0</v>
      </c>
      <c r="DZ14" s="45">
        <f t="shared" si="115"/>
        <v>0</v>
      </c>
      <c r="EA14" s="45">
        <f t="shared" si="116"/>
        <v>0</v>
      </c>
      <c r="EB14" s="45">
        <f t="shared" si="117"/>
        <v>0</v>
      </c>
      <c r="EC14" s="45">
        <f t="shared" si="118"/>
        <v>0</v>
      </c>
      <c r="ED14" s="45">
        <f t="shared" si="119"/>
        <v>0</v>
      </c>
      <c r="EE14" s="45">
        <f t="shared" si="120"/>
        <v>0</v>
      </c>
      <c r="EF14" s="45">
        <f t="shared" si="121"/>
        <v>0</v>
      </c>
      <c r="EG14" s="45">
        <f t="shared" si="122"/>
        <v>0</v>
      </c>
      <c r="EH14" s="45">
        <f t="shared" si="123"/>
        <v>0</v>
      </c>
      <c r="EI14" s="45">
        <f t="shared" si="124"/>
        <v>0</v>
      </c>
      <c r="EJ14" s="45">
        <f t="shared" si="125"/>
        <v>0</v>
      </c>
      <c r="EK14" s="45">
        <f t="shared" si="126"/>
        <v>0</v>
      </c>
      <c r="EL14" s="45">
        <f t="shared" si="127"/>
        <v>0</v>
      </c>
      <c r="EM14" s="45">
        <f t="shared" si="128"/>
        <v>0</v>
      </c>
      <c r="EN14" s="45">
        <f t="shared" si="129"/>
        <v>0</v>
      </c>
    </row>
    <row r="15" spans="1:144" ht="15.75" thickBot="1" x14ac:dyDescent="0.3">
      <c r="A15" s="48" t="s">
        <v>1570</v>
      </c>
      <c r="B15" s="57"/>
      <c r="C15" s="59"/>
      <c r="D15" s="180"/>
      <c r="E15" s="181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45" t="str">
        <f t="shared" si="0"/>
        <v/>
      </c>
      <c r="V15" s="54">
        <f t="shared" si="9"/>
        <v>0</v>
      </c>
      <c r="W15" s="45" t="str">
        <f>IF($D15&lt;&gt;"",VLOOKUP($D15,ComptesParNuméro!$N$2:$O$1266,2,FALSE),"")</f>
        <v/>
      </c>
      <c r="X15" s="45">
        <f t="shared" si="10"/>
        <v>0</v>
      </c>
      <c r="Y15" s="45">
        <f t="shared" si="11"/>
        <v>0</v>
      </c>
      <c r="Z15" s="45">
        <f t="shared" si="12"/>
        <v>0</v>
      </c>
      <c r="AA15" s="45">
        <f t="shared" si="13"/>
        <v>0</v>
      </c>
      <c r="AB15" s="45">
        <f t="shared" si="14"/>
        <v>0</v>
      </c>
      <c r="AC15" s="45">
        <f t="shared" si="15"/>
        <v>0</v>
      </c>
      <c r="AD15" s="45">
        <f t="shared" si="16"/>
        <v>0</v>
      </c>
      <c r="AE15" s="45">
        <f t="shared" si="17"/>
        <v>0</v>
      </c>
      <c r="AF15" s="45">
        <f t="shared" si="18"/>
        <v>0</v>
      </c>
      <c r="AG15" s="45">
        <f t="shared" si="19"/>
        <v>0</v>
      </c>
      <c r="AH15" s="45">
        <f t="shared" si="20"/>
        <v>0</v>
      </c>
      <c r="AI15" s="45">
        <f t="shared" si="21"/>
        <v>0</v>
      </c>
      <c r="AJ15" s="45">
        <f t="shared" si="22"/>
        <v>0</v>
      </c>
      <c r="AK15" s="45">
        <f t="shared" si="23"/>
        <v>0</v>
      </c>
      <c r="AL15" s="45">
        <f t="shared" si="24"/>
        <v>0</v>
      </c>
      <c r="AM15" s="45">
        <f t="shared" si="25"/>
        <v>0</v>
      </c>
      <c r="AN15" s="45">
        <f t="shared" si="26"/>
        <v>0</v>
      </c>
      <c r="AO15" s="45">
        <f t="shared" si="27"/>
        <v>0</v>
      </c>
      <c r="AP15" s="45">
        <f t="shared" si="28"/>
        <v>0</v>
      </c>
      <c r="AQ15" s="45">
        <f t="shared" si="29"/>
        <v>0</v>
      </c>
      <c r="AR15" s="45">
        <f t="shared" si="30"/>
        <v>0</v>
      </c>
      <c r="AS15" s="45">
        <f t="shared" si="31"/>
        <v>0</v>
      </c>
      <c r="AT15" s="45">
        <f t="shared" si="32"/>
        <v>0</v>
      </c>
      <c r="AU15" s="45">
        <f t="shared" si="33"/>
        <v>0</v>
      </c>
      <c r="AV15" s="45">
        <f t="shared" si="34"/>
        <v>0</v>
      </c>
      <c r="AW15" s="45">
        <f t="shared" si="35"/>
        <v>0</v>
      </c>
      <c r="AX15" s="45">
        <f t="shared" si="36"/>
        <v>0</v>
      </c>
      <c r="AY15" s="45">
        <f t="shared" si="37"/>
        <v>0</v>
      </c>
      <c r="AZ15" s="45">
        <f t="shared" si="38"/>
        <v>0</v>
      </c>
      <c r="BA15" s="45">
        <f t="shared" si="39"/>
        <v>0</v>
      </c>
      <c r="BB15" s="45" t="str">
        <f>IF($D15&lt;&gt;"",VLOOKUP($D15,ComptesParNuméro!$N$2:$P$1266,3,FALSE),"")</f>
        <v/>
      </c>
      <c r="BC15" s="45">
        <f t="shared" si="40"/>
        <v>0</v>
      </c>
      <c r="BD15" s="45">
        <f t="shared" si="41"/>
        <v>0</v>
      </c>
      <c r="BE15" s="45">
        <f t="shared" si="42"/>
        <v>0</v>
      </c>
      <c r="BF15" s="45">
        <f t="shared" si="43"/>
        <v>0</v>
      </c>
      <c r="BG15" s="45">
        <f t="shared" si="44"/>
        <v>0</v>
      </c>
      <c r="BH15" s="45">
        <f t="shared" si="45"/>
        <v>0</v>
      </c>
      <c r="BI15" s="45">
        <f t="shared" si="46"/>
        <v>0</v>
      </c>
      <c r="BJ15" s="45">
        <f t="shared" si="47"/>
        <v>0</v>
      </c>
      <c r="BK15" s="45">
        <f t="shared" si="48"/>
        <v>0</v>
      </c>
      <c r="BL15" s="45">
        <f t="shared" si="49"/>
        <v>0</v>
      </c>
      <c r="BM15" s="45">
        <f t="shared" si="50"/>
        <v>0</v>
      </c>
      <c r="BN15" s="45">
        <f t="shared" si="51"/>
        <v>0</v>
      </c>
      <c r="BO15" s="45">
        <f t="shared" si="52"/>
        <v>0</v>
      </c>
      <c r="BP15" s="45">
        <f t="shared" si="53"/>
        <v>0</v>
      </c>
      <c r="BQ15" s="45">
        <f t="shared" si="54"/>
        <v>0</v>
      </c>
      <c r="BR15" s="45">
        <f t="shared" si="55"/>
        <v>0</v>
      </c>
      <c r="BS15" s="45">
        <f t="shared" si="56"/>
        <v>0</v>
      </c>
      <c r="BT15" s="45">
        <f t="shared" si="57"/>
        <v>0</v>
      </c>
      <c r="BU15" s="45">
        <f t="shared" si="58"/>
        <v>0</v>
      </c>
      <c r="BV15" s="45">
        <f t="shared" si="59"/>
        <v>0</v>
      </c>
      <c r="BW15" s="45">
        <f t="shared" si="60"/>
        <v>0</v>
      </c>
      <c r="BX15" s="45">
        <f t="shared" si="61"/>
        <v>0</v>
      </c>
      <c r="BY15" s="45">
        <f t="shared" si="62"/>
        <v>0</v>
      </c>
      <c r="BZ15" s="45">
        <f t="shared" si="63"/>
        <v>0</v>
      </c>
      <c r="CA15" s="45">
        <f t="shared" si="64"/>
        <v>0</v>
      </c>
      <c r="CB15" s="45">
        <f t="shared" si="65"/>
        <v>0</v>
      </c>
      <c r="CC15" s="45">
        <f t="shared" si="66"/>
        <v>0</v>
      </c>
      <c r="CD15" s="45">
        <f t="shared" si="67"/>
        <v>0</v>
      </c>
      <c r="CE15" s="45">
        <f t="shared" si="68"/>
        <v>0</v>
      </c>
      <c r="CF15" s="45">
        <f t="shared" si="69"/>
        <v>0</v>
      </c>
      <c r="CG15" s="45">
        <f t="shared" si="70"/>
        <v>0</v>
      </c>
      <c r="CH15" s="45">
        <f t="shared" si="71"/>
        <v>0</v>
      </c>
      <c r="CI15" s="45">
        <f t="shared" si="72"/>
        <v>0</v>
      </c>
      <c r="CJ15" s="45">
        <f t="shared" si="73"/>
        <v>0</v>
      </c>
      <c r="CK15" s="45">
        <f t="shared" si="74"/>
        <v>0</v>
      </c>
      <c r="CL15" s="45">
        <f t="shared" si="75"/>
        <v>0</v>
      </c>
      <c r="CM15" s="45">
        <f t="shared" si="76"/>
        <v>0</v>
      </c>
      <c r="CN15" s="45">
        <f t="shared" si="77"/>
        <v>0</v>
      </c>
      <c r="CO15" s="45">
        <f t="shared" si="78"/>
        <v>0</v>
      </c>
      <c r="CP15" s="45">
        <f t="shared" si="79"/>
        <v>0</v>
      </c>
      <c r="CQ15" s="45">
        <f t="shared" si="80"/>
        <v>0</v>
      </c>
      <c r="CR15" s="45">
        <f t="shared" si="81"/>
        <v>0</v>
      </c>
      <c r="CS15" s="45">
        <f t="shared" si="82"/>
        <v>0</v>
      </c>
      <c r="CT15" s="45">
        <f t="shared" si="83"/>
        <v>0</v>
      </c>
      <c r="CU15" s="45">
        <f t="shared" si="84"/>
        <v>0</v>
      </c>
      <c r="CV15" s="45">
        <f t="shared" si="85"/>
        <v>0</v>
      </c>
      <c r="CW15" s="45">
        <f t="shared" si="86"/>
        <v>0</v>
      </c>
      <c r="CX15" s="45">
        <f t="shared" si="87"/>
        <v>0</v>
      </c>
      <c r="CY15" s="45">
        <f t="shared" si="88"/>
        <v>0</v>
      </c>
      <c r="CZ15" s="45">
        <f t="shared" si="89"/>
        <v>0</v>
      </c>
      <c r="DA15" s="45">
        <f t="shared" si="90"/>
        <v>0</v>
      </c>
      <c r="DB15" s="45">
        <f t="shared" si="91"/>
        <v>0</v>
      </c>
      <c r="DC15" s="45">
        <f t="shared" si="92"/>
        <v>0</v>
      </c>
      <c r="DD15" s="45">
        <f t="shared" si="93"/>
        <v>0</v>
      </c>
      <c r="DE15" s="45">
        <f t="shared" si="94"/>
        <v>0</v>
      </c>
      <c r="DF15" s="45">
        <f t="shared" si="95"/>
        <v>0</v>
      </c>
      <c r="DG15" s="45">
        <f t="shared" si="96"/>
        <v>0</v>
      </c>
      <c r="DH15" s="45">
        <f t="shared" si="97"/>
        <v>0</v>
      </c>
      <c r="DI15" s="45">
        <f t="shared" si="98"/>
        <v>0</v>
      </c>
      <c r="DJ15" s="45">
        <f t="shared" si="99"/>
        <v>0</v>
      </c>
      <c r="DK15" s="45">
        <f t="shared" si="100"/>
        <v>0</v>
      </c>
      <c r="DL15" s="45">
        <f t="shared" si="101"/>
        <v>0</v>
      </c>
      <c r="DM15" s="45">
        <f t="shared" si="102"/>
        <v>0</v>
      </c>
      <c r="DN15" s="45">
        <f t="shared" si="103"/>
        <v>0</v>
      </c>
      <c r="DO15" s="45">
        <f t="shared" si="104"/>
        <v>0</v>
      </c>
      <c r="DP15" s="45">
        <f t="shared" si="105"/>
        <v>0</v>
      </c>
      <c r="DQ15" s="45">
        <f t="shared" si="106"/>
        <v>0</v>
      </c>
      <c r="DR15" s="45">
        <f t="shared" si="107"/>
        <v>0</v>
      </c>
      <c r="DS15" s="45">
        <f t="shared" si="108"/>
        <v>0</v>
      </c>
      <c r="DT15" s="45">
        <f t="shared" si="109"/>
        <v>0</v>
      </c>
      <c r="DU15" s="45">
        <f t="shared" si="110"/>
        <v>0</v>
      </c>
      <c r="DV15" s="45">
        <f t="shared" si="111"/>
        <v>0</v>
      </c>
      <c r="DW15" s="45">
        <f t="shared" si="112"/>
        <v>0</v>
      </c>
      <c r="DX15" s="45">
        <f t="shared" si="113"/>
        <v>0</v>
      </c>
      <c r="DY15" s="45">
        <f t="shared" si="114"/>
        <v>0</v>
      </c>
      <c r="DZ15" s="45">
        <f t="shared" si="115"/>
        <v>0</v>
      </c>
      <c r="EA15" s="45">
        <f t="shared" si="116"/>
        <v>0</v>
      </c>
      <c r="EB15" s="45">
        <f t="shared" si="117"/>
        <v>0</v>
      </c>
      <c r="EC15" s="45">
        <f t="shared" si="118"/>
        <v>0</v>
      </c>
      <c r="ED15" s="45">
        <f t="shared" si="119"/>
        <v>0</v>
      </c>
      <c r="EE15" s="45">
        <f t="shared" si="120"/>
        <v>0</v>
      </c>
      <c r="EF15" s="45">
        <f t="shared" si="121"/>
        <v>0</v>
      </c>
      <c r="EG15" s="45">
        <f t="shared" si="122"/>
        <v>0</v>
      </c>
      <c r="EH15" s="45">
        <f t="shared" si="123"/>
        <v>0</v>
      </c>
      <c r="EI15" s="45">
        <f t="shared" si="124"/>
        <v>0</v>
      </c>
      <c r="EJ15" s="45">
        <f t="shared" si="125"/>
        <v>0</v>
      </c>
      <c r="EK15" s="45">
        <f t="shared" si="126"/>
        <v>0</v>
      </c>
      <c r="EL15" s="45">
        <f t="shared" si="127"/>
        <v>0</v>
      </c>
      <c r="EM15" s="45">
        <f t="shared" si="128"/>
        <v>0</v>
      </c>
      <c r="EN15" s="45">
        <f t="shared" si="129"/>
        <v>0</v>
      </c>
    </row>
    <row r="16" spans="1:144" ht="15.75" thickBot="1" x14ac:dyDescent="0.3">
      <c r="A16" s="48" t="s">
        <v>1570</v>
      </c>
      <c r="B16" s="57"/>
      <c r="C16" s="59"/>
      <c r="D16" s="180"/>
      <c r="E16" s="181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45" t="str">
        <f t="shared" si="0"/>
        <v/>
      </c>
      <c r="V16" s="54">
        <f t="shared" si="9"/>
        <v>0</v>
      </c>
      <c r="W16" s="45" t="str">
        <f>IF($D16&lt;&gt;"",VLOOKUP($D16,ComptesParNuméro!$N$2:$O$1266,2,FALSE),"")</f>
        <v/>
      </c>
      <c r="X16" s="45">
        <f t="shared" si="10"/>
        <v>0</v>
      </c>
      <c r="Y16" s="45">
        <f t="shared" si="11"/>
        <v>0</v>
      </c>
      <c r="Z16" s="45">
        <f t="shared" si="12"/>
        <v>0</v>
      </c>
      <c r="AA16" s="45">
        <f t="shared" si="13"/>
        <v>0</v>
      </c>
      <c r="AB16" s="45">
        <f t="shared" si="14"/>
        <v>0</v>
      </c>
      <c r="AC16" s="45">
        <f t="shared" si="15"/>
        <v>0</v>
      </c>
      <c r="AD16" s="45">
        <f t="shared" si="16"/>
        <v>0</v>
      </c>
      <c r="AE16" s="45">
        <f t="shared" si="17"/>
        <v>0</v>
      </c>
      <c r="AF16" s="45">
        <f t="shared" si="18"/>
        <v>0</v>
      </c>
      <c r="AG16" s="45">
        <f t="shared" si="19"/>
        <v>0</v>
      </c>
      <c r="AH16" s="45">
        <f t="shared" si="20"/>
        <v>0</v>
      </c>
      <c r="AI16" s="45">
        <f t="shared" si="21"/>
        <v>0</v>
      </c>
      <c r="AJ16" s="45">
        <f t="shared" si="22"/>
        <v>0</v>
      </c>
      <c r="AK16" s="45">
        <f t="shared" si="23"/>
        <v>0</v>
      </c>
      <c r="AL16" s="45">
        <f t="shared" si="24"/>
        <v>0</v>
      </c>
      <c r="AM16" s="45">
        <f t="shared" si="25"/>
        <v>0</v>
      </c>
      <c r="AN16" s="45">
        <f t="shared" si="26"/>
        <v>0</v>
      </c>
      <c r="AO16" s="45">
        <f t="shared" si="27"/>
        <v>0</v>
      </c>
      <c r="AP16" s="45">
        <f t="shared" si="28"/>
        <v>0</v>
      </c>
      <c r="AQ16" s="45">
        <f t="shared" si="29"/>
        <v>0</v>
      </c>
      <c r="AR16" s="45">
        <f t="shared" si="30"/>
        <v>0</v>
      </c>
      <c r="AS16" s="45">
        <f t="shared" si="31"/>
        <v>0</v>
      </c>
      <c r="AT16" s="45">
        <f t="shared" si="32"/>
        <v>0</v>
      </c>
      <c r="AU16" s="45">
        <f t="shared" si="33"/>
        <v>0</v>
      </c>
      <c r="AV16" s="45">
        <f t="shared" si="34"/>
        <v>0</v>
      </c>
      <c r="AW16" s="45">
        <f t="shared" si="35"/>
        <v>0</v>
      </c>
      <c r="AX16" s="45">
        <f t="shared" si="36"/>
        <v>0</v>
      </c>
      <c r="AY16" s="45">
        <f t="shared" si="37"/>
        <v>0</v>
      </c>
      <c r="AZ16" s="45">
        <f t="shared" si="38"/>
        <v>0</v>
      </c>
      <c r="BA16" s="45">
        <f t="shared" si="39"/>
        <v>0</v>
      </c>
      <c r="BB16" s="45" t="str">
        <f>IF($D16&lt;&gt;"",VLOOKUP($D16,ComptesParNuméro!$N$2:$P$1266,3,FALSE),"")</f>
        <v/>
      </c>
      <c r="BC16" s="45">
        <f t="shared" si="40"/>
        <v>0</v>
      </c>
      <c r="BD16" s="45">
        <f t="shared" si="41"/>
        <v>0</v>
      </c>
      <c r="BE16" s="45">
        <f t="shared" si="42"/>
        <v>0</v>
      </c>
      <c r="BF16" s="45">
        <f t="shared" si="43"/>
        <v>0</v>
      </c>
      <c r="BG16" s="45">
        <f t="shared" si="44"/>
        <v>0</v>
      </c>
      <c r="BH16" s="45">
        <f t="shared" si="45"/>
        <v>0</v>
      </c>
      <c r="BI16" s="45">
        <f t="shared" si="46"/>
        <v>0</v>
      </c>
      <c r="BJ16" s="45">
        <f t="shared" si="47"/>
        <v>0</v>
      </c>
      <c r="BK16" s="45">
        <f t="shared" si="48"/>
        <v>0</v>
      </c>
      <c r="BL16" s="45">
        <f t="shared" si="49"/>
        <v>0</v>
      </c>
      <c r="BM16" s="45">
        <f t="shared" si="50"/>
        <v>0</v>
      </c>
      <c r="BN16" s="45">
        <f t="shared" si="51"/>
        <v>0</v>
      </c>
      <c r="BO16" s="45">
        <f t="shared" si="52"/>
        <v>0</v>
      </c>
      <c r="BP16" s="45">
        <f t="shared" si="53"/>
        <v>0</v>
      </c>
      <c r="BQ16" s="45">
        <f t="shared" si="54"/>
        <v>0</v>
      </c>
      <c r="BR16" s="45">
        <f t="shared" si="55"/>
        <v>0</v>
      </c>
      <c r="BS16" s="45">
        <f t="shared" si="56"/>
        <v>0</v>
      </c>
      <c r="BT16" s="45">
        <f t="shared" si="57"/>
        <v>0</v>
      </c>
      <c r="BU16" s="45">
        <f t="shared" si="58"/>
        <v>0</v>
      </c>
      <c r="BV16" s="45">
        <f t="shared" si="59"/>
        <v>0</v>
      </c>
      <c r="BW16" s="45">
        <f t="shared" si="60"/>
        <v>0</v>
      </c>
      <c r="BX16" s="45">
        <f t="shared" si="61"/>
        <v>0</v>
      </c>
      <c r="BY16" s="45">
        <f t="shared" si="62"/>
        <v>0</v>
      </c>
      <c r="BZ16" s="45">
        <f t="shared" si="63"/>
        <v>0</v>
      </c>
      <c r="CA16" s="45">
        <f t="shared" si="64"/>
        <v>0</v>
      </c>
      <c r="CB16" s="45">
        <f t="shared" si="65"/>
        <v>0</v>
      </c>
      <c r="CC16" s="45">
        <f t="shared" si="66"/>
        <v>0</v>
      </c>
      <c r="CD16" s="45">
        <f t="shared" si="67"/>
        <v>0</v>
      </c>
      <c r="CE16" s="45">
        <f t="shared" si="68"/>
        <v>0</v>
      </c>
      <c r="CF16" s="45">
        <f t="shared" si="69"/>
        <v>0</v>
      </c>
      <c r="CG16" s="45">
        <f t="shared" si="70"/>
        <v>0</v>
      </c>
      <c r="CH16" s="45">
        <f t="shared" si="71"/>
        <v>0</v>
      </c>
      <c r="CI16" s="45">
        <f t="shared" si="72"/>
        <v>0</v>
      </c>
      <c r="CJ16" s="45">
        <f t="shared" si="73"/>
        <v>0</v>
      </c>
      <c r="CK16" s="45">
        <f t="shared" si="74"/>
        <v>0</v>
      </c>
      <c r="CL16" s="45">
        <f t="shared" si="75"/>
        <v>0</v>
      </c>
      <c r="CM16" s="45">
        <f t="shared" si="76"/>
        <v>0</v>
      </c>
      <c r="CN16" s="45">
        <f t="shared" si="77"/>
        <v>0</v>
      </c>
      <c r="CO16" s="45">
        <f t="shared" si="78"/>
        <v>0</v>
      </c>
      <c r="CP16" s="45">
        <f t="shared" si="79"/>
        <v>0</v>
      </c>
      <c r="CQ16" s="45">
        <f t="shared" si="80"/>
        <v>0</v>
      </c>
      <c r="CR16" s="45">
        <f t="shared" si="81"/>
        <v>0</v>
      </c>
      <c r="CS16" s="45">
        <f t="shared" si="82"/>
        <v>0</v>
      </c>
      <c r="CT16" s="45">
        <f t="shared" si="83"/>
        <v>0</v>
      </c>
      <c r="CU16" s="45">
        <f t="shared" si="84"/>
        <v>0</v>
      </c>
      <c r="CV16" s="45">
        <f t="shared" si="85"/>
        <v>0</v>
      </c>
      <c r="CW16" s="45">
        <f t="shared" si="86"/>
        <v>0</v>
      </c>
      <c r="CX16" s="45">
        <f t="shared" si="87"/>
        <v>0</v>
      </c>
      <c r="CY16" s="45">
        <f t="shared" si="88"/>
        <v>0</v>
      </c>
      <c r="CZ16" s="45">
        <f t="shared" si="89"/>
        <v>0</v>
      </c>
      <c r="DA16" s="45">
        <f t="shared" si="90"/>
        <v>0</v>
      </c>
      <c r="DB16" s="45">
        <f t="shared" si="91"/>
        <v>0</v>
      </c>
      <c r="DC16" s="45">
        <f t="shared" si="92"/>
        <v>0</v>
      </c>
      <c r="DD16" s="45">
        <f t="shared" si="93"/>
        <v>0</v>
      </c>
      <c r="DE16" s="45">
        <f t="shared" si="94"/>
        <v>0</v>
      </c>
      <c r="DF16" s="45">
        <f t="shared" si="95"/>
        <v>0</v>
      </c>
      <c r="DG16" s="45">
        <f t="shared" si="96"/>
        <v>0</v>
      </c>
      <c r="DH16" s="45">
        <f t="shared" si="97"/>
        <v>0</v>
      </c>
      <c r="DI16" s="45">
        <f t="shared" si="98"/>
        <v>0</v>
      </c>
      <c r="DJ16" s="45">
        <f t="shared" si="99"/>
        <v>0</v>
      </c>
      <c r="DK16" s="45">
        <f t="shared" si="100"/>
        <v>0</v>
      </c>
      <c r="DL16" s="45">
        <f t="shared" si="101"/>
        <v>0</v>
      </c>
      <c r="DM16" s="45">
        <f t="shared" si="102"/>
        <v>0</v>
      </c>
      <c r="DN16" s="45">
        <f t="shared" si="103"/>
        <v>0</v>
      </c>
      <c r="DO16" s="45">
        <f t="shared" si="104"/>
        <v>0</v>
      </c>
      <c r="DP16" s="45">
        <f t="shared" si="105"/>
        <v>0</v>
      </c>
      <c r="DQ16" s="45">
        <f t="shared" si="106"/>
        <v>0</v>
      </c>
      <c r="DR16" s="45">
        <f t="shared" si="107"/>
        <v>0</v>
      </c>
      <c r="DS16" s="45">
        <f t="shared" si="108"/>
        <v>0</v>
      </c>
      <c r="DT16" s="45">
        <f t="shared" si="109"/>
        <v>0</v>
      </c>
      <c r="DU16" s="45">
        <f t="shared" si="110"/>
        <v>0</v>
      </c>
      <c r="DV16" s="45">
        <f t="shared" si="111"/>
        <v>0</v>
      </c>
      <c r="DW16" s="45">
        <f t="shared" si="112"/>
        <v>0</v>
      </c>
      <c r="DX16" s="45">
        <f t="shared" si="113"/>
        <v>0</v>
      </c>
      <c r="DY16" s="45">
        <f t="shared" si="114"/>
        <v>0</v>
      </c>
      <c r="DZ16" s="45">
        <f t="shared" si="115"/>
        <v>0</v>
      </c>
      <c r="EA16" s="45">
        <f t="shared" si="116"/>
        <v>0</v>
      </c>
      <c r="EB16" s="45">
        <f t="shared" si="117"/>
        <v>0</v>
      </c>
      <c r="EC16" s="45">
        <f t="shared" si="118"/>
        <v>0</v>
      </c>
      <c r="ED16" s="45">
        <f t="shared" si="119"/>
        <v>0</v>
      </c>
      <c r="EE16" s="45">
        <f t="shared" si="120"/>
        <v>0</v>
      </c>
      <c r="EF16" s="45">
        <f t="shared" si="121"/>
        <v>0</v>
      </c>
      <c r="EG16" s="45">
        <f t="shared" si="122"/>
        <v>0</v>
      </c>
      <c r="EH16" s="45">
        <f t="shared" si="123"/>
        <v>0</v>
      </c>
      <c r="EI16" s="45">
        <f t="shared" si="124"/>
        <v>0</v>
      </c>
      <c r="EJ16" s="45">
        <f t="shared" si="125"/>
        <v>0</v>
      </c>
      <c r="EK16" s="45">
        <f t="shared" si="126"/>
        <v>0</v>
      </c>
      <c r="EL16" s="45">
        <f t="shared" si="127"/>
        <v>0</v>
      </c>
      <c r="EM16" s="45">
        <f t="shared" si="128"/>
        <v>0</v>
      </c>
      <c r="EN16" s="45">
        <f t="shared" si="129"/>
        <v>0</v>
      </c>
    </row>
    <row r="17" spans="1:144" ht="15.75" thickBot="1" x14ac:dyDescent="0.3">
      <c r="A17" s="48" t="s">
        <v>1570</v>
      </c>
      <c r="B17" s="57"/>
      <c r="C17" s="59"/>
      <c r="D17" s="180"/>
      <c r="E17" s="181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45" t="str">
        <f t="shared" si="0"/>
        <v/>
      </c>
      <c r="V17" s="54">
        <f t="shared" si="9"/>
        <v>0</v>
      </c>
      <c r="W17" s="45" t="str">
        <f>IF($D17&lt;&gt;"",VLOOKUP($D17,ComptesParNuméro!$N$2:$O$1266,2,FALSE),"")</f>
        <v/>
      </c>
      <c r="X17" s="45">
        <f t="shared" si="10"/>
        <v>0</v>
      </c>
      <c r="Y17" s="45">
        <f t="shared" si="11"/>
        <v>0</v>
      </c>
      <c r="Z17" s="45">
        <f t="shared" si="12"/>
        <v>0</v>
      </c>
      <c r="AA17" s="45">
        <f t="shared" si="13"/>
        <v>0</v>
      </c>
      <c r="AB17" s="45">
        <f t="shared" si="14"/>
        <v>0</v>
      </c>
      <c r="AC17" s="45">
        <f t="shared" si="15"/>
        <v>0</v>
      </c>
      <c r="AD17" s="45">
        <f t="shared" si="16"/>
        <v>0</v>
      </c>
      <c r="AE17" s="45">
        <f t="shared" si="17"/>
        <v>0</v>
      </c>
      <c r="AF17" s="45">
        <f t="shared" si="18"/>
        <v>0</v>
      </c>
      <c r="AG17" s="45">
        <f t="shared" si="19"/>
        <v>0</v>
      </c>
      <c r="AH17" s="45">
        <f t="shared" si="20"/>
        <v>0</v>
      </c>
      <c r="AI17" s="45">
        <f t="shared" si="21"/>
        <v>0</v>
      </c>
      <c r="AJ17" s="45">
        <f t="shared" si="22"/>
        <v>0</v>
      </c>
      <c r="AK17" s="45">
        <f t="shared" si="23"/>
        <v>0</v>
      </c>
      <c r="AL17" s="45">
        <f t="shared" si="24"/>
        <v>0</v>
      </c>
      <c r="AM17" s="45">
        <f t="shared" si="25"/>
        <v>0</v>
      </c>
      <c r="AN17" s="45">
        <f t="shared" si="26"/>
        <v>0</v>
      </c>
      <c r="AO17" s="45">
        <f t="shared" si="27"/>
        <v>0</v>
      </c>
      <c r="AP17" s="45">
        <f t="shared" si="28"/>
        <v>0</v>
      </c>
      <c r="AQ17" s="45">
        <f t="shared" si="29"/>
        <v>0</v>
      </c>
      <c r="AR17" s="45">
        <f t="shared" si="30"/>
        <v>0</v>
      </c>
      <c r="AS17" s="45">
        <f t="shared" si="31"/>
        <v>0</v>
      </c>
      <c r="AT17" s="45">
        <f t="shared" si="32"/>
        <v>0</v>
      </c>
      <c r="AU17" s="45">
        <f t="shared" si="33"/>
        <v>0</v>
      </c>
      <c r="AV17" s="45">
        <f t="shared" si="34"/>
        <v>0</v>
      </c>
      <c r="AW17" s="45">
        <f t="shared" si="35"/>
        <v>0</v>
      </c>
      <c r="AX17" s="45">
        <f t="shared" si="36"/>
        <v>0</v>
      </c>
      <c r="AY17" s="45">
        <f t="shared" si="37"/>
        <v>0</v>
      </c>
      <c r="AZ17" s="45">
        <f t="shared" si="38"/>
        <v>0</v>
      </c>
      <c r="BA17" s="45">
        <f t="shared" si="39"/>
        <v>0</v>
      </c>
      <c r="BB17" s="45" t="str">
        <f>IF($D17&lt;&gt;"",VLOOKUP($D17,ComptesParNuméro!$N$2:$P$1266,3,FALSE),"")</f>
        <v/>
      </c>
      <c r="BC17" s="45">
        <f t="shared" si="40"/>
        <v>0</v>
      </c>
      <c r="BD17" s="45">
        <f t="shared" si="41"/>
        <v>0</v>
      </c>
      <c r="BE17" s="45">
        <f t="shared" si="42"/>
        <v>0</v>
      </c>
      <c r="BF17" s="45">
        <f t="shared" si="43"/>
        <v>0</v>
      </c>
      <c r="BG17" s="45">
        <f t="shared" si="44"/>
        <v>0</v>
      </c>
      <c r="BH17" s="45">
        <f t="shared" si="45"/>
        <v>0</v>
      </c>
      <c r="BI17" s="45">
        <f t="shared" si="46"/>
        <v>0</v>
      </c>
      <c r="BJ17" s="45">
        <f t="shared" si="47"/>
        <v>0</v>
      </c>
      <c r="BK17" s="45">
        <f t="shared" si="48"/>
        <v>0</v>
      </c>
      <c r="BL17" s="45">
        <f t="shared" si="49"/>
        <v>0</v>
      </c>
      <c r="BM17" s="45">
        <f t="shared" si="50"/>
        <v>0</v>
      </c>
      <c r="BN17" s="45">
        <f t="shared" si="51"/>
        <v>0</v>
      </c>
      <c r="BO17" s="45">
        <f t="shared" si="52"/>
        <v>0</v>
      </c>
      <c r="BP17" s="45">
        <f t="shared" si="53"/>
        <v>0</v>
      </c>
      <c r="BQ17" s="45">
        <f t="shared" si="54"/>
        <v>0</v>
      </c>
      <c r="BR17" s="45">
        <f t="shared" si="55"/>
        <v>0</v>
      </c>
      <c r="BS17" s="45">
        <f t="shared" si="56"/>
        <v>0</v>
      </c>
      <c r="BT17" s="45">
        <f t="shared" si="57"/>
        <v>0</v>
      </c>
      <c r="BU17" s="45">
        <f t="shared" si="58"/>
        <v>0</v>
      </c>
      <c r="BV17" s="45">
        <f t="shared" si="59"/>
        <v>0</v>
      </c>
      <c r="BW17" s="45">
        <f t="shared" si="60"/>
        <v>0</v>
      </c>
      <c r="BX17" s="45">
        <f t="shared" si="61"/>
        <v>0</v>
      </c>
      <c r="BY17" s="45">
        <f t="shared" si="62"/>
        <v>0</v>
      </c>
      <c r="BZ17" s="45">
        <f t="shared" si="63"/>
        <v>0</v>
      </c>
      <c r="CA17" s="45">
        <f t="shared" si="64"/>
        <v>0</v>
      </c>
      <c r="CB17" s="45">
        <f t="shared" si="65"/>
        <v>0</v>
      </c>
      <c r="CC17" s="45">
        <f t="shared" si="66"/>
        <v>0</v>
      </c>
      <c r="CD17" s="45">
        <f t="shared" si="67"/>
        <v>0</v>
      </c>
      <c r="CE17" s="45">
        <f t="shared" si="68"/>
        <v>0</v>
      </c>
      <c r="CF17" s="45">
        <f t="shared" si="69"/>
        <v>0</v>
      </c>
      <c r="CG17" s="45">
        <f t="shared" si="70"/>
        <v>0</v>
      </c>
      <c r="CH17" s="45">
        <f t="shared" si="71"/>
        <v>0</v>
      </c>
      <c r="CI17" s="45">
        <f t="shared" si="72"/>
        <v>0</v>
      </c>
      <c r="CJ17" s="45">
        <f t="shared" si="73"/>
        <v>0</v>
      </c>
      <c r="CK17" s="45">
        <f t="shared" si="74"/>
        <v>0</v>
      </c>
      <c r="CL17" s="45">
        <f t="shared" si="75"/>
        <v>0</v>
      </c>
      <c r="CM17" s="45">
        <f t="shared" si="76"/>
        <v>0</v>
      </c>
      <c r="CN17" s="45">
        <f t="shared" si="77"/>
        <v>0</v>
      </c>
      <c r="CO17" s="45">
        <f t="shared" si="78"/>
        <v>0</v>
      </c>
      <c r="CP17" s="45">
        <f t="shared" si="79"/>
        <v>0</v>
      </c>
      <c r="CQ17" s="45">
        <f t="shared" si="80"/>
        <v>0</v>
      </c>
      <c r="CR17" s="45">
        <f t="shared" si="81"/>
        <v>0</v>
      </c>
      <c r="CS17" s="45">
        <f t="shared" si="82"/>
        <v>0</v>
      </c>
      <c r="CT17" s="45">
        <f t="shared" si="83"/>
        <v>0</v>
      </c>
      <c r="CU17" s="45">
        <f t="shared" si="84"/>
        <v>0</v>
      </c>
      <c r="CV17" s="45">
        <f t="shared" si="85"/>
        <v>0</v>
      </c>
      <c r="CW17" s="45">
        <f t="shared" si="86"/>
        <v>0</v>
      </c>
      <c r="CX17" s="45">
        <f t="shared" si="87"/>
        <v>0</v>
      </c>
      <c r="CY17" s="45">
        <f t="shared" si="88"/>
        <v>0</v>
      </c>
      <c r="CZ17" s="45">
        <f t="shared" si="89"/>
        <v>0</v>
      </c>
      <c r="DA17" s="45">
        <f t="shared" si="90"/>
        <v>0</v>
      </c>
      <c r="DB17" s="45">
        <f t="shared" si="91"/>
        <v>0</v>
      </c>
      <c r="DC17" s="45">
        <f t="shared" si="92"/>
        <v>0</v>
      </c>
      <c r="DD17" s="45">
        <f t="shared" si="93"/>
        <v>0</v>
      </c>
      <c r="DE17" s="45">
        <f t="shared" si="94"/>
        <v>0</v>
      </c>
      <c r="DF17" s="45">
        <f t="shared" si="95"/>
        <v>0</v>
      </c>
      <c r="DG17" s="45">
        <f t="shared" si="96"/>
        <v>0</v>
      </c>
      <c r="DH17" s="45">
        <f t="shared" si="97"/>
        <v>0</v>
      </c>
      <c r="DI17" s="45">
        <f t="shared" si="98"/>
        <v>0</v>
      </c>
      <c r="DJ17" s="45">
        <f t="shared" si="99"/>
        <v>0</v>
      </c>
      <c r="DK17" s="45">
        <f t="shared" si="100"/>
        <v>0</v>
      </c>
      <c r="DL17" s="45">
        <f t="shared" si="101"/>
        <v>0</v>
      </c>
      <c r="DM17" s="45">
        <f t="shared" si="102"/>
        <v>0</v>
      </c>
      <c r="DN17" s="45">
        <f t="shared" si="103"/>
        <v>0</v>
      </c>
      <c r="DO17" s="45">
        <f t="shared" si="104"/>
        <v>0</v>
      </c>
      <c r="DP17" s="45">
        <f t="shared" si="105"/>
        <v>0</v>
      </c>
      <c r="DQ17" s="45">
        <f t="shared" si="106"/>
        <v>0</v>
      </c>
      <c r="DR17" s="45">
        <f t="shared" si="107"/>
        <v>0</v>
      </c>
      <c r="DS17" s="45">
        <f t="shared" si="108"/>
        <v>0</v>
      </c>
      <c r="DT17" s="45">
        <f t="shared" si="109"/>
        <v>0</v>
      </c>
      <c r="DU17" s="45">
        <f t="shared" si="110"/>
        <v>0</v>
      </c>
      <c r="DV17" s="45">
        <f t="shared" si="111"/>
        <v>0</v>
      </c>
      <c r="DW17" s="45">
        <f t="shared" si="112"/>
        <v>0</v>
      </c>
      <c r="DX17" s="45">
        <f t="shared" si="113"/>
        <v>0</v>
      </c>
      <c r="DY17" s="45">
        <f t="shared" si="114"/>
        <v>0</v>
      </c>
      <c r="DZ17" s="45">
        <f t="shared" si="115"/>
        <v>0</v>
      </c>
      <c r="EA17" s="45">
        <f t="shared" si="116"/>
        <v>0</v>
      </c>
      <c r="EB17" s="45">
        <f t="shared" si="117"/>
        <v>0</v>
      </c>
      <c r="EC17" s="45">
        <f t="shared" si="118"/>
        <v>0</v>
      </c>
      <c r="ED17" s="45">
        <f t="shared" si="119"/>
        <v>0</v>
      </c>
      <c r="EE17" s="45">
        <f t="shared" si="120"/>
        <v>0</v>
      </c>
      <c r="EF17" s="45">
        <f t="shared" si="121"/>
        <v>0</v>
      </c>
      <c r="EG17" s="45">
        <f t="shared" si="122"/>
        <v>0</v>
      </c>
      <c r="EH17" s="45">
        <f t="shared" si="123"/>
        <v>0</v>
      </c>
      <c r="EI17" s="45">
        <f t="shared" si="124"/>
        <v>0</v>
      </c>
      <c r="EJ17" s="45">
        <f t="shared" si="125"/>
        <v>0</v>
      </c>
      <c r="EK17" s="45">
        <f t="shared" si="126"/>
        <v>0</v>
      </c>
      <c r="EL17" s="45">
        <f t="shared" si="127"/>
        <v>0</v>
      </c>
      <c r="EM17" s="45">
        <f t="shared" si="128"/>
        <v>0</v>
      </c>
      <c r="EN17" s="45">
        <f t="shared" si="129"/>
        <v>0</v>
      </c>
    </row>
    <row r="18" spans="1:144" ht="15.75" thickBot="1" x14ac:dyDescent="0.3">
      <c r="A18" s="48" t="s">
        <v>1570</v>
      </c>
      <c r="B18" s="57"/>
      <c r="C18" s="59"/>
      <c r="D18" s="180"/>
      <c r="E18" s="181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45" t="str">
        <f t="shared" si="0"/>
        <v/>
      </c>
      <c r="V18" s="54">
        <f t="shared" si="9"/>
        <v>0</v>
      </c>
      <c r="W18" s="45" t="str">
        <f>IF($D18&lt;&gt;"",VLOOKUP($D18,ComptesParNuméro!$N$2:$O$1266,2,FALSE),"")</f>
        <v/>
      </c>
      <c r="X18" s="45">
        <f t="shared" si="10"/>
        <v>0</v>
      </c>
      <c r="Y18" s="45">
        <f t="shared" si="11"/>
        <v>0</v>
      </c>
      <c r="Z18" s="45">
        <f t="shared" si="12"/>
        <v>0</v>
      </c>
      <c r="AA18" s="45">
        <f t="shared" si="13"/>
        <v>0</v>
      </c>
      <c r="AB18" s="45">
        <f t="shared" si="14"/>
        <v>0</v>
      </c>
      <c r="AC18" s="45">
        <f t="shared" si="15"/>
        <v>0</v>
      </c>
      <c r="AD18" s="45">
        <f t="shared" si="16"/>
        <v>0</v>
      </c>
      <c r="AE18" s="45">
        <f t="shared" si="17"/>
        <v>0</v>
      </c>
      <c r="AF18" s="45">
        <f t="shared" si="18"/>
        <v>0</v>
      </c>
      <c r="AG18" s="45">
        <f t="shared" si="19"/>
        <v>0</v>
      </c>
      <c r="AH18" s="45">
        <f t="shared" si="20"/>
        <v>0</v>
      </c>
      <c r="AI18" s="45">
        <f t="shared" si="21"/>
        <v>0</v>
      </c>
      <c r="AJ18" s="45">
        <f t="shared" si="22"/>
        <v>0</v>
      </c>
      <c r="AK18" s="45">
        <f t="shared" si="23"/>
        <v>0</v>
      </c>
      <c r="AL18" s="45">
        <f t="shared" si="24"/>
        <v>0</v>
      </c>
      <c r="AM18" s="45">
        <f t="shared" si="25"/>
        <v>0</v>
      </c>
      <c r="AN18" s="45">
        <f t="shared" si="26"/>
        <v>0</v>
      </c>
      <c r="AO18" s="45">
        <f t="shared" si="27"/>
        <v>0</v>
      </c>
      <c r="AP18" s="45">
        <f t="shared" si="28"/>
        <v>0</v>
      </c>
      <c r="AQ18" s="45">
        <f t="shared" si="29"/>
        <v>0</v>
      </c>
      <c r="AR18" s="45">
        <f t="shared" si="30"/>
        <v>0</v>
      </c>
      <c r="AS18" s="45">
        <f t="shared" si="31"/>
        <v>0</v>
      </c>
      <c r="AT18" s="45">
        <f t="shared" si="32"/>
        <v>0</v>
      </c>
      <c r="AU18" s="45">
        <f t="shared" si="33"/>
        <v>0</v>
      </c>
      <c r="AV18" s="45">
        <f t="shared" si="34"/>
        <v>0</v>
      </c>
      <c r="AW18" s="45">
        <f t="shared" si="35"/>
        <v>0</v>
      </c>
      <c r="AX18" s="45">
        <f t="shared" si="36"/>
        <v>0</v>
      </c>
      <c r="AY18" s="45">
        <f t="shared" si="37"/>
        <v>0</v>
      </c>
      <c r="AZ18" s="45">
        <f t="shared" si="38"/>
        <v>0</v>
      </c>
      <c r="BA18" s="45">
        <f t="shared" si="39"/>
        <v>0</v>
      </c>
      <c r="BB18" s="45" t="str">
        <f>IF($D18&lt;&gt;"",VLOOKUP($D18,ComptesParNuméro!$N$2:$P$1266,3,FALSE),"")</f>
        <v/>
      </c>
      <c r="BC18" s="45">
        <f t="shared" si="40"/>
        <v>0</v>
      </c>
      <c r="BD18" s="45">
        <f t="shared" si="41"/>
        <v>0</v>
      </c>
      <c r="BE18" s="45">
        <f t="shared" si="42"/>
        <v>0</v>
      </c>
      <c r="BF18" s="45">
        <f t="shared" si="43"/>
        <v>0</v>
      </c>
      <c r="BG18" s="45">
        <f t="shared" si="44"/>
        <v>0</v>
      </c>
      <c r="BH18" s="45">
        <f t="shared" si="45"/>
        <v>0</v>
      </c>
      <c r="BI18" s="45">
        <f t="shared" si="46"/>
        <v>0</v>
      </c>
      <c r="BJ18" s="45">
        <f t="shared" si="47"/>
        <v>0</v>
      </c>
      <c r="BK18" s="45">
        <f t="shared" si="48"/>
        <v>0</v>
      </c>
      <c r="BL18" s="45">
        <f t="shared" si="49"/>
        <v>0</v>
      </c>
      <c r="BM18" s="45">
        <f t="shared" si="50"/>
        <v>0</v>
      </c>
      <c r="BN18" s="45">
        <f t="shared" si="51"/>
        <v>0</v>
      </c>
      <c r="BO18" s="45">
        <f t="shared" si="52"/>
        <v>0</v>
      </c>
      <c r="BP18" s="45">
        <f t="shared" si="53"/>
        <v>0</v>
      </c>
      <c r="BQ18" s="45">
        <f t="shared" si="54"/>
        <v>0</v>
      </c>
      <c r="BR18" s="45">
        <f t="shared" si="55"/>
        <v>0</v>
      </c>
      <c r="BS18" s="45">
        <f t="shared" si="56"/>
        <v>0</v>
      </c>
      <c r="BT18" s="45">
        <f t="shared" si="57"/>
        <v>0</v>
      </c>
      <c r="BU18" s="45">
        <f t="shared" si="58"/>
        <v>0</v>
      </c>
      <c r="BV18" s="45">
        <f t="shared" si="59"/>
        <v>0</v>
      </c>
      <c r="BW18" s="45">
        <f t="shared" si="60"/>
        <v>0</v>
      </c>
      <c r="BX18" s="45">
        <f t="shared" si="61"/>
        <v>0</v>
      </c>
      <c r="BY18" s="45">
        <f t="shared" si="62"/>
        <v>0</v>
      </c>
      <c r="BZ18" s="45">
        <f t="shared" si="63"/>
        <v>0</v>
      </c>
      <c r="CA18" s="45">
        <f t="shared" si="64"/>
        <v>0</v>
      </c>
      <c r="CB18" s="45">
        <f t="shared" si="65"/>
        <v>0</v>
      </c>
      <c r="CC18" s="45">
        <f t="shared" si="66"/>
        <v>0</v>
      </c>
      <c r="CD18" s="45">
        <f t="shared" si="67"/>
        <v>0</v>
      </c>
      <c r="CE18" s="45">
        <f t="shared" si="68"/>
        <v>0</v>
      </c>
      <c r="CF18" s="45">
        <f t="shared" si="69"/>
        <v>0</v>
      </c>
      <c r="CG18" s="45">
        <f t="shared" si="70"/>
        <v>0</v>
      </c>
      <c r="CH18" s="45">
        <f t="shared" si="71"/>
        <v>0</v>
      </c>
      <c r="CI18" s="45">
        <f t="shared" si="72"/>
        <v>0</v>
      </c>
      <c r="CJ18" s="45">
        <f t="shared" si="73"/>
        <v>0</v>
      </c>
      <c r="CK18" s="45">
        <f t="shared" si="74"/>
        <v>0</v>
      </c>
      <c r="CL18" s="45">
        <f t="shared" si="75"/>
        <v>0</v>
      </c>
      <c r="CM18" s="45">
        <f t="shared" si="76"/>
        <v>0</v>
      </c>
      <c r="CN18" s="45">
        <f t="shared" si="77"/>
        <v>0</v>
      </c>
      <c r="CO18" s="45">
        <f t="shared" si="78"/>
        <v>0</v>
      </c>
      <c r="CP18" s="45">
        <f t="shared" si="79"/>
        <v>0</v>
      </c>
      <c r="CQ18" s="45">
        <f t="shared" si="80"/>
        <v>0</v>
      </c>
      <c r="CR18" s="45">
        <f t="shared" si="81"/>
        <v>0</v>
      </c>
      <c r="CS18" s="45">
        <f t="shared" si="82"/>
        <v>0</v>
      </c>
      <c r="CT18" s="45">
        <f t="shared" si="83"/>
        <v>0</v>
      </c>
      <c r="CU18" s="45">
        <f t="shared" si="84"/>
        <v>0</v>
      </c>
      <c r="CV18" s="45">
        <f t="shared" si="85"/>
        <v>0</v>
      </c>
      <c r="CW18" s="45">
        <f t="shared" si="86"/>
        <v>0</v>
      </c>
      <c r="CX18" s="45">
        <f t="shared" si="87"/>
        <v>0</v>
      </c>
      <c r="CY18" s="45">
        <f t="shared" si="88"/>
        <v>0</v>
      </c>
      <c r="CZ18" s="45">
        <f t="shared" si="89"/>
        <v>0</v>
      </c>
      <c r="DA18" s="45">
        <f t="shared" si="90"/>
        <v>0</v>
      </c>
      <c r="DB18" s="45">
        <f t="shared" si="91"/>
        <v>0</v>
      </c>
      <c r="DC18" s="45">
        <f t="shared" si="92"/>
        <v>0</v>
      </c>
      <c r="DD18" s="45">
        <f t="shared" si="93"/>
        <v>0</v>
      </c>
      <c r="DE18" s="45">
        <f t="shared" si="94"/>
        <v>0</v>
      </c>
      <c r="DF18" s="45">
        <f t="shared" si="95"/>
        <v>0</v>
      </c>
      <c r="DG18" s="45">
        <f t="shared" si="96"/>
        <v>0</v>
      </c>
      <c r="DH18" s="45">
        <f t="shared" si="97"/>
        <v>0</v>
      </c>
      <c r="DI18" s="45">
        <f t="shared" si="98"/>
        <v>0</v>
      </c>
      <c r="DJ18" s="45">
        <f t="shared" si="99"/>
        <v>0</v>
      </c>
      <c r="DK18" s="45">
        <f t="shared" si="100"/>
        <v>0</v>
      </c>
      <c r="DL18" s="45">
        <f t="shared" si="101"/>
        <v>0</v>
      </c>
      <c r="DM18" s="45">
        <f t="shared" si="102"/>
        <v>0</v>
      </c>
      <c r="DN18" s="45">
        <f t="shared" si="103"/>
        <v>0</v>
      </c>
      <c r="DO18" s="45">
        <f t="shared" si="104"/>
        <v>0</v>
      </c>
      <c r="DP18" s="45">
        <f t="shared" si="105"/>
        <v>0</v>
      </c>
      <c r="DQ18" s="45">
        <f t="shared" si="106"/>
        <v>0</v>
      </c>
      <c r="DR18" s="45">
        <f t="shared" si="107"/>
        <v>0</v>
      </c>
      <c r="DS18" s="45">
        <f t="shared" si="108"/>
        <v>0</v>
      </c>
      <c r="DT18" s="45">
        <f t="shared" si="109"/>
        <v>0</v>
      </c>
      <c r="DU18" s="45">
        <f t="shared" si="110"/>
        <v>0</v>
      </c>
      <c r="DV18" s="45">
        <f t="shared" si="111"/>
        <v>0</v>
      </c>
      <c r="DW18" s="45">
        <f t="shared" si="112"/>
        <v>0</v>
      </c>
      <c r="DX18" s="45">
        <f t="shared" si="113"/>
        <v>0</v>
      </c>
      <c r="DY18" s="45">
        <f t="shared" si="114"/>
        <v>0</v>
      </c>
      <c r="DZ18" s="45">
        <f t="shared" si="115"/>
        <v>0</v>
      </c>
      <c r="EA18" s="45">
        <f t="shared" si="116"/>
        <v>0</v>
      </c>
      <c r="EB18" s="45">
        <f t="shared" si="117"/>
        <v>0</v>
      </c>
      <c r="EC18" s="45">
        <f t="shared" si="118"/>
        <v>0</v>
      </c>
      <c r="ED18" s="45">
        <f t="shared" si="119"/>
        <v>0</v>
      </c>
      <c r="EE18" s="45">
        <f t="shared" si="120"/>
        <v>0</v>
      </c>
      <c r="EF18" s="45">
        <f t="shared" si="121"/>
        <v>0</v>
      </c>
      <c r="EG18" s="45">
        <f t="shared" si="122"/>
        <v>0</v>
      </c>
      <c r="EH18" s="45">
        <f t="shared" si="123"/>
        <v>0</v>
      </c>
      <c r="EI18" s="45">
        <f t="shared" si="124"/>
        <v>0</v>
      </c>
      <c r="EJ18" s="45">
        <f t="shared" si="125"/>
        <v>0</v>
      </c>
      <c r="EK18" s="45">
        <f t="shared" si="126"/>
        <v>0</v>
      </c>
      <c r="EL18" s="45">
        <f t="shared" si="127"/>
        <v>0</v>
      </c>
      <c r="EM18" s="45">
        <f t="shared" si="128"/>
        <v>0</v>
      </c>
      <c r="EN18" s="45">
        <f t="shared" si="129"/>
        <v>0</v>
      </c>
    </row>
    <row r="19" spans="1:144" ht="15.75" thickBot="1" x14ac:dyDescent="0.3">
      <c r="A19" s="48" t="s">
        <v>1570</v>
      </c>
      <c r="B19" s="57"/>
      <c r="C19" s="59"/>
      <c r="D19" s="180"/>
      <c r="E19" s="181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45" t="str">
        <f t="shared" si="0"/>
        <v/>
      </c>
      <c r="V19" s="54">
        <f t="shared" si="9"/>
        <v>0</v>
      </c>
      <c r="W19" s="45" t="str">
        <f>IF($D19&lt;&gt;"",VLOOKUP($D19,ComptesParNuméro!$N$2:$O$1266,2,FALSE),"")</f>
        <v/>
      </c>
      <c r="X19" s="45">
        <f t="shared" si="10"/>
        <v>0</v>
      </c>
      <c r="Y19" s="45">
        <f t="shared" si="11"/>
        <v>0</v>
      </c>
      <c r="Z19" s="45">
        <f t="shared" si="12"/>
        <v>0</v>
      </c>
      <c r="AA19" s="45">
        <f t="shared" si="13"/>
        <v>0</v>
      </c>
      <c r="AB19" s="45">
        <f t="shared" si="14"/>
        <v>0</v>
      </c>
      <c r="AC19" s="45">
        <f t="shared" si="15"/>
        <v>0</v>
      </c>
      <c r="AD19" s="45">
        <f t="shared" si="16"/>
        <v>0</v>
      </c>
      <c r="AE19" s="45">
        <f t="shared" si="17"/>
        <v>0</v>
      </c>
      <c r="AF19" s="45">
        <f t="shared" si="18"/>
        <v>0</v>
      </c>
      <c r="AG19" s="45">
        <f t="shared" si="19"/>
        <v>0</v>
      </c>
      <c r="AH19" s="45">
        <f t="shared" si="20"/>
        <v>0</v>
      </c>
      <c r="AI19" s="45">
        <f t="shared" si="21"/>
        <v>0</v>
      </c>
      <c r="AJ19" s="45">
        <f t="shared" si="22"/>
        <v>0</v>
      </c>
      <c r="AK19" s="45">
        <f t="shared" si="23"/>
        <v>0</v>
      </c>
      <c r="AL19" s="45">
        <f t="shared" si="24"/>
        <v>0</v>
      </c>
      <c r="AM19" s="45">
        <f t="shared" si="25"/>
        <v>0</v>
      </c>
      <c r="AN19" s="45">
        <f t="shared" si="26"/>
        <v>0</v>
      </c>
      <c r="AO19" s="45">
        <f t="shared" si="27"/>
        <v>0</v>
      </c>
      <c r="AP19" s="45">
        <f t="shared" si="28"/>
        <v>0</v>
      </c>
      <c r="AQ19" s="45">
        <f t="shared" si="29"/>
        <v>0</v>
      </c>
      <c r="AR19" s="45">
        <f t="shared" si="30"/>
        <v>0</v>
      </c>
      <c r="AS19" s="45">
        <f t="shared" si="31"/>
        <v>0</v>
      </c>
      <c r="AT19" s="45">
        <f t="shared" si="32"/>
        <v>0</v>
      </c>
      <c r="AU19" s="45">
        <f t="shared" si="33"/>
        <v>0</v>
      </c>
      <c r="AV19" s="45">
        <f t="shared" si="34"/>
        <v>0</v>
      </c>
      <c r="AW19" s="45">
        <f t="shared" si="35"/>
        <v>0</v>
      </c>
      <c r="AX19" s="45">
        <f t="shared" si="36"/>
        <v>0</v>
      </c>
      <c r="AY19" s="45">
        <f t="shared" si="37"/>
        <v>0</v>
      </c>
      <c r="AZ19" s="45">
        <f t="shared" si="38"/>
        <v>0</v>
      </c>
      <c r="BA19" s="45">
        <f t="shared" si="39"/>
        <v>0</v>
      </c>
      <c r="BB19" s="45" t="str">
        <f>IF($D19&lt;&gt;"",VLOOKUP($D19,ComptesParNuméro!$N$2:$P$1266,3,FALSE),"")</f>
        <v/>
      </c>
      <c r="BC19" s="45">
        <f t="shared" si="40"/>
        <v>0</v>
      </c>
      <c r="BD19" s="45">
        <f t="shared" si="41"/>
        <v>0</v>
      </c>
      <c r="BE19" s="45">
        <f t="shared" si="42"/>
        <v>0</v>
      </c>
      <c r="BF19" s="45">
        <f t="shared" si="43"/>
        <v>0</v>
      </c>
      <c r="BG19" s="45">
        <f t="shared" si="44"/>
        <v>0</v>
      </c>
      <c r="BH19" s="45">
        <f t="shared" si="45"/>
        <v>0</v>
      </c>
      <c r="BI19" s="45">
        <f t="shared" si="46"/>
        <v>0</v>
      </c>
      <c r="BJ19" s="45">
        <f t="shared" si="47"/>
        <v>0</v>
      </c>
      <c r="BK19" s="45">
        <f t="shared" si="48"/>
        <v>0</v>
      </c>
      <c r="BL19" s="45">
        <f t="shared" si="49"/>
        <v>0</v>
      </c>
      <c r="BM19" s="45">
        <f t="shared" si="50"/>
        <v>0</v>
      </c>
      <c r="BN19" s="45">
        <f t="shared" si="51"/>
        <v>0</v>
      </c>
      <c r="BO19" s="45">
        <f t="shared" si="52"/>
        <v>0</v>
      </c>
      <c r="BP19" s="45">
        <f t="shared" si="53"/>
        <v>0</v>
      </c>
      <c r="BQ19" s="45">
        <f t="shared" si="54"/>
        <v>0</v>
      </c>
      <c r="BR19" s="45">
        <f t="shared" si="55"/>
        <v>0</v>
      </c>
      <c r="BS19" s="45">
        <f t="shared" si="56"/>
        <v>0</v>
      </c>
      <c r="BT19" s="45">
        <f t="shared" si="57"/>
        <v>0</v>
      </c>
      <c r="BU19" s="45">
        <f t="shared" si="58"/>
        <v>0</v>
      </c>
      <c r="BV19" s="45">
        <f t="shared" si="59"/>
        <v>0</v>
      </c>
      <c r="BW19" s="45">
        <f t="shared" si="60"/>
        <v>0</v>
      </c>
      <c r="BX19" s="45">
        <f t="shared" si="61"/>
        <v>0</v>
      </c>
      <c r="BY19" s="45">
        <f t="shared" si="62"/>
        <v>0</v>
      </c>
      <c r="BZ19" s="45">
        <f t="shared" si="63"/>
        <v>0</v>
      </c>
      <c r="CA19" s="45">
        <f t="shared" si="64"/>
        <v>0</v>
      </c>
      <c r="CB19" s="45">
        <f t="shared" si="65"/>
        <v>0</v>
      </c>
      <c r="CC19" s="45">
        <f t="shared" si="66"/>
        <v>0</v>
      </c>
      <c r="CD19" s="45">
        <f t="shared" si="67"/>
        <v>0</v>
      </c>
      <c r="CE19" s="45">
        <f t="shared" si="68"/>
        <v>0</v>
      </c>
      <c r="CF19" s="45">
        <f t="shared" si="69"/>
        <v>0</v>
      </c>
      <c r="CG19" s="45">
        <f t="shared" si="70"/>
        <v>0</v>
      </c>
      <c r="CH19" s="45">
        <f t="shared" si="71"/>
        <v>0</v>
      </c>
      <c r="CI19" s="45">
        <f t="shared" si="72"/>
        <v>0</v>
      </c>
      <c r="CJ19" s="45">
        <f t="shared" si="73"/>
        <v>0</v>
      </c>
      <c r="CK19" s="45">
        <f t="shared" si="74"/>
        <v>0</v>
      </c>
      <c r="CL19" s="45">
        <f t="shared" si="75"/>
        <v>0</v>
      </c>
      <c r="CM19" s="45">
        <f t="shared" si="76"/>
        <v>0</v>
      </c>
      <c r="CN19" s="45">
        <f t="shared" si="77"/>
        <v>0</v>
      </c>
      <c r="CO19" s="45">
        <f t="shared" si="78"/>
        <v>0</v>
      </c>
      <c r="CP19" s="45">
        <f t="shared" si="79"/>
        <v>0</v>
      </c>
      <c r="CQ19" s="45">
        <f t="shared" si="80"/>
        <v>0</v>
      </c>
      <c r="CR19" s="45">
        <f t="shared" si="81"/>
        <v>0</v>
      </c>
      <c r="CS19" s="45">
        <f t="shared" si="82"/>
        <v>0</v>
      </c>
      <c r="CT19" s="45">
        <f t="shared" si="83"/>
        <v>0</v>
      </c>
      <c r="CU19" s="45">
        <f t="shared" si="84"/>
        <v>0</v>
      </c>
      <c r="CV19" s="45">
        <f t="shared" si="85"/>
        <v>0</v>
      </c>
      <c r="CW19" s="45">
        <f t="shared" si="86"/>
        <v>0</v>
      </c>
      <c r="CX19" s="45">
        <f t="shared" si="87"/>
        <v>0</v>
      </c>
      <c r="CY19" s="45">
        <f t="shared" si="88"/>
        <v>0</v>
      </c>
      <c r="CZ19" s="45">
        <f t="shared" si="89"/>
        <v>0</v>
      </c>
      <c r="DA19" s="45">
        <f t="shared" si="90"/>
        <v>0</v>
      </c>
      <c r="DB19" s="45">
        <f t="shared" si="91"/>
        <v>0</v>
      </c>
      <c r="DC19" s="45">
        <f t="shared" si="92"/>
        <v>0</v>
      </c>
      <c r="DD19" s="45">
        <f t="shared" si="93"/>
        <v>0</v>
      </c>
      <c r="DE19" s="45">
        <f t="shared" si="94"/>
        <v>0</v>
      </c>
      <c r="DF19" s="45">
        <f t="shared" si="95"/>
        <v>0</v>
      </c>
      <c r="DG19" s="45">
        <f t="shared" si="96"/>
        <v>0</v>
      </c>
      <c r="DH19" s="45">
        <f t="shared" si="97"/>
        <v>0</v>
      </c>
      <c r="DI19" s="45">
        <f t="shared" si="98"/>
        <v>0</v>
      </c>
      <c r="DJ19" s="45">
        <f t="shared" si="99"/>
        <v>0</v>
      </c>
      <c r="DK19" s="45">
        <f t="shared" si="100"/>
        <v>0</v>
      </c>
      <c r="DL19" s="45">
        <f t="shared" si="101"/>
        <v>0</v>
      </c>
      <c r="DM19" s="45">
        <f t="shared" si="102"/>
        <v>0</v>
      </c>
      <c r="DN19" s="45">
        <f t="shared" si="103"/>
        <v>0</v>
      </c>
      <c r="DO19" s="45">
        <f t="shared" si="104"/>
        <v>0</v>
      </c>
      <c r="DP19" s="45">
        <f t="shared" si="105"/>
        <v>0</v>
      </c>
      <c r="DQ19" s="45">
        <f t="shared" si="106"/>
        <v>0</v>
      </c>
      <c r="DR19" s="45">
        <f t="shared" si="107"/>
        <v>0</v>
      </c>
      <c r="DS19" s="45">
        <f t="shared" si="108"/>
        <v>0</v>
      </c>
      <c r="DT19" s="45">
        <f t="shared" si="109"/>
        <v>0</v>
      </c>
      <c r="DU19" s="45">
        <f t="shared" si="110"/>
        <v>0</v>
      </c>
      <c r="DV19" s="45">
        <f t="shared" si="111"/>
        <v>0</v>
      </c>
      <c r="DW19" s="45">
        <f t="shared" si="112"/>
        <v>0</v>
      </c>
      <c r="DX19" s="45">
        <f t="shared" si="113"/>
        <v>0</v>
      </c>
      <c r="DY19" s="45">
        <f t="shared" si="114"/>
        <v>0</v>
      </c>
      <c r="DZ19" s="45">
        <f t="shared" si="115"/>
        <v>0</v>
      </c>
      <c r="EA19" s="45">
        <f t="shared" si="116"/>
        <v>0</v>
      </c>
      <c r="EB19" s="45">
        <f t="shared" si="117"/>
        <v>0</v>
      </c>
      <c r="EC19" s="45">
        <f t="shared" si="118"/>
        <v>0</v>
      </c>
      <c r="ED19" s="45">
        <f t="shared" si="119"/>
        <v>0</v>
      </c>
      <c r="EE19" s="45">
        <f t="shared" si="120"/>
        <v>0</v>
      </c>
      <c r="EF19" s="45">
        <f t="shared" si="121"/>
        <v>0</v>
      </c>
      <c r="EG19" s="45">
        <f t="shared" si="122"/>
        <v>0</v>
      </c>
      <c r="EH19" s="45">
        <f t="shared" si="123"/>
        <v>0</v>
      </c>
      <c r="EI19" s="45">
        <f t="shared" si="124"/>
        <v>0</v>
      </c>
      <c r="EJ19" s="45">
        <f t="shared" si="125"/>
        <v>0</v>
      </c>
      <c r="EK19" s="45">
        <f t="shared" si="126"/>
        <v>0</v>
      </c>
      <c r="EL19" s="45">
        <f t="shared" si="127"/>
        <v>0</v>
      </c>
      <c r="EM19" s="45">
        <f t="shared" si="128"/>
        <v>0</v>
      </c>
      <c r="EN19" s="45">
        <f t="shared" si="129"/>
        <v>0</v>
      </c>
    </row>
    <row r="20" spans="1:144" ht="15.75" thickBot="1" x14ac:dyDescent="0.3">
      <c r="A20" s="48" t="s">
        <v>1570</v>
      </c>
      <c r="B20" s="57"/>
      <c r="C20" s="59"/>
      <c r="D20" s="180"/>
      <c r="E20" s="181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45" t="str">
        <f t="shared" si="0"/>
        <v/>
      </c>
      <c r="V20" s="54">
        <f t="shared" si="9"/>
        <v>0</v>
      </c>
      <c r="W20" s="45" t="str">
        <f>IF($D20&lt;&gt;"",VLOOKUP($D20,ComptesParNuméro!$N$2:$O$1266,2,FALSE),"")</f>
        <v/>
      </c>
      <c r="X20" s="45">
        <f t="shared" si="10"/>
        <v>0</v>
      </c>
      <c r="Y20" s="45">
        <f t="shared" si="11"/>
        <v>0</v>
      </c>
      <c r="Z20" s="45">
        <f t="shared" si="12"/>
        <v>0</v>
      </c>
      <c r="AA20" s="45">
        <f t="shared" si="13"/>
        <v>0</v>
      </c>
      <c r="AB20" s="45">
        <f t="shared" si="14"/>
        <v>0</v>
      </c>
      <c r="AC20" s="45">
        <f t="shared" si="15"/>
        <v>0</v>
      </c>
      <c r="AD20" s="45">
        <f t="shared" si="16"/>
        <v>0</v>
      </c>
      <c r="AE20" s="45">
        <f t="shared" si="17"/>
        <v>0</v>
      </c>
      <c r="AF20" s="45">
        <f t="shared" si="18"/>
        <v>0</v>
      </c>
      <c r="AG20" s="45">
        <f t="shared" si="19"/>
        <v>0</v>
      </c>
      <c r="AH20" s="45">
        <f t="shared" si="20"/>
        <v>0</v>
      </c>
      <c r="AI20" s="45">
        <f t="shared" si="21"/>
        <v>0</v>
      </c>
      <c r="AJ20" s="45">
        <f t="shared" si="22"/>
        <v>0</v>
      </c>
      <c r="AK20" s="45">
        <f t="shared" si="23"/>
        <v>0</v>
      </c>
      <c r="AL20" s="45">
        <f t="shared" si="24"/>
        <v>0</v>
      </c>
      <c r="AM20" s="45">
        <f t="shared" si="25"/>
        <v>0</v>
      </c>
      <c r="AN20" s="45">
        <f t="shared" si="26"/>
        <v>0</v>
      </c>
      <c r="AO20" s="45">
        <f t="shared" si="27"/>
        <v>0</v>
      </c>
      <c r="AP20" s="45">
        <f t="shared" si="28"/>
        <v>0</v>
      </c>
      <c r="AQ20" s="45">
        <f t="shared" si="29"/>
        <v>0</v>
      </c>
      <c r="AR20" s="45">
        <f t="shared" si="30"/>
        <v>0</v>
      </c>
      <c r="AS20" s="45">
        <f t="shared" si="31"/>
        <v>0</v>
      </c>
      <c r="AT20" s="45">
        <f t="shared" si="32"/>
        <v>0</v>
      </c>
      <c r="AU20" s="45">
        <f t="shared" si="33"/>
        <v>0</v>
      </c>
      <c r="AV20" s="45">
        <f t="shared" si="34"/>
        <v>0</v>
      </c>
      <c r="AW20" s="45">
        <f t="shared" si="35"/>
        <v>0</v>
      </c>
      <c r="AX20" s="45">
        <f t="shared" si="36"/>
        <v>0</v>
      </c>
      <c r="AY20" s="45">
        <f t="shared" si="37"/>
        <v>0</v>
      </c>
      <c r="AZ20" s="45">
        <f t="shared" si="38"/>
        <v>0</v>
      </c>
      <c r="BA20" s="45">
        <f t="shared" si="39"/>
        <v>0</v>
      </c>
      <c r="BB20" s="45" t="str">
        <f>IF($D20&lt;&gt;"",VLOOKUP($D20,ComptesParNuméro!$N$2:$P$1266,3,FALSE),"")</f>
        <v/>
      </c>
      <c r="BC20" s="45">
        <f t="shared" si="40"/>
        <v>0</v>
      </c>
      <c r="BD20" s="45">
        <f t="shared" si="41"/>
        <v>0</v>
      </c>
      <c r="BE20" s="45">
        <f t="shared" si="42"/>
        <v>0</v>
      </c>
      <c r="BF20" s="45">
        <f t="shared" si="43"/>
        <v>0</v>
      </c>
      <c r="BG20" s="45">
        <f t="shared" si="44"/>
        <v>0</v>
      </c>
      <c r="BH20" s="45">
        <f t="shared" si="45"/>
        <v>0</v>
      </c>
      <c r="BI20" s="45">
        <f t="shared" si="46"/>
        <v>0</v>
      </c>
      <c r="BJ20" s="45">
        <f t="shared" si="47"/>
        <v>0</v>
      </c>
      <c r="BK20" s="45">
        <f t="shared" si="48"/>
        <v>0</v>
      </c>
      <c r="BL20" s="45">
        <f t="shared" si="49"/>
        <v>0</v>
      </c>
      <c r="BM20" s="45">
        <f t="shared" si="50"/>
        <v>0</v>
      </c>
      <c r="BN20" s="45">
        <f t="shared" si="51"/>
        <v>0</v>
      </c>
      <c r="BO20" s="45">
        <f t="shared" si="52"/>
        <v>0</v>
      </c>
      <c r="BP20" s="45">
        <f t="shared" si="53"/>
        <v>0</v>
      </c>
      <c r="BQ20" s="45">
        <f t="shared" si="54"/>
        <v>0</v>
      </c>
      <c r="BR20" s="45">
        <f t="shared" si="55"/>
        <v>0</v>
      </c>
      <c r="BS20" s="45">
        <f t="shared" si="56"/>
        <v>0</v>
      </c>
      <c r="BT20" s="45">
        <f t="shared" si="57"/>
        <v>0</v>
      </c>
      <c r="BU20" s="45">
        <f t="shared" si="58"/>
        <v>0</v>
      </c>
      <c r="BV20" s="45">
        <f t="shared" si="59"/>
        <v>0</v>
      </c>
      <c r="BW20" s="45">
        <f t="shared" si="60"/>
        <v>0</v>
      </c>
      <c r="BX20" s="45">
        <f t="shared" si="61"/>
        <v>0</v>
      </c>
      <c r="BY20" s="45">
        <f t="shared" si="62"/>
        <v>0</v>
      </c>
      <c r="BZ20" s="45">
        <f t="shared" si="63"/>
        <v>0</v>
      </c>
      <c r="CA20" s="45">
        <f t="shared" si="64"/>
        <v>0</v>
      </c>
      <c r="CB20" s="45">
        <f t="shared" si="65"/>
        <v>0</v>
      </c>
      <c r="CC20" s="45">
        <f t="shared" si="66"/>
        <v>0</v>
      </c>
      <c r="CD20" s="45">
        <f t="shared" si="67"/>
        <v>0</v>
      </c>
      <c r="CE20" s="45">
        <f t="shared" si="68"/>
        <v>0</v>
      </c>
      <c r="CF20" s="45">
        <f t="shared" si="69"/>
        <v>0</v>
      </c>
      <c r="CG20" s="45">
        <f t="shared" si="70"/>
        <v>0</v>
      </c>
      <c r="CH20" s="45">
        <f t="shared" si="71"/>
        <v>0</v>
      </c>
      <c r="CI20" s="45">
        <f t="shared" si="72"/>
        <v>0</v>
      </c>
      <c r="CJ20" s="45">
        <f t="shared" si="73"/>
        <v>0</v>
      </c>
      <c r="CK20" s="45">
        <f t="shared" si="74"/>
        <v>0</v>
      </c>
      <c r="CL20" s="45">
        <f t="shared" si="75"/>
        <v>0</v>
      </c>
      <c r="CM20" s="45">
        <f t="shared" si="76"/>
        <v>0</v>
      </c>
      <c r="CN20" s="45">
        <f t="shared" si="77"/>
        <v>0</v>
      </c>
      <c r="CO20" s="45">
        <f t="shared" si="78"/>
        <v>0</v>
      </c>
      <c r="CP20" s="45">
        <f t="shared" si="79"/>
        <v>0</v>
      </c>
      <c r="CQ20" s="45">
        <f t="shared" si="80"/>
        <v>0</v>
      </c>
      <c r="CR20" s="45">
        <f t="shared" si="81"/>
        <v>0</v>
      </c>
      <c r="CS20" s="45">
        <f t="shared" si="82"/>
        <v>0</v>
      </c>
      <c r="CT20" s="45">
        <f t="shared" si="83"/>
        <v>0</v>
      </c>
      <c r="CU20" s="45">
        <f t="shared" si="84"/>
        <v>0</v>
      </c>
      <c r="CV20" s="45">
        <f t="shared" si="85"/>
        <v>0</v>
      </c>
      <c r="CW20" s="45">
        <f t="shared" si="86"/>
        <v>0</v>
      </c>
      <c r="CX20" s="45">
        <f t="shared" si="87"/>
        <v>0</v>
      </c>
      <c r="CY20" s="45">
        <f t="shared" si="88"/>
        <v>0</v>
      </c>
      <c r="CZ20" s="45">
        <f t="shared" si="89"/>
        <v>0</v>
      </c>
      <c r="DA20" s="45">
        <f t="shared" si="90"/>
        <v>0</v>
      </c>
      <c r="DB20" s="45">
        <f t="shared" si="91"/>
        <v>0</v>
      </c>
      <c r="DC20" s="45">
        <f t="shared" si="92"/>
        <v>0</v>
      </c>
      <c r="DD20" s="45">
        <f t="shared" si="93"/>
        <v>0</v>
      </c>
      <c r="DE20" s="45">
        <f t="shared" si="94"/>
        <v>0</v>
      </c>
      <c r="DF20" s="45">
        <f t="shared" si="95"/>
        <v>0</v>
      </c>
      <c r="DG20" s="45">
        <f t="shared" si="96"/>
        <v>0</v>
      </c>
      <c r="DH20" s="45">
        <f t="shared" si="97"/>
        <v>0</v>
      </c>
      <c r="DI20" s="45">
        <f t="shared" si="98"/>
        <v>0</v>
      </c>
      <c r="DJ20" s="45">
        <f t="shared" si="99"/>
        <v>0</v>
      </c>
      <c r="DK20" s="45">
        <f t="shared" si="100"/>
        <v>0</v>
      </c>
      <c r="DL20" s="45">
        <f t="shared" si="101"/>
        <v>0</v>
      </c>
      <c r="DM20" s="45">
        <f t="shared" si="102"/>
        <v>0</v>
      </c>
      <c r="DN20" s="45">
        <f t="shared" si="103"/>
        <v>0</v>
      </c>
      <c r="DO20" s="45">
        <f t="shared" si="104"/>
        <v>0</v>
      </c>
      <c r="DP20" s="45">
        <f t="shared" si="105"/>
        <v>0</v>
      </c>
      <c r="DQ20" s="45">
        <f t="shared" si="106"/>
        <v>0</v>
      </c>
      <c r="DR20" s="45">
        <f t="shared" si="107"/>
        <v>0</v>
      </c>
      <c r="DS20" s="45">
        <f t="shared" si="108"/>
        <v>0</v>
      </c>
      <c r="DT20" s="45">
        <f t="shared" si="109"/>
        <v>0</v>
      </c>
      <c r="DU20" s="45">
        <f t="shared" si="110"/>
        <v>0</v>
      </c>
      <c r="DV20" s="45">
        <f t="shared" si="111"/>
        <v>0</v>
      </c>
      <c r="DW20" s="45">
        <f t="shared" si="112"/>
        <v>0</v>
      </c>
      <c r="DX20" s="45">
        <f t="shared" si="113"/>
        <v>0</v>
      </c>
      <c r="DY20" s="45">
        <f t="shared" si="114"/>
        <v>0</v>
      </c>
      <c r="DZ20" s="45">
        <f t="shared" si="115"/>
        <v>0</v>
      </c>
      <c r="EA20" s="45">
        <f t="shared" si="116"/>
        <v>0</v>
      </c>
      <c r="EB20" s="45">
        <f t="shared" si="117"/>
        <v>0</v>
      </c>
      <c r="EC20" s="45">
        <f t="shared" si="118"/>
        <v>0</v>
      </c>
      <c r="ED20" s="45">
        <f t="shared" si="119"/>
        <v>0</v>
      </c>
      <c r="EE20" s="45">
        <f t="shared" si="120"/>
        <v>0</v>
      </c>
      <c r="EF20" s="45">
        <f t="shared" si="121"/>
        <v>0</v>
      </c>
      <c r="EG20" s="45">
        <f t="shared" si="122"/>
        <v>0</v>
      </c>
      <c r="EH20" s="45">
        <f t="shared" si="123"/>
        <v>0</v>
      </c>
      <c r="EI20" s="45">
        <f t="shared" si="124"/>
        <v>0</v>
      </c>
      <c r="EJ20" s="45">
        <f t="shared" si="125"/>
        <v>0</v>
      </c>
      <c r="EK20" s="45">
        <f t="shared" si="126"/>
        <v>0</v>
      </c>
      <c r="EL20" s="45">
        <f t="shared" si="127"/>
        <v>0</v>
      </c>
      <c r="EM20" s="45">
        <f t="shared" si="128"/>
        <v>0</v>
      </c>
      <c r="EN20" s="45">
        <f t="shared" si="129"/>
        <v>0</v>
      </c>
    </row>
    <row r="21" spans="1:144" ht="15.75" thickBot="1" x14ac:dyDescent="0.3">
      <c r="A21" s="48" t="s">
        <v>1570</v>
      </c>
      <c r="B21" s="57"/>
      <c r="C21" s="59"/>
      <c r="D21" s="180"/>
      <c r="E21" s="181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45" t="str">
        <f t="shared" si="0"/>
        <v/>
      </c>
      <c r="V21" s="54">
        <f t="shared" si="9"/>
        <v>0</v>
      </c>
      <c r="W21" s="45" t="str">
        <f>IF($D21&lt;&gt;"",VLOOKUP($D21,ComptesParNuméro!$N$2:$O$1266,2,FALSE),"")</f>
        <v/>
      </c>
      <c r="X21" s="45">
        <f t="shared" si="10"/>
        <v>0</v>
      </c>
      <c r="Y21" s="45">
        <f t="shared" si="11"/>
        <v>0</v>
      </c>
      <c r="Z21" s="45">
        <f t="shared" si="12"/>
        <v>0</v>
      </c>
      <c r="AA21" s="45">
        <f t="shared" si="13"/>
        <v>0</v>
      </c>
      <c r="AB21" s="45">
        <f t="shared" si="14"/>
        <v>0</v>
      </c>
      <c r="AC21" s="45">
        <f t="shared" si="15"/>
        <v>0</v>
      </c>
      <c r="AD21" s="45">
        <f t="shared" si="16"/>
        <v>0</v>
      </c>
      <c r="AE21" s="45">
        <f t="shared" si="17"/>
        <v>0</v>
      </c>
      <c r="AF21" s="45">
        <f t="shared" si="18"/>
        <v>0</v>
      </c>
      <c r="AG21" s="45">
        <f t="shared" si="19"/>
        <v>0</v>
      </c>
      <c r="AH21" s="45">
        <f t="shared" si="20"/>
        <v>0</v>
      </c>
      <c r="AI21" s="45">
        <f t="shared" si="21"/>
        <v>0</v>
      </c>
      <c r="AJ21" s="45">
        <f t="shared" si="22"/>
        <v>0</v>
      </c>
      <c r="AK21" s="45">
        <f t="shared" si="23"/>
        <v>0</v>
      </c>
      <c r="AL21" s="45">
        <f t="shared" si="24"/>
        <v>0</v>
      </c>
      <c r="AM21" s="45">
        <f t="shared" si="25"/>
        <v>0</v>
      </c>
      <c r="AN21" s="45">
        <f t="shared" si="26"/>
        <v>0</v>
      </c>
      <c r="AO21" s="45">
        <f t="shared" si="27"/>
        <v>0</v>
      </c>
      <c r="AP21" s="45">
        <f t="shared" si="28"/>
        <v>0</v>
      </c>
      <c r="AQ21" s="45">
        <f t="shared" si="29"/>
        <v>0</v>
      </c>
      <c r="AR21" s="45">
        <f t="shared" si="30"/>
        <v>0</v>
      </c>
      <c r="AS21" s="45">
        <f t="shared" si="31"/>
        <v>0</v>
      </c>
      <c r="AT21" s="45">
        <f t="shared" si="32"/>
        <v>0</v>
      </c>
      <c r="AU21" s="45">
        <f t="shared" si="33"/>
        <v>0</v>
      </c>
      <c r="AV21" s="45">
        <f t="shared" si="34"/>
        <v>0</v>
      </c>
      <c r="AW21" s="45">
        <f t="shared" si="35"/>
        <v>0</v>
      </c>
      <c r="AX21" s="45">
        <f t="shared" si="36"/>
        <v>0</v>
      </c>
      <c r="AY21" s="45">
        <f t="shared" si="37"/>
        <v>0</v>
      </c>
      <c r="AZ21" s="45">
        <f t="shared" si="38"/>
        <v>0</v>
      </c>
      <c r="BA21" s="45">
        <f t="shared" si="39"/>
        <v>0</v>
      </c>
      <c r="BB21" s="45" t="str">
        <f>IF($D21&lt;&gt;"",VLOOKUP($D21,ComptesParNuméro!$N$2:$P$1266,3,FALSE),"")</f>
        <v/>
      </c>
      <c r="BC21" s="45">
        <f t="shared" si="40"/>
        <v>0</v>
      </c>
      <c r="BD21" s="45">
        <f t="shared" si="41"/>
        <v>0</v>
      </c>
      <c r="BE21" s="45">
        <f t="shared" si="42"/>
        <v>0</v>
      </c>
      <c r="BF21" s="45">
        <f t="shared" si="43"/>
        <v>0</v>
      </c>
      <c r="BG21" s="45">
        <f t="shared" si="44"/>
        <v>0</v>
      </c>
      <c r="BH21" s="45">
        <f t="shared" si="45"/>
        <v>0</v>
      </c>
      <c r="BI21" s="45">
        <f t="shared" si="46"/>
        <v>0</v>
      </c>
      <c r="BJ21" s="45">
        <f t="shared" si="47"/>
        <v>0</v>
      </c>
      <c r="BK21" s="45">
        <f t="shared" si="48"/>
        <v>0</v>
      </c>
      <c r="BL21" s="45">
        <f t="shared" si="49"/>
        <v>0</v>
      </c>
      <c r="BM21" s="45">
        <f t="shared" si="50"/>
        <v>0</v>
      </c>
      <c r="BN21" s="45">
        <f t="shared" si="51"/>
        <v>0</v>
      </c>
      <c r="BO21" s="45">
        <f t="shared" si="52"/>
        <v>0</v>
      </c>
      <c r="BP21" s="45">
        <f t="shared" si="53"/>
        <v>0</v>
      </c>
      <c r="BQ21" s="45">
        <f t="shared" si="54"/>
        <v>0</v>
      </c>
      <c r="BR21" s="45">
        <f t="shared" si="55"/>
        <v>0</v>
      </c>
      <c r="BS21" s="45">
        <f t="shared" si="56"/>
        <v>0</v>
      </c>
      <c r="BT21" s="45">
        <f t="shared" si="57"/>
        <v>0</v>
      </c>
      <c r="BU21" s="45">
        <f t="shared" si="58"/>
        <v>0</v>
      </c>
      <c r="BV21" s="45">
        <f t="shared" si="59"/>
        <v>0</v>
      </c>
      <c r="BW21" s="45">
        <f t="shared" si="60"/>
        <v>0</v>
      </c>
      <c r="BX21" s="45">
        <f t="shared" si="61"/>
        <v>0</v>
      </c>
      <c r="BY21" s="45">
        <f t="shared" si="62"/>
        <v>0</v>
      </c>
      <c r="BZ21" s="45">
        <f t="shared" si="63"/>
        <v>0</v>
      </c>
      <c r="CA21" s="45">
        <f t="shared" si="64"/>
        <v>0</v>
      </c>
      <c r="CB21" s="45">
        <f t="shared" si="65"/>
        <v>0</v>
      </c>
      <c r="CC21" s="45">
        <f t="shared" si="66"/>
        <v>0</v>
      </c>
      <c r="CD21" s="45">
        <f t="shared" si="67"/>
        <v>0</v>
      </c>
      <c r="CE21" s="45">
        <f t="shared" si="68"/>
        <v>0</v>
      </c>
      <c r="CF21" s="45">
        <f t="shared" si="69"/>
        <v>0</v>
      </c>
      <c r="CG21" s="45">
        <f t="shared" si="70"/>
        <v>0</v>
      </c>
      <c r="CH21" s="45">
        <f t="shared" si="71"/>
        <v>0</v>
      </c>
      <c r="CI21" s="45">
        <f t="shared" si="72"/>
        <v>0</v>
      </c>
      <c r="CJ21" s="45">
        <f t="shared" si="73"/>
        <v>0</v>
      </c>
      <c r="CK21" s="45">
        <f t="shared" si="74"/>
        <v>0</v>
      </c>
      <c r="CL21" s="45">
        <f t="shared" si="75"/>
        <v>0</v>
      </c>
      <c r="CM21" s="45">
        <f t="shared" si="76"/>
        <v>0</v>
      </c>
      <c r="CN21" s="45">
        <f t="shared" si="77"/>
        <v>0</v>
      </c>
      <c r="CO21" s="45">
        <f t="shared" si="78"/>
        <v>0</v>
      </c>
      <c r="CP21" s="45">
        <f t="shared" si="79"/>
        <v>0</v>
      </c>
      <c r="CQ21" s="45">
        <f t="shared" si="80"/>
        <v>0</v>
      </c>
      <c r="CR21" s="45">
        <f t="shared" si="81"/>
        <v>0</v>
      </c>
      <c r="CS21" s="45">
        <f t="shared" si="82"/>
        <v>0</v>
      </c>
      <c r="CT21" s="45">
        <f t="shared" si="83"/>
        <v>0</v>
      </c>
      <c r="CU21" s="45">
        <f t="shared" si="84"/>
        <v>0</v>
      </c>
      <c r="CV21" s="45">
        <f t="shared" si="85"/>
        <v>0</v>
      </c>
      <c r="CW21" s="45">
        <f t="shared" si="86"/>
        <v>0</v>
      </c>
      <c r="CX21" s="45">
        <f t="shared" si="87"/>
        <v>0</v>
      </c>
      <c r="CY21" s="45">
        <f t="shared" si="88"/>
        <v>0</v>
      </c>
      <c r="CZ21" s="45">
        <f t="shared" si="89"/>
        <v>0</v>
      </c>
      <c r="DA21" s="45">
        <f t="shared" si="90"/>
        <v>0</v>
      </c>
      <c r="DB21" s="45">
        <f t="shared" si="91"/>
        <v>0</v>
      </c>
      <c r="DC21" s="45">
        <f t="shared" si="92"/>
        <v>0</v>
      </c>
      <c r="DD21" s="45">
        <f t="shared" si="93"/>
        <v>0</v>
      </c>
      <c r="DE21" s="45">
        <f t="shared" si="94"/>
        <v>0</v>
      </c>
      <c r="DF21" s="45">
        <f t="shared" si="95"/>
        <v>0</v>
      </c>
      <c r="DG21" s="45">
        <f t="shared" si="96"/>
        <v>0</v>
      </c>
      <c r="DH21" s="45">
        <f t="shared" si="97"/>
        <v>0</v>
      </c>
      <c r="DI21" s="45">
        <f t="shared" si="98"/>
        <v>0</v>
      </c>
      <c r="DJ21" s="45">
        <f t="shared" si="99"/>
        <v>0</v>
      </c>
      <c r="DK21" s="45">
        <f t="shared" si="100"/>
        <v>0</v>
      </c>
      <c r="DL21" s="45">
        <f t="shared" si="101"/>
        <v>0</v>
      </c>
      <c r="DM21" s="45">
        <f t="shared" si="102"/>
        <v>0</v>
      </c>
      <c r="DN21" s="45">
        <f t="shared" si="103"/>
        <v>0</v>
      </c>
      <c r="DO21" s="45">
        <f t="shared" si="104"/>
        <v>0</v>
      </c>
      <c r="DP21" s="45">
        <f t="shared" si="105"/>
        <v>0</v>
      </c>
      <c r="DQ21" s="45">
        <f t="shared" si="106"/>
        <v>0</v>
      </c>
      <c r="DR21" s="45">
        <f t="shared" si="107"/>
        <v>0</v>
      </c>
      <c r="DS21" s="45">
        <f t="shared" si="108"/>
        <v>0</v>
      </c>
      <c r="DT21" s="45">
        <f t="shared" si="109"/>
        <v>0</v>
      </c>
      <c r="DU21" s="45">
        <f t="shared" si="110"/>
        <v>0</v>
      </c>
      <c r="DV21" s="45">
        <f t="shared" si="111"/>
        <v>0</v>
      </c>
      <c r="DW21" s="45">
        <f t="shared" si="112"/>
        <v>0</v>
      </c>
      <c r="DX21" s="45">
        <f t="shared" si="113"/>
        <v>0</v>
      </c>
      <c r="DY21" s="45">
        <f t="shared" si="114"/>
        <v>0</v>
      </c>
      <c r="DZ21" s="45">
        <f t="shared" si="115"/>
        <v>0</v>
      </c>
      <c r="EA21" s="45">
        <f t="shared" si="116"/>
        <v>0</v>
      </c>
      <c r="EB21" s="45">
        <f t="shared" si="117"/>
        <v>0</v>
      </c>
      <c r="EC21" s="45">
        <f t="shared" si="118"/>
        <v>0</v>
      </c>
      <c r="ED21" s="45">
        <f t="shared" si="119"/>
        <v>0</v>
      </c>
      <c r="EE21" s="45">
        <f t="shared" si="120"/>
        <v>0</v>
      </c>
      <c r="EF21" s="45">
        <f t="shared" si="121"/>
        <v>0</v>
      </c>
      <c r="EG21" s="45">
        <f t="shared" si="122"/>
        <v>0</v>
      </c>
      <c r="EH21" s="45">
        <f t="shared" si="123"/>
        <v>0</v>
      </c>
      <c r="EI21" s="45">
        <f t="shared" si="124"/>
        <v>0</v>
      </c>
      <c r="EJ21" s="45">
        <f t="shared" si="125"/>
        <v>0</v>
      </c>
      <c r="EK21" s="45">
        <f t="shared" si="126"/>
        <v>0</v>
      </c>
      <c r="EL21" s="45">
        <f t="shared" si="127"/>
        <v>0</v>
      </c>
      <c r="EM21" s="45">
        <f t="shared" si="128"/>
        <v>0</v>
      </c>
      <c r="EN21" s="45">
        <f t="shared" si="129"/>
        <v>0</v>
      </c>
    </row>
    <row r="22" spans="1:144" ht="15.75" thickBot="1" x14ac:dyDescent="0.3">
      <c r="A22" s="48" t="s">
        <v>1570</v>
      </c>
      <c r="B22" s="57"/>
      <c r="C22" s="59"/>
      <c r="D22" s="180"/>
      <c r="E22" s="181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45" t="str">
        <f t="shared" si="0"/>
        <v/>
      </c>
      <c r="V22" s="54">
        <f t="shared" si="9"/>
        <v>0</v>
      </c>
      <c r="W22" s="45" t="str">
        <f>IF($D22&lt;&gt;"",VLOOKUP($D22,ComptesParNuméro!$N$2:$O$1266,2,FALSE),"")</f>
        <v/>
      </c>
      <c r="X22" s="45">
        <f t="shared" si="10"/>
        <v>0</v>
      </c>
      <c r="Y22" s="45">
        <f t="shared" si="11"/>
        <v>0</v>
      </c>
      <c r="Z22" s="45">
        <f t="shared" si="12"/>
        <v>0</v>
      </c>
      <c r="AA22" s="45">
        <f t="shared" si="13"/>
        <v>0</v>
      </c>
      <c r="AB22" s="45">
        <f t="shared" si="14"/>
        <v>0</v>
      </c>
      <c r="AC22" s="45">
        <f t="shared" si="15"/>
        <v>0</v>
      </c>
      <c r="AD22" s="45">
        <f t="shared" si="16"/>
        <v>0</v>
      </c>
      <c r="AE22" s="45">
        <f t="shared" si="17"/>
        <v>0</v>
      </c>
      <c r="AF22" s="45">
        <f t="shared" si="18"/>
        <v>0</v>
      </c>
      <c r="AG22" s="45">
        <f t="shared" si="19"/>
        <v>0</v>
      </c>
      <c r="AH22" s="45">
        <f t="shared" si="20"/>
        <v>0</v>
      </c>
      <c r="AI22" s="45">
        <f t="shared" si="21"/>
        <v>0</v>
      </c>
      <c r="AJ22" s="45">
        <f t="shared" si="22"/>
        <v>0</v>
      </c>
      <c r="AK22" s="45">
        <f t="shared" si="23"/>
        <v>0</v>
      </c>
      <c r="AL22" s="45">
        <f t="shared" si="24"/>
        <v>0</v>
      </c>
      <c r="AM22" s="45">
        <f t="shared" si="25"/>
        <v>0</v>
      </c>
      <c r="AN22" s="45">
        <f t="shared" si="26"/>
        <v>0</v>
      </c>
      <c r="AO22" s="45">
        <f t="shared" si="27"/>
        <v>0</v>
      </c>
      <c r="AP22" s="45">
        <f t="shared" si="28"/>
        <v>0</v>
      </c>
      <c r="AQ22" s="45">
        <f t="shared" si="29"/>
        <v>0</v>
      </c>
      <c r="AR22" s="45">
        <f t="shared" si="30"/>
        <v>0</v>
      </c>
      <c r="AS22" s="45">
        <f t="shared" si="31"/>
        <v>0</v>
      </c>
      <c r="AT22" s="45">
        <f t="shared" si="32"/>
        <v>0</v>
      </c>
      <c r="AU22" s="45">
        <f t="shared" si="33"/>
        <v>0</v>
      </c>
      <c r="AV22" s="45">
        <f t="shared" si="34"/>
        <v>0</v>
      </c>
      <c r="AW22" s="45">
        <f t="shared" si="35"/>
        <v>0</v>
      </c>
      <c r="AX22" s="45">
        <f t="shared" si="36"/>
        <v>0</v>
      </c>
      <c r="AY22" s="45">
        <f t="shared" si="37"/>
        <v>0</v>
      </c>
      <c r="AZ22" s="45">
        <f t="shared" si="38"/>
        <v>0</v>
      </c>
      <c r="BA22" s="45">
        <f t="shared" si="39"/>
        <v>0</v>
      </c>
      <c r="BB22" s="45" t="str">
        <f>IF($D22&lt;&gt;"",VLOOKUP($D22,ComptesParNuméro!$N$2:$P$1266,3,FALSE),"")</f>
        <v/>
      </c>
      <c r="BC22" s="45">
        <f t="shared" si="40"/>
        <v>0</v>
      </c>
      <c r="BD22" s="45">
        <f t="shared" si="41"/>
        <v>0</v>
      </c>
      <c r="BE22" s="45">
        <f t="shared" si="42"/>
        <v>0</v>
      </c>
      <c r="BF22" s="45">
        <f t="shared" si="43"/>
        <v>0</v>
      </c>
      <c r="BG22" s="45">
        <f t="shared" si="44"/>
        <v>0</v>
      </c>
      <c r="BH22" s="45">
        <f t="shared" si="45"/>
        <v>0</v>
      </c>
      <c r="BI22" s="45">
        <f t="shared" si="46"/>
        <v>0</v>
      </c>
      <c r="BJ22" s="45">
        <f t="shared" si="47"/>
        <v>0</v>
      </c>
      <c r="BK22" s="45">
        <f t="shared" si="48"/>
        <v>0</v>
      </c>
      <c r="BL22" s="45">
        <f t="shared" si="49"/>
        <v>0</v>
      </c>
      <c r="BM22" s="45">
        <f t="shared" si="50"/>
        <v>0</v>
      </c>
      <c r="BN22" s="45">
        <f t="shared" si="51"/>
        <v>0</v>
      </c>
      <c r="BO22" s="45">
        <f t="shared" si="52"/>
        <v>0</v>
      </c>
      <c r="BP22" s="45">
        <f t="shared" si="53"/>
        <v>0</v>
      </c>
      <c r="BQ22" s="45">
        <f t="shared" si="54"/>
        <v>0</v>
      </c>
      <c r="BR22" s="45">
        <f t="shared" si="55"/>
        <v>0</v>
      </c>
      <c r="BS22" s="45">
        <f t="shared" si="56"/>
        <v>0</v>
      </c>
      <c r="BT22" s="45">
        <f t="shared" si="57"/>
        <v>0</v>
      </c>
      <c r="BU22" s="45">
        <f t="shared" si="58"/>
        <v>0</v>
      </c>
      <c r="BV22" s="45">
        <f t="shared" si="59"/>
        <v>0</v>
      </c>
      <c r="BW22" s="45">
        <f t="shared" si="60"/>
        <v>0</v>
      </c>
      <c r="BX22" s="45">
        <f t="shared" si="61"/>
        <v>0</v>
      </c>
      <c r="BY22" s="45">
        <f t="shared" si="62"/>
        <v>0</v>
      </c>
      <c r="BZ22" s="45">
        <f t="shared" si="63"/>
        <v>0</v>
      </c>
      <c r="CA22" s="45">
        <f t="shared" si="64"/>
        <v>0</v>
      </c>
      <c r="CB22" s="45">
        <f t="shared" si="65"/>
        <v>0</v>
      </c>
      <c r="CC22" s="45">
        <f t="shared" si="66"/>
        <v>0</v>
      </c>
      <c r="CD22" s="45">
        <f t="shared" si="67"/>
        <v>0</v>
      </c>
      <c r="CE22" s="45">
        <f t="shared" si="68"/>
        <v>0</v>
      </c>
      <c r="CF22" s="45">
        <f t="shared" si="69"/>
        <v>0</v>
      </c>
      <c r="CG22" s="45">
        <f t="shared" si="70"/>
        <v>0</v>
      </c>
      <c r="CH22" s="45">
        <f t="shared" si="71"/>
        <v>0</v>
      </c>
      <c r="CI22" s="45">
        <f t="shared" si="72"/>
        <v>0</v>
      </c>
      <c r="CJ22" s="45">
        <f t="shared" si="73"/>
        <v>0</v>
      </c>
      <c r="CK22" s="45">
        <f t="shared" si="74"/>
        <v>0</v>
      </c>
      <c r="CL22" s="45">
        <f t="shared" si="75"/>
        <v>0</v>
      </c>
      <c r="CM22" s="45">
        <f t="shared" si="76"/>
        <v>0</v>
      </c>
      <c r="CN22" s="45">
        <f t="shared" si="77"/>
        <v>0</v>
      </c>
      <c r="CO22" s="45">
        <f t="shared" si="78"/>
        <v>0</v>
      </c>
      <c r="CP22" s="45">
        <f t="shared" si="79"/>
        <v>0</v>
      </c>
      <c r="CQ22" s="45">
        <f t="shared" si="80"/>
        <v>0</v>
      </c>
      <c r="CR22" s="45">
        <f t="shared" si="81"/>
        <v>0</v>
      </c>
      <c r="CS22" s="45">
        <f t="shared" si="82"/>
        <v>0</v>
      </c>
      <c r="CT22" s="45">
        <f t="shared" si="83"/>
        <v>0</v>
      </c>
      <c r="CU22" s="45">
        <f t="shared" si="84"/>
        <v>0</v>
      </c>
      <c r="CV22" s="45">
        <f t="shared" si="85"/>
        <v>0</v>
      </c>
      <c r="CW22" s="45">
        <f t="shared" si="86"/>
        <v>0</v>
      </c>
      <c r="CX22" s="45">
        <f t="shared" si="87"/>
        <v>0</v>
      </c>
      <c r="CY22" s="45">
        <f t="shared" si="88"/>
        <v>0</v>
      </c>
      <c r="CZ22" s="45">
        <f t="shared" si="89"/>
        <v>0</v>
      </c>
      <c r="DA22" s="45">
        <f t="shared" si="90"/>
        <v>0</v>
      </c>
      <c r="DB22" s="45">
        <f t="shared" si="91"/>
        <v>0</v>
      </c>
      <c r="DC22" s="45">
        <f t="shared" si="92"/>
        <v>0</v>
      </c>
      <c r="DD22" s="45">
        <f t="shared" si="93"/>
        <v>0</v>
      </c>
      <c r="DE22" s="45">
        <f t="shared" si="94"/>
        <v>0</v>
      </c>
      <c r="DF22" s="45">
        <f t="shared" si="95"/>
        <v>0</v>
      </c>
      <c r="DG22" s="45">
        <f t="shared" si="96"/>
        <v>0</v>
      </c>
      <c r="DH22" s="45">
        <f t="shared" si="97"/>
        <v>0</v>
      </c>
      <c r="DI22" s="45">
        <f t="shared" si="98"/>
        <v>0</v>
      </c>
      <c r="DJ22" s="45">
        <f t="shared" si="99"/>
        <v>0</v>
      </c>
      <c r="DK22" s="45">
        <f t="shared" si="100"/>
        <v>0</v>
      </c>
      <c r="DL22" s="45">
        <f t="shared" si="101"/>
        <v>0</v>
      </c>
      <c r="DM22" s="45">
        <f t="shared" si="102"/>
        <v>0</v>
      </c>
      <c r="DN22" s="45">
        <f t="shared" si="103"/>
        <v>0</v>
      </c>
      <c r="DO22" s="45">
        <f t="shared" si="104"/>
        <v>0</v>
      </c>
      <c r="DP22" s="45">
        <f t="shared" si="105"/>
        <v>0</v>
      </c>
      <c r="DQ22" s="45">
        <f t="shared" si="106"/>
        <v>0</v>
      </c>
      <c r="DR22" s="45">
        <f t="shared" si="107"/>
        <v>0</v>
      </c>
      <c r="DS22" s="45">
        <f t="shared" si="108"/>
        <v>0</v>
      </c>
      <c r="DT22" s="45">
        <f t="shared" si="109"/>
        <v>0</v>
      </c>
      <c r="DU22" s="45">
        <f t="shared" si="110"/>
        <v>0</v>
      </c>
      <c r="DV22" s="45">
        <f t="shared" si="111"/>
        <v>0</v>
      </c>
      <c r="DW22" s="45">
        <f t="shared" si="112"/>
        <v>0</v>
      </c>
      <c r="DX22" s="45">
        <f t="shared" si="113"/>
        <v>0</v>
      </c>
      <c r="DY22" s="45">
        <f t="shared" si="114"/>
        <v>0</v>
      </c>
      <c r="DZ22" s="45">
        <f t="shared" si="115"/>
        <v>0</v>
      </c>
      <c r="EA22" s="45">
        <f t="shared" si="116"/>
        <v>0</v>
      </c>
      <c r="EB22" s="45">
        <f t="shared" si="117"/>
        <v>0</v>
      </c>
      <c r="EC22" s="45">
        <f t="shared" si="118"/>
        <v>0</v>
      </c>
      <c r="ED22" s="45">
        <f t="shared" si="119"/>
        <v>0</v>
      </c>
      <c r="EE22" s="45">
        <f t="shared" si="120"/>
        <v>0</v>
      </c>
      <c r="EF22" s="45">
        <f t="shared" si="121"/>
        <v>0</v>
      </c>
      <c r="EG22" s="45">
        <f t="shared" si="122"/>
        <v>0</v>
      </c>
      <c r="EH22" s="45">
        <f t="shared" si="123"/>
        <v>0</v>
      </c>
      <c r="EI22" s="45">
        <f t="shared" si="124"/>
        <v>0</v>
      </c>
      <c r="EJ22" s="45">
        <f t="shared" si="125"/>
        <v>0</v>
      </c>
      <c r="EK22" s="45">
        <f t="shared" si="126"/>
        <v>0</v>
      </c>
      <c r="EL22" s="45">
        <f t="shared" si="127"/>
        <v>0</v>
      </c>
      <c r="EM22" s="45">
        <f t="shared" si="128"/>
        <v>0</v>
      </c>
      <c r="EN22" s="45">
        <f t="shared" si="129"/>
        <v>0</v>
      </c>
    </row>
    <row r="23" spans="1:144" ht="15.75" thickBot="1" x14ac:dyDescent="0.3">
      <c r="A23" s="48" t="s">
        <v>1570</v>
      </c>
      <c r="B23" s="57"/>
      <c r="C23" s="59"/>
      <c r="D23" s="180"/>
      <c r="E23" s="181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45" t="str">
        <f t="shared" si="0"/>
        <v/>
      </c>
      <c r="V23" s="54">
        <f t="shared" si="9"/>
        <v>0</v>
      </c>
      <c r="W23" s="45" t="str">
        <f>IF($D23&lt;&gt;"",VLOOKUP($D23,ComptesParNuméro!$N$2:$O$1266,2,FALSE),"")</f>
        <v/>
      </c>
      <c r="X23" s="45">
        <f t="shared" si="10"/>
        <v>0</v>
      </c>
      <c r="Y23" s="45">
        <f t="shared" si="11"/>
        <v>0</v>
      </c>
      <c r="Z23" s="45">
        <f t="shared" si="12"/>
        <v>0</v>
      </c>
      <c r="AA23" s="45">
        <f t="shared" si="13"/>
        <v>0</v>
      </c>
      <c r="AB23" s="45">
        <f t="shared" si="14"/>
        <v>0</v>
      </c>
      <c r="AC23" s="45">
        <f t="shared" si="15"/>
        <v>0</v>
      </c>
      <c r="AD23" s="45">
        <f t="shared" si="16"/>
        <v>0</v>
      </c>
      <c r="AE23" s="45">
        <f t="shared" si="17"/>
        <v>0</v>
      </c>
      <c r="AF23" s="45">
        <f t="shared" si="18"/>
        <v>0</v>
      </c>
      <c r="AG23" s="45">
        <f t="shared" si="19"/>
        <v>0</v>
      </c>
      <c r="AH23" s="45">
        <f t="shared" si="20"/>
        <v>0</v>
      </c>
      <c r="AI23" s="45">
        <f t="shared" si="21"/>
        <v>0</v>
      </c>
      <c r="AJ23" s="45">
        <f t="shared" si="22"/>
        <v>0</v>
      </c>
      <c r="AK23" s="45">
        <f t="shared" si="23"/>
        <v>0</v>
      </c>
      <c r="AL23" s="45">
        <f t="shared" si="24"/>
        <v>0</v>
      </c>
      <c r="AM23" s="45">
        <f t="shared" si="25"/>
        <v>0</v>
      </c>
      <c r="AN23" s="45">
        <f t="shared" si="26"/>
        <v>0</v>
      </c>
      <c r="AO23" s="45">
        <f t="shared" si="27"/>
        <v>0</v>
      </c>
      <c r="AP23" s="45">
        <f t="shared" si="28"/>
        <v>0</v>
      </c>
      <c r="AQ23" s="45">
        <f t="shared" si="29"/>
        <v>0</v>
      </c>
      <c r="AR23" s="45">
        <f t="shared" si="30"/>
        <v>0</v>
      </c>
      <c r="AS23" s="45">
        <f t="shared" si="31"/>
        <v>0</v>
      </c>
      <c r="AT23" s="45">
        <f t="shared" si="32"/>
        <v>0</v>
      </c>
      <c r="AU23" s="45">
        <f t="shared" si="33"/>
        <v>0</v>
      </c>
      <c r="AV23" s="45">
        <f t="shared" si="34"/>
        <v>0</v>
      </c>
      <c r="AW23" s="45">
        <f t="shared" si="35"/>
        <v>0</v>
      </c>
      <c r="AX23" s="45">
        <f t="shared" si="36"/>
        <v>0</v>
      </c>
      <c r="AY23" s="45">
        <f t="shared" si="37"/>
        <v>0</v>
      </c>
      <c r="AZ23" s="45">
        <f t="shared" si="38"/>
        <v>0</v>
      </c>
      <c r="BA23" s="45">
        <f t="shared" si="39"/>
        <v>0</v>
      </c>
      <c r="BB23" s="45" t="str">
        <f>IF($D23&lt;&gt;"",VLOOKUP($D23,ComptesParNuméro!$N$2:$P$1266,3,FALSE),"")</f>
        <v/>
      </c>
      <c r="BC23" s="45">
        <f t="shared" si="40"/>
        <v>0</v>
      </c>
      <c r="BD23" s="45">
        <f t="shared" si="41"/>
        <v>0</v>
      </c>
      <c r="BE23" s="45">
        <f t="shared" si="42"/>
        <v>0</v>
      </c>
      <c r="BF23" s="45">
        <f t="shared" si="43"/>
        <v>0</v>
      </c>
      <c r="BG23" s="45">
        <f t="shared" si="44"/>
        <v>0</v>
      </c>
      <c r="BH23" s="45">
        <f t="shared" si="45"/>
        <v>0</v>
      </c>
      <c r="BI23" s="45">
        <f t="shared" si="46"/>
        <v>0</v>
      </c>
      <c r="BJ23" s="45">
        <f t="shared" si="47"/>
        <v>0</v>
      </c>
      <c r="BK23" s="45">
        <f t="shared" si="48"/>
        <v>0</v>
      </c>
      <c r="BL23" s="45">
        <f t="shared" si="49"/>
        <v>0</v>
      </c>
      <c r="BM23" s="45">
        <f t="shared" si="50"/>
        <v>0</v>
      </c>
      <c r="BN23" s="45">
        <f t="shared" si="51"/>
        <v>0</v>
      </c>
      <c r="BO23" s="45">
        <f t="shared" si="52"/>
        <v>0</v>
      </c>
      <c r="BP23" s="45">
        <f t="shared" si="53"/>
        <v>0</v>
      </c>
      <c r="BQ23" s="45">
        <f t="shared" si="54"/>
        <v>0</v>
      </c>
      <c r="BR23" s="45">
        <f t="shared" si="55"/>
        <v>0</v>
      </c>
      <c r="BS23" s="45">
        <f t="shared" si="56"/>
        <v>0</v>
      </c>
      <c r="BT23" s="45">
        <f t="shared" si="57"/>
        <v>0</v>
      </c>
      <c r="BU23" s="45">
        <f t="shared" si="58"/>
        <v>0</v>
      </c>
      <c r="BV23" s="45">
        <f t="shared" si="59"/>
        <v>0</v>
      </c>
      <c r="BW23" s="45">
        <f t="shared" si="60"/>
        <v>0</v>
      </c>
      <c r="BX23" s="45">
        <f t="shared" si="61"/>
        <v>0</v>
      </c>
      <c r="BY23" s="45">
        <f t="shared" si="62"/>
        <v>0</v>
      </c>
      <c r="BZ23" s="45">
        <f t="shared" si="63"/>
        <v>0</v>
      </c>
      <c r="CA23" s="45">
        <f t="shared" si="64"/>
        <v>0</v>
      </c>
      <c r="CB23" s="45">
        <f t="shared" si="65"/>
        <v>0</v>
      </c>
      <c r="CC23" s="45">
        <f t="shared" si="66"/>
        <v>0</v>
      </c>
      <c r="CD23" s="45">
        <f t="shared" si="67"/>
        <v>0</v>
      </c>
      <c r="CE23" s="45">
        <f t="shared" si="68"/>
        <v>0</v>
      </c>
      <c r="CF23" s="45">
        <f t="shared" si="69"/>
        <v>0</v>
      </c>
      <c r="CG23" s="45">
        <f t="shared" si="70"/>
        <v>0</v>
      </c>
      <c r="CH23" s="45">
        <f t="shared" si="71"/>
        <v>0</v>
      </c>
      <c r="CI23" s="45">
        <f t="shared" si="72"/>
        <v>0</v>
      </c>
      <c r="CJ23" s="45">
        <f t="shared" si="73"/>
        <v>0</v>
      </c>
      <c r="CK23" s="45">
        <f t="shared" si="74"/>
        <v>0</v>
      </c>
      <c r="CL23" s="45">
        <f t="shared" si="75"/>
        <v>0</v>
      </c>
      <c r="CM23" s="45">
        <f t="shared" si="76"/>
        <v>0</v>
      </c>
      <c r="CN23" s="45">
        <f t="shared" si="77"/>
        <v>0</v>
      </c>
      <c r="CO23" s="45">
        <f t="shared" si="78"/>
        <v>0</v>
      </c>
      <c r="CP23" s="45">
        <f t="shared" si="79"/>
        <v>0</v>
      </c>
      <c r="CQ23" s="45">
        <f t="shared" si="80"/>
        <v>0</v>
      </c>
      <c r="CR23" s="45">
        <f t="shared" si="81"/>
        <v>0</v>
      </c>
      <c r="CS23" s="45">
        <f t="shared" si="82"/>
        <v>0</v>
      </c>
      <c r="CT23" s="45">
        <f t="shared" si="83"/>
        <v>0</v>
      </c>
      <c r="CU23" s="45">
        <f t="shared" si="84"/>
        <v>0</v>
      </c>
      <c r="CV23" s="45">
        <f t="shared" si="85"/>
        <v>0</v>
      </c>
      <c r="CW23" s="45">
        <f t="shared" si="86"/>
        <v>0</v>
      </c>
      <c r="CX23" s="45">
        <f t="shared" si="87"/>
        <v>0</v>
      </c>
      <c r="CY23" s="45">
        <f t="shared" si="88"/>
        <v>0</v>
      </c>
      <c r="CZ23" s="45">
        <f t="shared" si="89"/>
        <v>0</v>
      </c>
      <c r="DA23" s="45">
        <f t="shared" si="90"/>
        <v>0</v>
      </c>
      <c r="DB23" s="45">
        <f t="shared" si="91"/>
        <v>0</v>
      </c>
      <c r="DC23" s="45">
        <f t="shared" si="92"/>
        <v>0</v>
      </c>
      <c r="DD23" s="45">
        <f t="shared" si="93"/>
        <v>0</v>
      </c>
      <c r="DE23" s="45">
        <f t="shared" si="94"/>
        <v>0</v>
      </c>
      <c r="DF23" s="45">
        <f t="shared" si="95"/>
        <v>0</v>
      </c>
      <c r="DG23" s="45">
        <f t="shared" si="96"/>
        <v>0</v>
      </c>
      <c r="DH23" s="45">
        <f t="shared" si="97"/>
        <v>0</v>
      </c>
      <c r="DI23" s="45">
        <f t="shared" si="98"/>
        <v>0</v>
      </c>
      <c r="DJ23" s="45">
        <f t="shared" si="99"/>
        <v>0</v>
      </c>
      <c r="DK23" s="45">
        <f t="shared" si="100"/>
        <v>0</v>
      </c>
      <c r="DL23" s="45">
        <f t="shared" si="101"/>
        <v>0</v>
      </c>
      <c r="DM23" s="45">
        <f t="shared" si="102"/>
        <v>0</v>
      </c>
      <c r="DN23" s="45">
        <f t="shared" si="103"/>
        <v>0</v>
      </c>
      <c r="DO23" s="45">
        <f t="shared" si="104"/>
        <v>0</v>
      </c>
      <c r="DP23" s="45">
        <f t="shared" si="105"/>
        <v>0</v>
      </c>
      <c r="DQ23" s="45">
        <f t="shared" si="106"/>
        <v>0</v>
      </c>
      <c r="DR23" s="45">
        <f t="shared" si="107"/>
        <v>0</v>
      </c>
      <c r="DS23" s="45">
        <f t="shared" si="108"/>
        <v>0</v>
      </c>
      <c r="DT23" s="45">
        <f t="shared" si="109"/>
        <v>0</v>
      </c>
      <c r="DU23" s="45">
        <f t="shared" si="110"/>
        <v>0</v>
      </c>
      <c r="DV23" s="45">
        <f t="shared" si="111"/>
        <v>0</v>
      </c>
      <c r="DW23" s="45">
        <f t="shared" si="112"/>
        <v>0</v>
      </c>
      <c r="DX23" s="45">
        <f t="shared" si="113"/>
        <v>0</v>
      </c>
      <c r="DY23" s="45">
        <f t="shared" si="114"/>
        <v>0</v>
      </c>
      <c r="DZ23" s="45">
        <f t="shared" si="115"/>
        <v>0</v>
      </c>
      <c r="EA23" s="45">
        <f t="shared" si="116"/>
        <v>0</v>
      </c>
      <c r="EB23" s="45">
        <f t="shared" si="117"/>
        <v>0</v>
      </c>
      <c r="EC23" s="45">
        <f t="shared" si="118"/>
        <v>0</v>
      </c>
      <c r="ED23" s="45">
        <f t="shared" si="119"/>
        <v>0</v>
      </c>
      <c r="EE23" s="45">
        <f t="shared" si="120"/>
        <v>0</v>
      </c>
      <c r="EF23" s="45">
        <f t="shared" si="121"/>
        <v>0</v>
      </c>
      <c r="EG23" s="45">
        <f t="shared" si="122"/>
        <v>0</v>
      </c>
      <c r="EH23" s="45">
        <f t="shared" si="123"/>
        <v>0</v>
      </c>
      <c r="EI23" s="45">
        <f t="shared" si="124"/>
        <v>0</v>
      </c>
      <c r="EJ23" s="45">
        <f t="shared" si="125"/>
        <v>0</v>
      </c>
      <c r="EK23" s="45">
        <f t="shared" si="126"/>
        <v>0</v>
      </c>
      <c r="EL23" s="45">
        <f t="shared" si="127"/>
        <v>0</v>
      </c>
      <c r="EM23" s="45">
        <f t="shared" si="128"/>
        <v>0</v>
      </c>
      <c r="EN23" s="45">
        <f t="shared" si="129"/>
        <v>0</v>
      </c>
    </row>
    <row r="24" spans="1:144" ht="15.75" thickBot="1" x14ac:dyDescent="0.3">
      <c r="A24" s="48" t="s">
        <v>1570</v>
      </c>
      <c r="B24" s="57"/>
      <c r="C24" s="59"/>
      <c r="D24" s="180"/>
      <c r="E24" s="181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45" t="str">
        <f t="shared" si="0"/>
        <v/>
      </c>
      <c r="V24" s="54">
        <f t="shared" si="9"/>
        <v>0</v>
      </c>
      <c r="W24" s="45" t="str">
        <f>IF($D24&lt;&gt;"",VLOOKUP($D24,ComptesParNuméro!$N$2:$O$1266,2,FALSE),"")</f>
        <v/>
      </c>
      <c r="X24" s="45">
        <f t="shared" si="10"/>
        <v>0</v>
      </c>
      <c r="Y24" s="45">
        <f t="shared" si="11"/>
        <v>0</v>
      </c>
      <c r="Z24" s="45">
        <f t="shared" si="12"/>
        <v>0</v>
      </c>
      <c r="AA24" s="45">
        <f t="shared" si="13"/>
        <v>0</v>
      </c>
      <c r="AB24" s="45">
        <f t="shared" si="14"/>
        <v>0</v>
      </c>
      <c r="AC24" s="45">
        <f t="shared" si="15"/>
        <v>0</v>
      </c>
      <c r="AD24" s="45">
        <f t="shared" si="16"/>
        <v>0</v>
      </c>
      <c r="AE24" s="45">
        <f t="shared" si="17"/>
        <v>0</v>
      </c>
      <c r="AF24" s="45">
        <f t="shared" si="18"/>
        <v>0</v>
      </c>
      <c r="AG24" s="45">
        <f t="shared" si="19"/>
        <v>0</v>
      </c>
      <c r="AH24" s="45">
        <f t="shared" si="20"/>
        <v>0</v>
      </c>
      <c r="AI24" s="45">
        <f t="shared" si="21"/>
        <v>0</v>
      </c>
      <c r="AJ24" s="45">
        <f t="shared" si="22"/>
        <v>0</v>
      </c>
      <c r="AK24" s="45">
        <f t="shared" si="23"/>
        <v>0</v>
      </c>
      <c r="AL24" s="45">
        <f t="shared" si="24"/>
        <v>0</v>
      </c>
      <c r="AM24" s="45">
        <f t="shared" si="25"/>
        <v>0</v>
      </c>
      <c r="AN24" s="45">
        <f t="shared" si="26"/>
        <v>0</v>
      </c>
      <c r="AO24" s="45">
        <f t="shared" si="27"/>
        <v>0</v>
      </c>
      <c r="AP24" s="45">
        <f t="shared" si="28"/>
        <v>0</v>
      </c>
      <c r="AQ24" s="45">
        <f t="shared" si="29"/>
        <v>0</v>
      </c>
      <c r="AR24" s="45">
        <f t="shared" si="30"/>
        <v>0</v>
      </c>
      <c r="AS24" s="45">
        <f t="shared" si="31"/>
        <v>0</v>
      </c>
      <c r="AT24" s="45">
        <f t="shared" si="32"/>
        <v>0</v>
      </c>
      <c r="AU24" s="45">
        <f t="shared" si="33"/>
        <v>0</v>
      </c>
      <c r="AV24" s="45">
        <f t="shared" si="34"/>
        <v>0</v>
      </c>
      <c r="AW24" s="45">
        <f t="shared" si="35"/>
        <v>0</v>
      </c>
      <c r="AX24" s="45">
        <f t="shared" si="36"/>
        <v>0</v>
      </c>
      <c r="AY24" s="45">
        <f t="shared" si="37"/>
        <v>0</v>
      </c>
      <c r="AZ24" s="45">
        <f t="shared" si="38"/>
        <v>0</v>
      </c>
      <c r="BA24" s="45">
        <f t="shared" si="39"/>
        <v>0</v>
      </c>
      <c r="BB24" s="45" t="str">
        <f>IF($D24&lt;&gt;"",VLOOKUP($D24,ComptesParNuméro!$N$2:$P$1266,3,FALSE),"")</f>
        <v/>
      </c>
      <c r="BC24" s="45">
        <f t="shared" si="40"/>
        <v>0</v>
      </c>
      <c r="BD24" s="45">
        <f t="shared" si="41"/>
        <v>0</v>
      </c>
      <c r="BE24" s="45">
        <f t="shared" si="42"/>
        <v>0</v>
      </c>
      <c r="BF24" s="45">
        <f t="shared" si="43"/>
        <v>0</v>
      </c>
      <c r="BG24" s="45">
        <f t="shared" si="44"/>
        <v>0</v>
      </c>
      <c r="BH24" s="45">
        <f t="shared" si="45"/>
        <v>0</v>
      </c>
      <c r="BI24" s="45">
        <f t="shared" si="46"/>
        <v>0</v>
      </c>
      <c r="BJ24" s="45">
        <f t="shared" si="47"/>
        <v>0</v>
      </c>
      <c r="BK24" s="45">
        <f t="shared" si="48"/>
        <v>0</v>
      </c>
      <c r="BL24" s="45">
        <f t="shared" si="49"/>
        <v>0</v>
      </c>
      <c r="BM24" s="45">
        <f t="shared" si="50"/>
        <v>0</v>
      </c>
      <c r="BN24" s="45">
        <f t="shared" si="51"/>
        <v>0</v>
      </c>
      <c r="BO24" s="45">
        <f t="shared" si="52"/>
        <v>0</v>
      </c>
      <c r="BP24" s="45">
        <f t="shared" si="53"/>
        <v>0</v>
      </c>
      <c r="BQ24" s="45">
        <f t="shared" si="54"/>
        <v>0</v>
      </c>
      <c r="BR24" s="45">
        <f t="shared" si="55"/>
        <v>0</v>
      </c>
      <c r="BS24" s="45">
        <f t="shared" si="56"/>
        <v>0</v>
      </c>
      <c r="BT24" s="45">
        <f t="shared" si="57"/>
        <v>0</v>
      </c>
      <c r="BU24" s="45">
        <f t="shared" si="58"/>
        <v>0</v>
      </c>
      <c r="BV24" s="45">
        <f t="shared" si="59"/>
        <v>0</v>
      </c>
      <c r="BW24" s="45">
        <f t="shared" si="60"/>
        <v>0</v>
      </c>
      <c r="BX24" s="45">
        <f t="shared" si="61"/>
        <v>0</v>
      </c>
      <c r="BY24" s="45">
        <f t="shared" si="62"/>
        <v>0</v>
      </c>
      <c r="BZ24" s="45">
        <f t="shared" si="63"/>
        <v>0</v>
      </c>
      <c r="CA24" s="45">
        <f t="shared" si="64"/>
        <v>0</v>
      </c>
      <c r="CB24" s="45">
        <f t="shared" si="65"/>
        <v>0</v>
      </c>
      <c r="CC24" s="45">
        <f t="shared" si="66"/>
        <v>0</v>
      </c>
      <c r="CD24" s="45">
        <f t="shared" si="67"/>
        <v>0</v>
      </c>
      <c r="CE24" s="45">
        <f t="shared" si="68"/>
        <v>0</v>
      </c>
      <c r="CF24" s="45">
        <f t="shared" si="69"/>
        <v>0</v>
      </c>
      <c r="CG24" s="45">
        <f t="shared" si="70"/>
        <v>0</v>
      </c>
      <c r="CH24" s="45">
        <f t="shared" si="71"/>
        <v>0</v>
      </c>
      <c r="CI24" s="45">
        <f t="shared" si="72"/>
        <v>0</v>
      </c>
      <c r="CJ24" s="45">
        <f t="shared" si="73"/>
        <v>0</v>
      </c>
      <c r="CK24" s="45">
        <f t="shared" si="74"/>
        <v>0</v>
      </c>
      <c r="CL24" s="45">
        <f t="shared" si="75"/>
        <v>0</v>
      </c>
      <c r="CM24" s="45">
        <f t="shared" si="76"/>
        <v>0</v>
      </c>
      <c r="CN24" s="45">
        <f t="shared" si="77"/>
        <v>0</v>
      </c>
      <c r="CO24" s="45">
        <f t="shared" si="78"/>
        <v>0</v>
      </c>
      <c r="CP24" s="45">
        <f t="shared" si="79"/>
        <v>0</v>
      </c>
      <c r="CQ24" s="45">
        <f t="shared" si="80"/>
        <v>0</v>
      </c>
      <c r="CR24" s="45">
        <f t="shared" si="81"/>
        <v>0</v>
      </c>
      <c r="CS24" s="45">
        <f t="shared" si="82"/>
        <v>0</v>
      </c>
      <c r="CT24" s="45">
        <f t="shared" si="83"/>
        <v>0</v>
      </c>
      <c r="CU24" s="45">
        <f t="shared" si="84"/>
        <v>0</v>
      </c>
      <c r="CV24" s="45">
        <f t="shared" si="85"/>
        <v>0</v>
      </c>
      <c r="CW24" s="45">
        <f t="shared" si="86"/>
        <v>0</v>
      </c>
      <c r="CX24" s="45">
        <f t="shared" si="87"/>
        <v>0</v>
      </c>
      <c r="CY24" s="45">
        <f t="shared" si="88"/>
        <v>0</v>
      </c>
      <c r="CZ24" s="45">
        <f t="shared" si="89"/>
        <v>0</v>
      </c>
      <c r="DA24" s="45">
        <f t="shared" si="90"/>
        <v>0</v>
      </c>
      <c r="DB24" s="45">
        <f t="shared" si="91"/>
        <v>0</v>
      </c>
      <c r="DC24" s="45">
        <f t="shared" si="92"/>
        <v>0</v>
      </c>
      <c r="DD24" s="45">
        <f t="shared" si="93"/>
        <v>0</v>
      </c>
      <c r="DE24" s="45">
        <f t="shared" si="94"/>
        <v>0</v>
      </c>
      <c r="DF24" s="45">
        <f t="shared" si="95"/>
        <v>0</v>
      </c>
      <c r="DG24" s="45">
        <f t="shared" si="96"/>
        <v>0</v>
      </c>
      <c r="DH24" s="45">
        <f t="shared" si="97"/>
        <v>0</v>
      </c>
      <c r="DI24" s="45">
        <f t="shared" si="98"/>
        <v>0</v>
      </c>
      <c r="DJ24" s="45">
        <f t="shared" si="99"/>
        <v>0</v>
      </c>
      <c r="DK24" s="45">
        <f t="shared" si="100"/>
        <v>0</v>
      </c>
      <c r="DL24" s="45">
        <f t="shared" si="101"/>
        <v>0</v>
      </c>
      <c r="DM24" s="45">
        <f t="shared" si="102"/>
        <v>0</v>
      </c>
      <c r="DN24" s="45">
        <f t="shared" si="103"/>
        <v>0</v>
      </c>
      <c r="DO24" s="45">
        <f t="shared" si="104"/>
        <v>0</v>
      </c>
      <c r="DP24" s="45">
        <f t="shared" si="105"/>
        <v>0</v>
      </c>
      <c r="DQ24" s="45">
        <f t="shared" si="106"/>
        <v>0</v>
      </c>
      <c r="DR24" s="45">
        <f t="shared" si="107"/>
        <v>0</v>
      </c>
      <c r="DS24" s="45">
        <f t="shared" si="108"/>
        <v>0</v>
      </c>
      <c r="DT24" s="45">
        <f t="shared" si="109"/>
        <v>0</v>
      </c>
      <c r="DU24" s="45">
        <f t="shared" si="110"/>
        <v>0</v>
      </c>
      <c r="DV24" s="45">
        <f t="shared" si="111"/>
        <v>0</v>
      </c>
      <c r="DW24" s="45">
        <f t="shared" si="112"/>
        <v>0</v>
      </c>
      <c r="DX24" s="45">
        <f t="shared" si="113"/>
        <v>0</v>
      </c>
      <c r="DY24" s="45">
        <f t="shared" si="114"/>
        <v>0</v>
      </c>
      <c r="DZ24" s="45">
        <f t="shared" si="115"/>
        <v>0</v>
      </c>
      <c r="EA24" s="45">
        <f t="shared" si="116"/>
        <v>0</v>
      </c>
      <c r="EB24" s="45">
        <f t="shared" si="117"/>
        <v>0</v>
      </c>
      <c r="EC24" s="45">
        <f t="shared" si="118"/>
        <v>0</v>
      </c>
      <c r="ED24" s="45">
        <f t="shared" si="119"/>
        <v>0</v>
      </c>
      <c r="EE24" s="45">
        <f t="shared" si="120"/>
        <v>0</v>
      </c>
      <c r="EF24" s="45">
        <f t="shared" si="121"/>
        <v>0</v>
      </c>
      <c r="EG24" s="45">
        <f t="shared" si="122"/>
        <v>0</v>
      </c>
      <c r="EH24" s="45">
        <f t="shared" si="123"/>
        <v>0</v>
      </c>
      <c r="EI24" s="45">
        <f t="shared" si="124"/>
        <v>0</v>
      </c>
      <c r="EJ24" s="45">
        <f t="shared" si="125"/>
        <v>0</v>
      </c>
      <c r="EK24" s="45">
        <f t="shared" si="126"/>
        <v>0</v>
      </c>
      <c r="EL24" s="45">
        <f t="shared" si="127"/>
        <v>0</v>
      </c>
      <c r="EM24" s="45">
        <f t="shared" si="128"/>
        <v>0</v>
      </c>
      <c r="EN24" s="45">
        <f t="shared" si="129"/>
        <v>0</v>
      </c>
    </row>
    <row r="25" spans="1:144" ht="15.75" thickBot="1" x14ac:dyDescent="0.3">
      <c r="A25" s="48" t="s">
        <v>1570</v>
      </c>
      <c r="B25" s="57"/>
      <c r="C25" s="59"/>
      <c r="D25" s="180"/>
      <c r="E25" s="181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45" t="str">
        <f t="shared" si="0"/>
        <v/>
      </c>
      <c r="V25" s="54">
        <f t="shared" si="9"/>
        <v>0</v>
      </c>
      <c r="W25" s="45" t="str">
        <f>IF($D25&lt;&gt;"",VLOOKUP($D25,ComptesParNuméro!$N$2:$O$1266,2,FALSE),"")</f>
        <v/>
      </c>
      <c r="X25" s="45">
        <f t="shared" si="10"/>
        <v>0</v>
      </c>
      <c r="Y25" s="45">
        <f t="shared" si="11"/>
        <v>0</v>
      </c>
      <c r="Z25" s="45">
        <f t="shared" si="12"/>
        <v>0</v>
      </c>
      <c r="AA25" s="45">
        <f t="shared" si="13"/>
        <v>0</v>
      </c>
      <c r="AB25" s="45">
        <f t="shared" si="14"/>
        <v>0</v>
      </c>
      <c r="AC25" s="45">
        <f t="shared" si="15"/>
        <v>0</v>
      </c>
      <c r="AD25" s="45">
        <f t="shared" si="16"/>
        <v>0</v>
      </c>
      <c r="AE25" s="45">
        <f t="shared" si="17"/>
        <v>0</v>
      </c>
      <c r="AF25" s="45">
        <f t="shared" si="18"/>
        <v>0</v>
      </c>
      <c r="AG25" s="45">
        <f t="shared" si="19"/>
        <v>0</v>
      </c>
      <c r="AH25" s="45">
        <f t="shared" si="20"/>
        <v>0</v>
      </c>
      <c r="AI25" s="45">
        <f t="shared" si="21"/>
        <v>0</v>
      </c>
      <c r="AJ25" s="45">
        <f t="shared" si="22"/>
        <v>0</v>
      </c>
      <c r="AK25" s="45">
        <f t="shared" si="23"/>
        <v>0</v>
      </c>
      <c r="AL25" s="45">
        <f t="shared" si="24"/>
        <v>0</v>
      </c>
      <c r="AM25" s="45">
        <f t="shared" si="25"/>
        <v>0</v>
      </c>
      <c r="AN25" s="45">
        <f t="shared" si="26"/>
        <v>0</v>
      </c>
      <c r="AO25" s="45">
        <f t="shared" si="27"/>
        <v>0</v>
      </c>
      <c r="AP25" s="45">
        <f t="shared" si="28"/>
        <v>0</v>
      </c>
      <c r="AQ25" s="45">
        <f t="shared" si="29"/>
        <v>0</v>
      </c>
      <c r="AR25" s="45">
        <f t="shared" si="30"/>
        <v>0</v>
      </c>
      <c r="AS25" s="45">
        <f t="shared" si="31"/>
        <v>0</v>
      </c>
      <c r="AT25" s="45">
        <f t="shared" si="32"/>
        <v>0</v>
      </c>
      <c r="AU25" s="45">
        <f t="shared" si="33"/>
        <v>0</v>
      </c>
      <c r="AV25" s="45">
        <f t="shared" si="34"/>
        <v>0</v>
      </c>
      <c r="AW25" s="45">
        <f t="shared" si="35"/>
        <v>0</v>
      </c>
      <c r="AX25" s="45">
        <f t="shared" si="36"/>
        <v>0</v>
      </c>
      <c r="AY25" s="45">
        <f t="shared" si="37"/>
        <v>0</v>
      </c>
      <c r="AZ25" s="45">
        <f t="shared" si="38"/>
        <v>0</v>
      </c>
      <c r="BA25" s="45">
        <f t="shared" si="39"/>
        <v>0</v>
      </c>
      <c r="BB25" s="45" t="str">
        <f>IF($D25&lt;&gt;"",VLOOKUP($D25,ComptesParNuméro!$N$2:$P$1266,3,FALSE),"")</f>
        <v/>
      </c>
      <c r="BC25" s="45">
        <f t="shared" si="40"/>
        <v>0</v>
      </c>
      <c r="BD25" s="45">
        <f t="shared" si="41"/>
        <v>0</v>
      </c>
      <c r="BE25" s="45">
        <f t="shared" si="42"/>
        <v>0</v>
      </c>
      <c r="BF25" s="45">
        <f t="shared" si="43"/>
        <v>0</v>
      </c>
      <c r="BG25" s="45">
        <f t="shared" si="44"/>
        <v>0</v>
      </c>
      <c r="BH25" s="45">
        <f t="shared" si="45"/>
        <v>0</v>
      </c>
      <c r="BI25" s="45">
        <f t="shared" si="46"/>
        <v>0</v>
      </c>
      <c r="BJ25" s="45">
        <f t="shared" si="47"/>
        <v>0</v>
      </c>
      <c r="BK25" s="45">
        <f t="shared" si="48"/>
        <v>0</v>
      </c>
      <c r="BL25" s="45">
        <f t="shared" si="49"/>
        <v>0</v>
      </c>
      <c r="BM25" s="45">
        <f t="shared" si="50"/>
        <v>0</v>
      </c>
      <c r="BN25" s="45">
        <f t="shared" si="51"/>
        <v>0</v>
      </c>
      <c r="BO25" s="45">
        <f t="shared" si="52"/>
        <v>0</v>
      </c>
      <c r="BP25" s="45">
        <f t="shared" si="53"/>
        <v>0</v>
      </c>
      <c r="BQ25" s="45">
        <f t="shared" si="54"/>
        <v>0</v>
      </c>
      <c r="BR25" s="45">
        <f t="shared" si="55"/>
        <v>0</v>
      </c>
      <c r="BS25" s="45">
        <f t="shared" si="56"/>
        <v>0</v>
      </c>
      <c r="BT25" s="45">
        <f t="shared" si="57"/>
        <v>0</v>
      </c>
      <c r="BU25" s="45">
        <f t="shared" si="58"/>
        <v>0</v>
      </c>
      <c r="BV25" s="45">
        <f t="shared" si="59"/>
        <v>0</v>
      </c>
      <c r="BW25" s="45">
        <f t="shared" si="60"/>
        <v>0</v>
      </c>
      <c r="BX25" s="45">
        <f t="shared" si="61"/>
        <v>0</v>
      </c>
      <c r="BY25" s="45">
        <f t="shared" si="62"/>
        <v>0</v>
      </c>
      <c r="BZ25" s="45">
        <f t="shared" si="63"/>
        <v>0</v>
      </c>
      <c r="CA25" s="45">
        <f t="shared" si="64"/>
        <v>0</v>
      </c>
      <c r="CB25" s="45">
        <f t="shared" si="65"/>
        <v>0</v>
      </c>
      <c r="CC25" s="45">
        <f t="shared" si="66"/>
        <v>0</v>
      </c>
      <c r="CD25" s="45">
        <f t="shared" si="67"/>
        <v>0</v>
      </c>
      <c r="CE25" s="45">
        <f t="shared" si="68"/>
        <v>0</v>
      </c>
      <c r="CF25" s="45">
        <f t="shared" si="69"/>
        <v>0</v>
      </c>
      <c r="CG25" s="45">
        <f t="shared" si="70"/>
        <v>0</v>
      </c>
      <c r="CH25" s="45">
        <f t="shared" si="71"/>
        <v>0</v>
      </c>
      <c r="CI25" s="45">
        <f t="shared" si="72"/>
        <v>0</v>
      </c>
      <c r="CJ25" s="45">
        <f t="shared" si="73"/>
        <v>0</v>
      </c>
      <c r="CK25" s="45">
        <f t="shared" si="74"/>
        <v>0</v>
      </c>
      <c r="CL25" s="45">
        <f t="shared" si="75"/>
        <v>0</v>
      </c>
      <c r="CM25" s="45">
        <f t="shared" si="76"/>
        <v>0</v>
      </c>
      <c r="CN25" s="45">
        <f t="shared" si="77"/>
        <v>0</v>
      </c>
      <c r="CO25" s="45">
        <f t="shared" si="78"/>
        <v>0</v>
      </c>
      <c r="CP25" s="45">
        <f t="shared" si="79"/>
        <v>0</v>
      </c>
      <c r="CQ25" s="45">
        <f t="shared" si="80"/>
        <v>0</v>
      </c>
      <c r="CR25" s="45">
        <f t="shared" si="81"/>
        <v>0</v>
      </c>
      <c r="CS25" s="45">
        <f t="shared" si="82"/>
        <v>0</v>
      </c>
      <c r="CT25" s="45">
        <f t="shared" si="83"/>
        <v>0</v>
      </c>
      <c r="CU25" s="45">
        <f t="shared" si="84"/>
        <v>0</v>
      </c>
      <c r="CV25" s="45">
        <f t="shared" si="85"/>
        <v>0</v>
      </c>
      <c r="CW25" s="45">
        <f t="shared" si="86"/>
        <v>0</v>
      </c>
      <c r="CX25" s="45">
        <f t="shared" si="87"/>
        <v>0</v>
      </c>
      <c r="CY25" s="45">
        <f t="shared" si="88"/>
        <v>0</v>
      </c>
      <c r="CZ25" s="45">
        <f t="shared" si="89"/>
        <v>0</v>
      </c>
      <c r="DA25" s="45">
        <f t="shared" si="90"/>
        <v>0</v>
      </c>
      <c r="DB25" s="45">
        <f t="shared" si="91"/>
        <v>0</v>
      </c>
      <c r="DC25" s="45">
        <f t="shared" si="92"/>
        <v>0</v>
      </c>
      <c r="DD25" s="45">
        <f t="shared" si="93"/>
        <v>0</v>
      </c>
      <c r="DE25" s="45">
        <f t="shared" si="94"/>
        <v>0</v>
      </c>
      <c r="DF25" s="45">
        <f t="shared" si="95"/>
        <v>0</v>
      </c>
      <c r="DG25" s="45">
        <f t="shared" si="96"/>
        <v>0</v>
      </c>
      <c r="DH25" s="45">
        <f t="shared" si="97"/>
        <v>0</v>
      </c>
      <c r="DI25" s="45">
        <f t="shared" si="98"/>
        <v>0</v>
      </c>
      <c r="DJ25" s="45">
        <f t="shared" si="99"/>
        <v>0</v>
      </c>
      <c r="DK25" s="45">
        <f t="shared" si="100"/>
        <v>0</v>
      </c>
      <c r="DL25" s="45">
        <f t="shared" si="101"/>
        <v>0</v>
      </c>
      <c r="DM25" s="45">
        <f t="shared" si="102"/>
        <v>0</v>
      </c>
      <c r="DN25" s="45">
        <f t="shared" si="103"/>
        <v>0</v>
      </c>
      <c r="DO25" s="45">
        <f t="shared" si="104"/>
        <v>0</v>
      </c>
      <c r="DP25" s="45">
        <f t="shared" si="105"/>
        <v>0</v>
      </c>
      <c r="DQ25" s="45">
        <f t="shared" si="106"/>
        <v>0</v>
      </c>
      <c r="DR25" s="45">
        <f t="shared" si="107"/>
        <v>0</v>
      </c>
      <c r="DS25" s="45">
        <f t="shared" si="108"/>
        <v>0</v>
      </c>
      <c r="DT25" s="45">
        <f t="shared" si="109"/>
        <v>0</v>
      </c>
      <c r="DU25" s="45">
        <f t="shared" si="110"/>
        <v>0</v>
      </c>
      <c r="DV25" s="45">
        <f t="shared" si="111"/>
        <v>0</v>
      </c>
      <c r="DW25" s="45">
        <f t="shared" si="112"/>
        <v>0</v>
      </c>
      <c r="DX25" s="45">
        <f t="shared" si="113"/>
        <v>0</v>
      </c>
      <c r="DY25" s="45">
        <f t="shared" si="114"/>
        <v>0</v>
      </c>
      <c r="DZ25" s="45">
        <f t="shared" si="115"/>
        <v>0</v>
      </c>
      <c r="EA25" s="45">
        <f t="shared" si="116"/>
        <v>0</v>
      </c>
      <c r="EB25" s="45">
        <f t="shared" si="117"/>
        <v>0</v>
      </c>
      <c r="EC25" s="45">
        <f t="shared" si="118"/>
        <v>0</v>
      </c>
      <c r="ED25" s="45">
        <f t="shared" si="119"/>
        <v>0</v>
      </c>
      <c r="EE25" s="45">
        <f t="shared" si="120"/>
        <v>0</v>
      </c>
      <c r="EF25" s="45">
        <f t="shared" si="121"/>
        <v>0</v>
      </c>
      <c r="EG25" s="45">
        <f t="shared" si="122"/>
        <v>0</v>
      </c>
      <c r="EH25" s="45">
        <f t="shared" si="123"/>
        <v>0</v>
      </c>
      <c r="EI25" s="45">
        <f t="shared" si="124"/>
        <v>0</v>
      </c>
      <c r="EJ25" s="45">
        <f t="shared" si="125"/>
        <v>0</v>
      </c>
      <c r="EK25" s="45">
        <f t="shared" si="126"/>
        <v>0</v>
      </c>
      <c r="EL25" s="45">
        <f t="shared" si="127"/>
        <v>0</v>
      </c>
      <c r="EM25" s="45">
        <f t="shared" si="128"/>
        <v>0</v>
      </c>
      <c r="EN25" s="45">
        <f t="shared" si="129"/>
        <v>0</v>
      </c>
    </row>
    <row r="26" spans="1:144" ht="15.75" thickBot="1" x14ac:dyDescent="0.3">
      <c r="A26" s="48" t="s">
        <v>1570</v>
      </c>
      <c r="B26" s="57"/>
      <c r="C26" s="59"/>
      <c r="D26" s="180"/>
      <c r="E26" s="181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45" t="str">
        <f t="shared" si="0"/>
        <v/>
      </c>
      <c r="V26" s="54">
        <f t="shared" si="9"/>
        <v>0</v>
      </c>
      <c r="W26" s="45" t="str">
        <f>IF($D26&lt;&gt;"",VLOOKUP($D26,ComptesParNuméro!$N$2:$O$1266,2,FALSE),"")</f>
        <v/>
      </c>
      <c r="X26" s="45">
        <f t="shared" si="10"/>
        <v>0</v>
      </c>
      <c r="Y26" s="45">
        <f t="shared" si="11"/>
        <v>0</v>
      </c>
      <c r="Z26" s="45">
        <f t="shared" si="12"/>
        <v>0</v>
      </c>
      <c r="AA26" s="45">
        <f t="shared" si="13"/>
        <v>0</v>
      </c>
      <c r="AB26" s="45">
        <f t="shared" si="14"/>
        <v>0</v>
      </c>
      <c r="AC26" s="45">
        <f t="shared" si="15"/>
        <v>0</v>
      </c>
      <c r="AD26" s="45">
        <f t="shared" si="16"/>
        <v>0</v>
      </c>
      <c r="AE26" s="45">
        <f t="shared" si="17"/>
        <v>0</v>
      </c>
      <c r="AF26" s="45">
        <f t="shared" si="18"/>
        <v>0</v>
      </c>
      <c r="AG26" s="45">
        <f t="shared" si="19"/>
        <v>0</v>
      </c>
      <c r="AH26" s="45">
        <f t="shared" si="20"/>
        <v>0</v>
      </c>
      <c r="AI26" s="45">
        <f t="shared" si="21"/>
        <v>0</v>
      </c>
      <c r="AJ26" s="45">
        <f t="shared" si="22"/>
        <v>0</v>
      </c>
      <c r="AK26" s="45">
        <f t="shared" si="23"/>
        <v>0</v>
      </c>
      <c r="AL26" s="45">
        <f t="shared" si="24"/>
        <v>0</v>
      </c>
      <c r="AM26" s="45">
        <f t="shared" si="25"/>
        <v>0</v>
      </c>
      <c r="AN26" s="45">
        <f t="shared" si="26"/>
        <v>0</v>
      </c>
      <c r="AO26" s="45">
        <f t="shared" si="27"/>
        <v>0</v>
      </c>
      <c r="AP26" s="45">
        <f t="shared" si="28"/>
        <v>0</v>
      </c>
      <c r="AQ26" s="45">
        <f t="shared" si="29"/>
        <v>0</v>
      </c>
      <c r="AR26" s="45">
        <f t="shared" si="30"/>
        <v>0</v>
      </c>
      <c r="AS26" s="45">
        <f t="shared" si="31"/>
        <v>0</v>
      </c>
      <c r="AT26" s="45">
        <f t="shared" si="32"/>
        <v>0</v>
      </c>
      <c r="AU26" s="45">
        <f t="shared" si="33"/>
        <v>0</v>
      </c>
      <c r="AV26" s="45">
        <f t="shared" si="34"/>
        <v>0</v>
      </c>
      <c r="AW26" s="45">
        <f t="shared" si="35"/>
        <v>0</v>
      </c>
      <c r="AX26" s="45">
        <f t="shared" si="36"/>
        <v>0</v>
      </c>
      <c r="AY26" s="45">
        <f t="shared" si="37"/>
        <v>0</v>
      </c>
      <c r="AZ26" s="45">
        <f t="shared" si="38"/>
        <v>0</v>
      </c>
      <c r="BA26" s="45">
        <f t="shared" si="39"/>
        <v>0</v>
      </c>
      <c r="BB26" s="45" t="str">
        <f>IF($D26&lt;&gt;"",VLOOKUP($D26,ComptesParNuméro!$N$2:$P$1266,3,FALSE),"")</f>
        <v/>
      </c>
      <c r="BC26" s="45">
        <f t="shared" si="40"/>
        <v>0</v>
      </c>
      <c r="BD26" s="45">
        <f t="shared" si="41"/>
        <v>0</v>
      </c>
      <c r="BE26" s="45">
        <f t="shared" si="42"/>
        <v>0</v>
      </c>
      <c r="BF26" s="45">
        <f t="shared" si="43"/>
        <v>0</v>
      </c>
      <c r="BG26" s="45">
        <f t="shared" si="44"/>
        <v>0</v>
      </c>
      <c r="BH26" s="45">
        <f t="shared" si="45"/>
        <v>0</v>
      </c>
      <c r="BI26" s="45">
        <f t="shared" si="46"/>
        <v>0</v>
      </c>
      <c r="BJ26" s="45">
        <f t="shared" si="47"/>
        <v>0</v>
      </c>
      <c r="BK26" s="45">
        <f t="shared" si="48"/>
        <v>0</v>
      </c>
      <c r="BL26" s="45">
        <f t="shared" si="49"/>
        <v>0</v>
      </c>
      <c r="BM26" s="45">
        <f t="shared" si="50"/>
        <v>0</v>
      </c>
      <c r="BN26" s="45">
        <f t="shared" si="51"/>
        <v>0</v>
      </c>
      <c r="BO26" s="45">
        <f t="shared" si="52"/>
        <v>0</v>
      </c>
      <c r="BP26" s="45">
        <f t="shared" si="53"/>
        <v>0</v>
      </c>
      <c r="BQ26" s="45">
        <f t="shared" si="54"/>
        <v>0</v>
      </c>
      <c r="BR26" s="45">
        <f t="shared" si="55"/>
        <v>0</v>
      </c>
      <c r="BS26" s="45">
        <f t="shared" si="56"/>
        <v>0</v>
      </c>
      <c r="BT26" s="45">
        <f t="shared" si="57"/>
        <v>0</v>
      </c>
      <c r="BU26" s="45">
        <f t="shared" si="58"/>
        <v>0</v>
      </c>
      <c r="BV26" s="45">
        <f t="shared" si="59"/>
        <v>0</v>
      </c>
      <c r="BW26" s="45">
        <f t="shared" si="60"/>
        <v>0</v>
      </c>
      <c r="BX26" s="45">
        <f t="shared" si="61"/>
        <v>0</v>
      </c>
      <c r="BY26" s="45">
        <f t="shared" si="62"/>
        <v>0</v>
      </c>
      <c r="BZ26" s="45">
        <f t="shared" si="63"/>
        <v>0</v>
      </c>
      <c r="CA26" s="45">
        <f t="shared" si="64"/>
        <v>0</v>
      </c>
      <c r="CB26" s="45">
        <f t="shared" si="65"/>
        <v>0</v>
      </c>
      <c r="CC26" s="45">
        <f t="shared" si="66"/>
        <v>0</v>
      </c>
      <c r="CD26" s="45">
        <f t="shared" si="67"/>
        <v>0</v>
      </c>
      <c r="CE26" s="45">
        <f t="shared" si="68"/>
        <v>0</v>
      </c>
      <c r="CF26" s="45">
        <f t="shared" si="69"/>
        <v>0</v>
      </c>
      <c r="CG26" s="45">
        <f t="shared" si="70"/>
        <v>0</v>
      </c>
      <c r="CH26" s="45">
        <f t="shared" si="71"/>
        <v>0</v>
      </c>
      <c r="CI26" s="45">
        <f t="shared" si="72"/>
        <v>0</v>
      </c>
      <c r="CJ26" s="45">
        <f t="shared" si="73"/>
        <v>0</v>
      </c>
      <c r="CK26" s="45">
        <f t="shared" si="74"/>
        <v>0</v>
      </c>
      <c r="CL26" s="45">
        <f t="shared" si="75"/>
        <v>0</v>
      </c>
      <c r="CM26" s="45">
        <f t="shared" si="76"/>
        <v>0</v>
      </c>
      <c r="CN26" s="45">
        <f t="shared" si="77"/>
        <v>0</v>
      </c>
      <c r="CO26" s="45">
        <f t="shared" si="78"/>
        <v>0</v>
      </c>
      <c r="CP26" s="45">
        <f t="shared" si="79"/>
        <v>0</v>
      </c>
      <c r="CQ26" s="45">
        <f t="shared" si="80"/>
        <v>0</v>
      </c>
      <c r="CR26" s="45">
        <f t="shared" si="81"/>
        <v>0</v>
      </c>
      <c r="CS26" s="45">
        <f t="shared" si="82"/>
        <v>0</v>
      </c>
      <c r="CT26" s="45">
        <f t="shared" si="83"/>
        <v>0</v>
      </c>
      <c r="CU26" s="45">
        <f t="shared" si="84"/>
        <v>0</v>
      </c>
      <c r="CV26" s="45">
        <f t="shared" si="85"/>
        <v>0</v>
      </c>
      <c r="CW26" s="45">
        <f t="shared" si="86"/>
        <v>0</v>
      </c>
      <c r="CX26" s="45">
        <f t="shared" si="87"/>
        <v>0</v>
      </c>
      <c r="CY26" s="45">
        <f t="shared" si="88"/>
        <v>0</v>
      </c>
      <c r="CZ26" s="45">
        <f t="shared" si="89"/>
        <v>0</v>
      </c>
      <c r="DA26" s="45">
        <f t="shared" si="90"/>
        <v>0</v>
      </c>
      <c r="DB26" s="45">
        <f t="shared" si="91"/>
        <v>0</v>
      </c>
      <c r="DC26" s="45">
        <f t="shared" si="92"/>
        <v>0</v>
      </c>
      <c r="DD26" s="45">
        <f t="shared" si="93"/>
        <v>0</v>
      </c>
      <c r="DE26" s="45">
        <f t="shared" si="94"/>
        <v>0</v>
      </c>
      <c r="DF26" s="45">
        <f t="shared" si="95"/>
        <v>0</v>
      </c>
      <c r="DG26" s="45">
        <f t="shared" si="96"/>
        <v>0</v>
      </c>
      <c r="DH26" s="45">
        <f t="shared" si="97"/>
        <v>0</v>
      </c>
      <c r="DI26" s="45">
        <f t="shared" si="98"/>
        <v>0</v>
      </c>
      <c r="DJ26" s="45">
        <f t="shared" si="99"/>
        <v>0</v>
      </c>
      <c r="DK26" s="45">
        <f t="shared" si="100"/>
        <v>0</v>
      </c>
      <c r="DL26" s="45">
        <f t="shared" si="101"/>
        <v>0</v>
      </c>
      <c r="DM26" s="45">
        <f t="shared" si="102"/>
        <v>0</v>
      </c>
      <c r="DN26" s="45">
        <f t="shared" si="103"/>
        <v>0</v>
      </c>
      <c r="DO26" s="45">
        <f t="shared" si="104"/>
        <v>0</v>
      </c>
      <c r="DP26" s="45">
        <f t="shared" si="105"/>
        <v>0</v>
      </c>
      <c r="DQ26" s="45">
        <f t="shared" si="106"/>
        <v>0</v>
      </c>
      <c r="DR26" s="45">
        <f t="shared" si="107"/>
        <v>0</v>
      </c>
      <c r="DS26" s="45">
        <f t="shared" si="108"/>
        <v>0</v>
      </c>
      <c r="DT26" s="45">
        <f t="shared" si="109"/>
        <v>0</v>
      </c>
      <c r="DU26" s="45">
        <f t="shared" si="110"/>
        <v>0</v>
      </c>
      <c r="DV26" s="45">
        <f t="shared" si="111"/>
        <v>0</v>
      </c>
      <c r="DW26" s="45">
        <f t="shared" si="112"/>
        <v>0</v>
      </c>
      <c r="DX26" s="45">
        <f t="shared" si="113"/>
        <v>0</v>
      </c>
      <c r="DY26" s="45">
        <f t="shared" si="114"/>
        <v>0</v>
      </c>
      <c r="DZ26" s="45">
        <f t="shared" si="115"/>
        <v>0</v>
      </c>
      <c r="EA26" s="45">
        <f t="shared" si="116"/>
        <v>0</v>
      </c>
      <c r="EB26" s="45">
        <f t="shared" si="117"/>
        <v>0</v>
      </c>
      <c r="EC26" s="45">
        <f t="shared" si="118"/>
        <v>0</v>
      </c>
      <c r="ED26" s="45">
        <f t="shared" si="119"/>
        <v>0</v>
      </c>
      <c r="EE26" s="45">
        <f t="shared" si="120"/>
        <v>0</v>
      </c>
      <c r="EF26" s="45">
        <f t="shared" si="121"/>
        <v>0</v>
      </c>
      <c r="EG26" s="45">
        <f t="shared" si="122"/>
        <v>0</v>
      </c>
      <c r="EH26" s="45">
        <f t="shared" si="123"/>
        <v>0</v>
      </c>
      <c r="EI26" s="45">
        <f t="shared" si="124"/>
        <v>0</v>
      </c>
      <c r="EJ26" s="45">
        <f t="shared" si="125"/>
        <v>0</v>
      </c>
      <c r="EK26" s="45">
        <f t="shared" si="126"/>
        <v>0</v>
      </c>
      <c r="EL26" s="45">
        <f t="shared" si="127"/>
        <v>0</v>
      </c>
      <c r="EM26" s="45">
        <f t="shared" si="128"/>
        <v>0</v>
      </c>
      <c r="EN26" s="45">
        <f t="shared" si="129"/>
        <v>0</v>
      </c>
    </row>
    <row r="27" spans="1:144" ht="15.75" thickBot="1" x14ac:dyDescent="0.3">
      <c r="A27" s="48" t="s">
        <v>1570</v>
      </c>
      <c r="B27" s="57"/>
      <c r="C27" s="59"/>
      <c r="D27" s="180"/>
      <c r="E27" s="181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45" t="str">
        <f t="shared" si="0"/>
        <v/>
      </c>
      <c r="V27" s="54">
        <f t="shared" si="9"/>
        <v>0</v>
      </c>
      <c r="W27" s="45" t="str">
        <f>IF($D27&lt;&gt;"",VLOOKUP($D27,ComptesParNuméro!$N$2:$O$1266,2,FALSE),"")</f>
        <v/>
      </c>
      <c r="X27" s="45">
        <f t="shared" si="10"/>
        <v>0</v>
      </c>
      <c r="Y27" s="45">
        <f t="shared" si="11"/>
        <v>0</v>
      </c>
      <c r="Z27" s="45">
        <f t="shared" si="12"/>
        <v>0</v>
      </c>
      <c r="AA27" s="45">
        <f t="shared" si="13"/>
        <v>0</v>
      </c>
      <c r="AB27" s="45">
        <f t="shared" si="14"/>
        <v>0</v>
      </c>
      <c r="AC27" s="45">
        <f t="shared" si="15"/>
        <v>0</v>
      </c>
      <c r="AD27" s="45">
        <f t="shared" si="16"/>
        <v>0</v>
      </c>
      <c r="AE27" s="45">
        <f t="shared" si="17"/>
        <v>0</v>
      </c>
      <c r="AF27" s="45">
        <f t="shared" si="18"/>
        <v>0</v>
      </c>
      <c r="AG27" s="45">
        <f t="shared" si="19"/>
        <v>0</v>
      </c>
      <c r="AH27" s="45">
        <f t="shared" si="20"/>
        <v>0</v>
      </c>
      <c r="AI27" s="45">
        <f t="shared" si="21"/>
        <v>0</v>
      </c>
      <c r="AJ27" s="45">
        <f t="shared" si="22"/>
        <v>0</v>
      </c>
      <c r="AK27" s="45">
        <f t="shared" si="23"/>
        <v>0</v>
      </c>
      <c r="AL27" s="45">
        <f t="shared" si="24"/>
        <v>0</v>
      </c>
      <c r="AM27" s="45">
        <f t="shared" si="25"/>
        <v>0</v>
      </c>
      <c r="AN27" s="45">
        <f t="shared" si="26"/>
        <v>0</v>
      </c>
      <c r="AO27" s="45">
        <f t="shared" si="27"/>
        <v>0</v>
      </c>
      <c r="AP27" s="45">
        <f t="shared" si="28"/>
        <v>0</v>
      </c>
      <c r="AQ27" s="45">
        <f t="shared" si="29"/>
        <v>0</v>
      </c>
      <c r="AR27" s="45">
        <f t="shared" si="30"/>
        <v>0</v>
      </c>
      <c r="AS27" s="45">
        <f t="shared" si="31"/>
        <v>0</v>
      </c>
      <c r="AT27" s="45">
        <f t="shared" si="32"/>
        <v>0</v>
      </c>
      <c r="AU27" s="45">
        <f t="shared" si="33"/>
        <v>0</v>
      </c>
      <c r="AV27" s="45">
        <f t="shared" si="34"/>
        <v>0</v>
      </c>
      <c r="AW27" s="45">
        <f t="shared" si="35"/>
        <v>0</v>
      </c>
      <c r="AX27" s="45">
        <f t="shared" si="36"/>
        <v>0</v>
      </c>
      <c r="AY27" s="45">
        <f t="shared" si="37"/>
        <v>0</v>
      </c>
      <c r="AZ27" s="45">
        <f t="shared" si="38"/>
        <v>0</v>
      </c>
      <c r="BA27" s="45">
        <f t="shared" si="39"/>
        <v>0</v>
      </c>
      <c r="BB27" s="45" t="str">
        <f>IF($D27&lt;&gt;"",VLOOKUP($D27,ComptesParNuméro!$N$2:$P$1266,3,FALSE),"")</f>
        <v/>
      </c>
      <c r="BC27" s="45">
        <f t="shared" si="40"/>
        <v>0</v>
      </c>
      <c r="BD27" s="45">
        <f t="shared" si="41"/>
        <v>0</v>
      </c>
      <c r="BE27" s="45">
        <f t="shared" si="42"/>
        <v>0</v>
      </c>
      <c r="BF27" s="45">
        <f t="shared" si="43"/>
        <v>0</v>
      </c>
      <c r="BG27" s="45">
        <f t="shared" si="44"/>
        <v>0</v>
      </c>
      <c r="BH27" s="45">
        <f t="shared" si="45"/>
        <v>0</v>
      </c>
      <c r="BI27" s="45">
        <f t="shared" si="46"/>
        <v>0</v>
      </c>
      <c r="BJ27" s="45">
        <f t="shared" si="47"/>
        <v>0</v>
      </c>
      <c r="BK27" s="45">
        <f t="shared" si="48"/>
        <v>0</v>
      </c>
      <c r="BL27" s="45">
        <f t="shared" si="49"/>
        <v>0</v>
      </c>
      <c r="BM27" s="45">
        <f t="shared" si="50"/>
        <v>0</v>
      </c>
      <c r="BN27" s="45">
        <f t="shared" si="51"/>
        <v>0</v>
      </c>
      <c r="BO27" s="45">
        <f t="shared" si="52"/>
        <v>0</v>
      </c>
      <c r="BP27" s="45">
        <f t="shared" si="53"/>
        <v>0</v>
      </c>
      <c r="BQ27" s="45">
        <f t="shared" si="54"/>
        <v>0</v>
      </c>
      <c r="BR27" s="45">
        <f t="shared" si="55"/>
        <v>0</v>
      </c>
      <c r="BS27" s="45">
        <f t="shared" si="56"/>
        <v>0</v>
      </c>
      <c r="BT27" s="45">
        <f t="shared" si="57"/>
        <v>0</v>
      </c>
      <c r="BU27" s="45">
        <f t="shared" si="58"/>
        <v>0</v>
      </c>
      <c r="BV27" s="45">
        <f t="shared" si="59"/>
        <v>0</v>
      </c>
      <c r="BW27" s="45">
        <f t="shared" si="60"/>
        <v>0</v>
      </c>
      <c r="BX27" s="45">
        <f t="shared" si="61"/>
        <v>0</v>
      </c>
      <c r="BY27" s="45">
        <f t="shared" si="62"/>
        <v>0</v>
      </c>
      <c r="BZ27" s="45">
        <f t="shared" si="63"/>
        <v>0</v>
      </c>
      <c r="CA27" s="45">
        <f t="shared" si="64"/>
        <v>0</v>
      </c>
      <c r="CB27" s="45">
        <f t="shared" si="65"/>
        <v>0</v>
      </c>
      <c r="CC27" s="45">
        <f t="shared" si="66"/>
        <v>0</v>
      </c>
      <c r="CD27" s="45">
        <f t="shared" si="67"/>
        <v>0</v>
      </c>
      <c r="CE27" s="45">
        <f t="shared" si="68"/>
        <v>0</v>
      </c>
      <c r="CF27" s="45">
        <f t="shared" si="69"/>
        <v>0</v>
      </c>
      <c r="CG27" s="45">
        <f t="shared" si="70"/>
        <v>0</v>
      </c>
      <c r="CH27" s="45">
        <f t="shared" si="71"/>
        <v>0</v>
      </c>
      <c r="CI27" s="45">
        <f t="shared" si="72"/>
        <v>0</v>
      </c>
      <c r="CJ27" s="45">
        <f t="shared" si="73"/>
        <v>0</v>
      </c>
      <c r="CK27" s="45">
        <f t="shared" si="74"/>
        <v>0</v>
      </c>
      <c r="CL27" s="45">
        <f t="shared" si="75"/>
        <v>0</v>
      </c>
      <c r="CM27" s="45">
        <f t="shared" si="76"/>
        <v>0</v>
      </c>
      <c r="CN27" s="45">
        <f t="shared" si="77"/>
        <v>0</v>
      </c>
      <c r="CO27" s="45">
        <f t="shared" si="78"/>
        <v>0</v>
      </c>
      <c r="CP27" s="45">
        <f t="shared" si="79"/>
        <v>0</v>
      </c>
      <c r="CQ27" s="45">
        <f t="shared" si="80"/>
        <v>0</v>
      </c>
      <c r="CR27" s="45">
        <f t="shared" si="81"/>
        <v>0</v>
      </c>
      <c r="CS27" s="45">
        <f t="shared" si="82"/>
        <v>0</v>
      </c>
      <c r="CT27" s="45">
        <f t="shared" si="83"/>
        <v>0</v>
      </c>
      <c r="CU27" s="45">
        <f t="shared" si="84"/>
        <v>0</v>
      </c>
      <c r="CV27" s="45">
        <f t="shared" si="85"/>
        <v>0</v>
      </c>
      <c r="CW27" s="45">
        <f t="shared" si="86"/>
        <v>0</v>
      </c>
      <c r="CX27" s="45">
        <f t="shared" si="87"/>
        <v>0</v>
      </c>
      <c r="CY27" s="45">
        <f t="shared" si="88"/>
        <v>0</v>
      </c>
      <c r="CZ27" s="45">
        <f t="shared" si="89"/>
        <v>0</v>
      </c>
      <c r="DA27" s="45">
        <f t="shared" si="90"/>
        <v>0</v>
      </c>
      <c r="DB27" s="45">
        <f t="shared" si="91"/>
        <v>0</v>
      </c>
      <c r="DC27" s="45">
        <f t="shared" si="92"/>
        <v>0</v>
      </c>
      <c r="DD27" s="45">
        <f t="shared" si="93"/>
        <v>0</v>
      </c>
      <c r="DE27" s="45">
        <f t="shared" si="94"/>
        <v>0</v>
      </c>
      <c r="DF27" s="45">
        <f t="shared" si="95"/>
        <v>0</v>
      </c>
      <c r="DG27" s="45">
        <f t="shared" si="96"/>
        <v>0</v>
      </c>
      <c r="DH27" s="45">
        <f t="shared" si="97"/>
        <v>0</v>
      </c>
      <c r="DI27" s="45">
        <f t="shared" si="98"/>
        <v>0</v>
      </c>
      <c r="DJ27" s="45">
        <f t="shared" si="99"/>
        <v>0</v>
      </c>
      <c r="DK27" s="45">
        <f t="shared" si="100"/>
        <v>0</v>
      </c>
      <c r="DL27" s="45">
        <f t="shared" si="101"/>
        <v>0</v>
      </c>
      <c r="DM27" s="45">
        <f t="shared" si="102"/>
        <v>0</v>
      </c>
      <c r="DN27" s="45">
        <f t="shared" si="103"/>
        <v>0</v>
      </c>
      <c r="DO27" s="45">
        <f t="shared" si="104"/>
        <v>0</v>
      </c>
      <c r="DP27" s="45">
        <f t="shared" si="105"/>
        <v>0</v>
      </c>
      <c r="DQ27" s="45">
        <f t="shared" si="106"/>
        <v>0</v>
      </c>
      <c r="DR27" s="45">
        <f t="shared" si="107"/>
        <v>0</v>
      </c>
      <c r="DS27" s="45">
        <f t="shared" si="108"/>
        <v>0</v>
      </c>
      <c r="DT27" s="45">
        <f t="shared" si="109"/>
        <v>0</v>
      </c>
      <c r="DU27" s="45">
        <f t="shared" si="110"/>
        <v>0</v>
      </c>
      <c r="DV27" s="45">
        <f t="shared" si="111"/>
        <v>0</v>
      </c>
      <c r="DW27" s="45">
        <f t="shared" si="112"/>
        <v>0</v>
      </c>
      <c r="DX27" s="45">
        <f t="shared" si="113"/>
        <v>0</v>
      </c>
      <c r="DY27" s="45">
        <f t="shared" si="114"/>
        <v>0</v>
      </c>
      <c r="DZ27" s="45">
        <f t="shared" si="115"/>
        <v>0</v>
      </c>
      <c r="EA27" s="45">
        <f t="shared" si="116"/>
        <v>0</v>
      </c>
      <c r="EB27" s="45">
        <f t="shared" si="117"/>
        <v>0</v>
      </c>
      <c r="EC27" s="45">
        <f t="shared" si="118"/>
        <v>0</v>
      </c>
      <c r="ED27" s="45">
        <f t="shared" si="119"/>
        <v>0</v>
      </c>
      <c r="EE27" s="45">
        <f t="shared" si="120"/>
        <v>0</v>
      </c>
      <c r="EF27" s="45">
        <f t="shared" si="121"/>
        <v>0</v>
      </c>
      <c r="EG27" s="45">
        <f t="shared" si="122"/>
        <v>0</v>
      </c>
      <c r="EH27" s="45">
        <f t="shared" si="123"/>
        <v>0</v>
      </c>
      <c r="EI27" s="45">
        <f t="shared" si="124"/>
        <v>0</v>
      </c>
      <c r="EJ27" s="45">
        <f t="shared" si="125"/>
        <v>0</v>
      </c>
      <c r="EK27" s="45">
        <f t="shared" si="126"/>
        <v>0</v>
      </c>
      <c r="EL27" s="45">
        <f t="shared" si="127"/>
        <v>0</v>
      </c>
      <c r="EM27" s="45">
        <f t="shared" si="128"/>
        <v>0</v>
      </c>
      <c r="EN27" s="45">
        <f t="shared" si="129"/>
        <v>0</v>
      </c>
    </row>
    <row r="28" spans="1:144" ht="15.75" thickBot="1" x14ac:dyDescent="0.3">
      <c r="A28" s="48" t="s">
        <v>1570</v>
      </c>
      <c r="B28" s="57"/>
      <c r="C28" s="59"/>
      <c r="D28" s="180"/>
      <c r="E28" s="181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45" t="str">
        <f t="shared" si="0"/>
        <v/>
      </c>
      <c r="V28" s="54">
        <f t="shared" si="9"/>
        <v>0</v>
      </c>
      <c r="W28" s="45" t="str">
        <f>IF($D28&lt;&gt;"",VLOOKUP($D28,ComptesParNuméro!$N$2:$O$1266,2,FALSE),"")</f>
        <v/>
      </c>
      <c r="X28" s="45">
        <f t="shared" si="10"/>
        <v>0</v>
      </c>
      <c r="Y28" s="45">
        <f t="shared" si="11"/>
        <v>0</v>
      </c>
      <c r="Z28" s="45">
        <f t="shared" si="12"/>
        <v>0</v>
      </c>
      <c r="AA28" s="45">
        <f t="shared" si="13"/>
        <v>0</v>
      </c>
      <c r="AB28" s="45">
        <f t="shared" si="14"/>
        <v>0</v>
      </c>
      <c r="AC28" s="45">
        <f t="shared" si="15"/>
        <v>0</v>
      </c>
      <c r="AD28" s="45">
        <f t="shared" si="16"/>
        <v>0</v>
      </c>
      <c r="AE28" s="45">
        <f t="shared" si="17"/>
        <v>0</v>
      </c>
      <c r="AF28" s="45">
        <f t="shared" si="18"/>
        <v>0</v>
      </c>
      <c r="AG28" s="45">
        <f t="shared" si="19"/>
        <v>0</v>
      </c>
      <c r="AH28" s="45">
        <f t="shared" si="20"/>
        <v>0</v>
      </c>
      <c r="AI28" s="45">
        <f t="shared" si="21"/>
        <v>0</v>
      </c>
      <c r="AJ28" s="45">
        <f t="shared" si="22"/>
        <v>0</v>
      </c>
      <c r="AK28" s="45">
        <f t="shared" si="23"/>
        <v>0</v>
      </c>
      <c r="AL28" s="45">
        <f t="shared" si="24"/>
        <v>0</v>
      </c>
      <c r="AM28" s="45">
        <f t="shared" si="25"/>
        <v>0</v>
      </c>
      <c r="AN28" s="45">
        <f t="shared" si="26"/>
        <v>0</v>
      </c>
      <c r="AO28" s="45">
        <f t="shared" si="27"/>
        <v>0</v>
      </c>
      <c r="AP28" s="45">
        <f t="shared" si="28"/>
        <v>0</v>
      </c>
      <c r="AQ28" s="45">
        <f t="shared" si="29"/>
        <v>0</v>
      </c>
      <c r="AR28" s="45">
        <f t="shared" si="30"/>
        <v>0</v>
      </c>
      <c r="AS28" s="45">
        <f t="shared" si="31"/>
        <v>0</v>
      </c>
      <c r="AT28" s="45">
        <f t="shared" si="32"/>
        <v>0</v>
      </c>
      <c r="AU28" s="45">
        <f t="shared" si="33"/>
        <v>0</v>
      </c>
      <c r="AV28" s="45">
        <f t="shared" si="34"/>
        <v>0</v>
      </c>
      <c r="AW28" s="45">
        <f t="shared" si="35"/>
        <v>0</v>
      </c>
      <c r="AX28" s="45">
        <f t="shared" si="36"/>
        <v>0</v>
      </c>
      <c r="AY28" s="45">
        <f t="shared" si="37"/>
        <v>0</v>
      </c>
      <c r="AZ28" s="45">
        <f t="shared" si="38"/>
        <v>0</v>
      </c>
      <c r="BA28" s="45">
        <f t="shared" si="39"/>
        <v>0</v>
      </c>
      <c r="BB28" s="45" t="str">
        <f>IF($D28&lt;&gt;"",VLOOKUP($D28,ComptesParNuméro!$N$2:$P$1266,3,FALSE),"")</f>
        <v/>
      </c>
      <c r="BC28" s="45">
        <f t="shared" si="40"/>
        <v>0</v>
      </c>
      <c r="BD28" s="45">
        <f t="shared" si="41"/>
        <v>0</v>
      </c>
      <c r="BE28" s="45">
        <f t="shared" si="42"/>
        <v>0</v>
      </c>
      <c r="BF28" s="45">
        <f t="shared" si="43"/>
        <v>0</v>
      </c>
      <c r="BG28" s="45">
        <f t="shared" si="44"/>
        <v>0</v>
      </c>
      <c r="BH28" s="45">
        <f t="shared" si="45"/>
        <v>0</v>
      </c>
      <c r="BI28" s="45">
        <f t="shared" si="46"/>
        <v>0</v>
      </c>
      <c r="BJ28" s="45">
        <f t="shared" si="47"/>
        <v>0</v>
      </c>
      <c r="BK28" s="45">
        <f t="shared" si="48"/>
        <v>0</v>
      </c>
      <c r="BL28" s="45">
        <f t="shared" si="49"/>
        <v>0</v>
      </c>
      <c r="BM28" s="45">
        <f t="shared" si="50"/>
        <v>0</v>
      </c>
      <c r="BN28" s="45">
        <f t="shared" si="51"/>
        <v>0</v>
      </c>
      <c r="BO28" s="45">
        <f t="shared" si="52"/>
        <v>0</v>
      </c>
      <c r="BP28" s="45">
        <f t="shared" si="53"/>
        <v>0</v>
      </c>
      <c r="BQ28" s="45">
        <f t="shared" si="54"/>
        <v>0</v>
      </c>
      <c r="BR28" s="45">
        <f t="shared" si="55"/>
        <v>0</v>
      </c>
      <c r="BS28" s="45">
        <f t="shared" si="56"/>
        <v>0</v>
      </c>
      <c r="BT28" s="45">
        <f t="shared" si="57"/>
        <v>0</v>
      </c>
      <c r="BU28" s="45">
        <f t="shared" si="58"/>
        <v>0</v>
      </c>
      <c r="BV28" s="45">
        <f t="shared" si="59"/>
        <v>0</v>
      </c>
      <c r="BW28" s="45">
        <f t="shared" si="60"/>
        <v>0</v>
      </c>
      <c r="BX28" s="45">
        <f t="shared" si="61"/>
        <v>0</v>
      </c>
      <c r="BY28" s="45">
        <f t="shared" si="62"/>
        <v>0</v>
      </c>
      <c r="BZ28" s="45">
        <f t="shared" si="63"/>
        <v>0</v>
      </c>
      <c r="CA28" s="45">
        <f t="shared" si="64"/>
        <v>0</v>
      </c>
      <c r="CB28" s="45">
        <f t="shared" si="65"/>
        <v>0</v>
      </c>
      <c r="CC28" s="45">
        <f t="shared" si="66"/>
        <v>0</v>
      </c>
      <c r="CD28" s="45">
        <f t="shared" si="67"/>
        <v>0</v>
      </c>
      <c r="CE28" s="45">
        <f t="shared" si="68"/>
        <v>0</v>
      </c>
      <c r="CF28" s="45">
        <f t="shared" si="69"/>
        <v>0</v>
      </c>
      <c r="CG28" s="45">
        <f t="shared" si="70"/>
        <v>0</v>
      </c>
      <c r="CH28" s="45">
        <f t="shared" si="71"/>
        <v>0</v>
      </c>
      <c r="CI28" s="45">
        <f t="shared" si="72"/>
        <v>0</v>
      </c>
      <c r="CJ28" s="45">
        <f t="shared" si="73"/>
        <v>0</v>
      </c>
      <c r="CK28" s="45">
        <f t="shared" si="74"/>
        <v>0</v>
      </c>
      <c r="CL28" s="45">
        <f t="shared" si="75"/>
        <v>0</v>
      </c>
      <c r="CM28" s="45">
        <f t="shared" si="76"/>
        <v>0</v>
      </c>
      <c r="CN28" s="45">
        <f t="shared" si="77"/>
        <v>0</v>
      </c>
      <c r="CO28" s="45">
        <f t="shared" si="78"/>
        <v>0</v>
      </c>
      <c r="CP28" s="45">
        <f t="shared" si="79"/>
        <v>0</v>
      </c>
      <c r="CQ28" s="45">
        <f t="shared" si="80"/>
        <v>0</v>
      </c>
      <c r="CR28" s="45">
        <f t="shared" si="81"/>
        <v>0</v>
      </c>
      <c r="CS28" s="45">
        <f t="shared" si="82"/>
        <v>0</v>
      </c>
      <c r="CT28" s="45">
        <f t="shared" si="83"/>
        <v>0</v>
      </c>
      <c r="CU28" s="45">
        <f t="shared" si="84"/>
        <v>0</v>
      </c>
      <c r="CV28" s="45">
        <f t="shared" si="85"/>
        <v>0</v>
      </c>
      <c r="CW28" s="45">
        <f t="shared" si="86"/>
        <v>0</v>
      </c>
      <c r="CX28" s="45">
        <f t="shared" si="87"/>
        <v>0</v>
      </c>
      <c r="CY28" s="45">
        <f t="shared" si="88"/>
        <v>0</v>
      </c>
      <c r="CZ28" s="45">
        <f t="shared" si="89"/>
        <v>0</v>
      </c>
      <c r="DA28" s="45">
        <f t="shared" si="90"/>
        <v>0</v>
      </c>
      <c r="DB28" s="45">
        <f t="shared" si="91"/>
        <v>0</v>
      </c>
      <c r="DC28" s="45">
        <f t="shared" si="92"/>
        <v>0</v>
      </c>
      <c r="DD28" s="45">
        <f t="shared" si="93"/>
        <v>0</v>
      </c>
      <c r="DE28" s="45">
        <f t="shared" si="94"/>
        <v>0</v>
      </c>
      <c r="DF28" s="45">
        <f t="shared" si="95"/>
        <v>0</v>
      </c>
      <c r="DG28" s="45">
        <f t="shared" si="96"/>
        <v>0</v>
      </c>
      <c r="DH28" s="45">
        <f t="shared" si="97"/>
        <v>0</v>
      </c>
      <c r="DI28" s="45">
        <f t="shared" si="98"/>
        <v>0</v>
      </c>
      <c r="DJ28" s="45">
        <f t="shared" si="99"/>
        <v>0</v>
      </c>
      <c r="DK28" s="45">
        <f t="shared" si="100"/>
        <v>0</v>
      </c>
      <c r="DL28" s="45">
        <f t="shared" si="101"/>
        <v>0</v>
      </c>
      <c r="DM28" s="45">
        <f t="shared" si="102"/>
        <v>0</v>
      </c>
      <c r="DN28" s="45">
        <f t="shared" si="103"/>
        <v>0</v>
      </c>
      <c r="DO28" s="45">
        <f t="shared" si="104"/>
        <v>0</v>
      </c>
      <c r="DP28" s="45">
        <f t="shared" si="105"/>
        <v>0</v>
      </c>
      <c r="DQ28" s="45">
        <f t="shared" si="106"/>
        <v>0</v>
      </c>
      <c r="DR28" s="45">
        <f t="shared" si="107"/>
        <v>0</v>
      </c>
      <c r="DS28" s="45">
        <f t="shared" si="108"/>
        <v>0</v>
      </c>
      <c r="DT28" s="45">
        <f t="shared" si="109"/>
        <v>0</v>
      </c>
      <c r="DU28" s="45">
        <f t="shared" si="110"/>
        <v>0</v>
      </c>
      <c r="DV28" s="45">
        <f t="shared" si="111"/>
        <v>0</v>
      </c>
      <c r="DW28" s="45">
        <f t="shared" si="112"/>
        <v>0</v>
      </c>
      <c r="DX28" s="45">
        <f t="shared" si="113"/>
        <v>0</v>
      </c>
      <c r="DY28" s="45">
        <f t="shared" si="114"/>
        <v>0</v>
      </c>
      <c r="DZ28" s="45">
        <f t="shared" si="115"/>
        <v>0</v>
      </c>
      <c r="EA28" s="45">
        <f t="shared" si="116"/>
        <v>0</v>
      </c>
      <c r="EB28" s="45">
        <f t="shared" si="117"/>
        <v>0</v>
      </c>
      <c r="EC28" s="45">
        <f t="shared" si="118"/>
        <v>0</v>
      </c>
      <c r="ED28" s="45">
        <f t="shared" si="119"/>
        <v>0</v>
      </c>
      <c r="EE28" s="45">
        <f t="shared" si="120"/>
        <v>0</v>
      </c>
      <c r="EF28" s="45">
        <f t="shared" si="121"/>
        <v>0</v>
      </c>
      <c r="EG28" s="45">
        <f t="shared" si="122"/>
        <v>0</v>
      </c>
      <c r="EH28" s="45">
        <f t="shared" si="123"/>
        <v>0</v>
      </c>
      <c r="EI28" s="45">
        <f t="shared" si="124"/>
        <v>0</v>
      </c>
      <c r="EJ28" s="45">
        <f t="shared" si="125"/>
        <v>0</v>
      </c>
      <c r="EK28" s="45">
        <f t="shared" si="126"/>
        <v>0</v>
      </c>
      <c r="EL28" s="45">
        <f t="shared" si="127"/>
        <v>0</v>
      </c>
      <c r="EM28" s="45">
        <f t="shared" si="128"/>
        <v>0</v>
      </c>
      <c r="EN28" s="45">
        <f t="shared" si="129"/>
        <v>0</v>
      </c>
    </row>
    <row r="29" spans="1:144" ht="15.75" thickBot="1" x14ac:dyDescent="0.3">
      <c r="A29" s="48" t="s">
        <v>1570</v>
      </c>
      <c r="B29" s="57"/>
      <c r="C29" s="59"/>
      <c r="D29" s="180"/>
      <c r="E29" s="181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45" t="str">
        <f t="shared" si="0"/>
        <v/>
      </c>
      <c r="V29" s="54">
        <f t="shared" si="9"/>
        <v>0</v>
      </c>
      <c r="W29" s="45" t="str">
        <f>IF($D29&lt;&gt;"",VLOOKUP($D29,ComptesParNuméro!$N$2:$O$1266,2,FALSE),"")</f>
        <v/>
      </c>
      <c r="X29" s="45">
        <f t="shared" si="10"/>
        <v>0</v>
      </c>
      <c r="Y29" s="45">
        <f t="shared" si="11"/>
        <v>0</v>
      </c>
      <c r="Z29" s="45">
        <f t="shared" si="12"/>
        <v>0</v>
      </c>
      <c r="AA29" s="45">
        <f t="shared" si="13"/>
        <v>0</v>
      </c>
      <c r="AB29" s="45">
        <f t="shared" si="14"/>
        <v>0</v>
      </c>
      <c r="AC29" s="45">
        <f t="shared" si="15"/>
        <v>0</v>
      </c>
      <c r="AD29" s="45">
        <f t="shared" si="16"/>
        <v>0</v>
      </c>
      <c r="AE29" s="45">
        <f t="shared" si="17"/>
        <v>0</v>
      </c>
      <c r="AF29" s="45">
        <f t="shared" si="18"/>
        <v>0</v>
      </c>
      <c r="AG29" s="45">
        <f t="shared" si="19"/>
        <v>0</v>
      </c>
      <c r="AH29" s="45">
        <f t="shared" si="20"/>
        <v>0</v>
      </c>
      <c r="AI29" s="45">
        <f t="shared" si="21"/>
        <v>0</v>
      </c>
      <c r="AJ29" s="45">
        <f t="shared" si="22"/>
        <v>0</v>
      </c>
      <c r="AK29" s="45">
        <f t="shared" si="23"/>
        <v>0</v>
      </c>
      <c r="AL29" s="45">
        <f t="shared" si="24"/>
        <v>0</v>
      </c>
      <c r="AM29" s="45">
        <f t="shared" si="25"/>
        <v>0</v>
      </c>
      <c r="AN29" s="45">
        <f t="shared" si="26"/>
        <v>0</v>
      </c>
      <c r="AO29" s="45">
        <f t="shared" si="27"/>
        <v>0</v>
      </c>
      <c r="AP29" s="45">
        <f t="shared" si="28"/>
        <v>0</v>
      </c>
      <c r="AQ29" s="45">
        <f t="shared" si="29"/>
        <v>0</v>
      </c>
      <c r="AR29" s="45">
        <f t="shared" si="30"/>
        <v>0</v>
      </c>
      <c r="AS29" s="45">
        <f t="shared" si="31"/>
        <v>0</v>
      </c>
      <c r="AT29" s="45">
        <f t="shared" si="32"/>
        <v>0</v>
      </c>
      <c r="AU29" s="45">
        <f t="shared" si="33"/>
        <v>0</v>
      </c>
      <c r="AV29" s="45">
        <f t="shared" si="34"/>
        <v>0</v>
      </c>
      <c r="AW29" s="45">
        <f t="shared" si="35"/>
        <v>0</v>
      </c>
      <c r="AX29" s="45">
        <f t="shared" si="36"/>
        <v>0</v>
      </c>
      <c r="AY29" s="45">
        <f t="shared" si="37"/>
        <v>0</v>
      </c>
      <c r="AZ29" s="45">
        <f t="shared" si="38"/>
        <v>0</v>
      </c>
      <c r="BA29" s="45">
        <f t="shared" si="39"/>
        <v>0</v>
      </c>
      <c r="BB29" s="45" t="str">
        <f>IF($D29&lt;&gt;"",VLOOKUP($D29,ComptesParNuméro!$N$2:$P$1266,3,FALSE),"")</f>
        <v/>
      </c>
      <c r="BC29" s="45">
        <f t="shared" si="40"/>
        <v>0</v>
      </c>
      <c r="BD29" s="45">
        <f t="shared" si="41"/>
        <v>0</v>
      </c>
      <c r="BE29" s="45">
        <f t="shared" si="42"/>
        <v>0</v>
      </c>
      <c r="BF29" s="45">
        <f t="shared" si="43"/>
        <v>0</v>
      </c>
      <c r="BG29" s="45">
        <f t="shared" si="44"/>
        <v>0</v>
      </c>
      <c r="BH29" s="45">
        <f t="shared" si="45"/>
        <v>0</v>
      </c>
      <c r="BI29" s="45">
        <f t="shared" si="46"/>
        <v>0</v>
      </c>
      <c r="BJ29" s="45">
        <f t="shared" si="47"/>
        <v>0</v>
      </c>
      <c r="BK29" s="45">
        <f t="shared" si="48"/>
        <v>0</v>
      </c>
      <c r="BL29" s="45">
        <f t="shared" si="49"/>
        <v>0</v>
      </c>
      <c r="BM29" s="45">
        <f t="shared" si="50"/>
        <v>0</v>
      </c>
      <c r="BN29" s="45">
        <f t="shared" si="51"/>
        <v>0</v>
      </c>
      <c r="BO29" s="45">
        <f t="shared" si="52"/>
        <v>0</v>
      </c>
      <c r="BP29" s="45">
        <f t="shared" si="53"/>
        <v>0</v>
      </c>
      <c r="BQ29" s="45">
        <f t="shared" si="54"/>
        <v>0</v>
      </c>
      <c r="BR29" s="45">
        <f t="shared" si="55"/>
        <v>0</v>
      </c>
      <c r="BS29" s="45">
        <f t="shared" si="56"/>
        <v>0</v>
      </c>
      <c r="BT29" s="45">
        <f t="shared" si="57"/>
        <v>0</v>
      </c>
      <c r="BU29" s="45">
        <f t="shared" si="58"/>
        <v>0</v>
      </c>
      <c r="BV29" s="45">
        <f t="shared" si="59"/>
        <v>0</v>
      </c>
      <c r="BW29" s="45">
        <f t="shared" si="60"/>
        <v>0</v>
      </c>
      <c r="BX29" s="45">
        <f t="shared" si="61"/>
        <v>0</v>
      </c>
      <c r="BY29" s="45">
        <f t="shared" si="62"/>
        <v>0</v>
      </c>
      <c r="BZ29" s="45">
        <f t="shared" si="63"/>
        <v>0</v>
      </c>
      <c r="CA29" s="45">
        <f t="shared" si="64"/>
        <v>0</v>
      </c>
      <c r="CB29" s="45">
        <f t="shared" si="65"/>
        <v>0</v>
      </c>
      <c r="CC29" s="45">
        <f t="shared" si="66"/>
        <v>0</v>
      </c>
      <c r="CD29" s="45">
        <f t="shared" si="67"/>
        <v>0</v>
      </c>
      <c r="CE29" s="45">
        <f t="shared" si="68"/>
        <v>0</v>
      </c>
      <c r="CF29" s="45">
        <f t="shared" si="69"/>
        <v>0</v>
      </c>
      <c r="CG29" s="45">
        <f t="shared" si="70"/>
        <v>0</v>
      </c>
      <c r="CH29" s="45">
        <f t="shared" si="71"/>
        <v>0</v>
      </c>
      <c r="CI29" s="45">
        <f t="shared" si="72"/>
        <v>0</v>
      </c>
      <c r="CJ29" s="45">
        <f t="shared" si="73"/>
        <v>0</v>
      </c>
      <c r="CK29" s="45">
        <f t="shared" si="74"/>
        <v>0</v>
      </c>
      <c r="CL29" s="45">
        <f t="shared" si="75"/>
        <v>0</v>
      </c>
      <c r="CM29" s="45">
        <f t="shared" si="76"/>
        <v>0</v>
      </c>
      <c r="CN29" s="45">
        <f t="shared" si="77"/>
        <v>0</v>
      </c>
      <c r="CO29" s="45">
        <f t="shared" si="78"/>
        <v>0</v>
      </c>
      <c r="CP29" s="45">
        <f t="shared" si="79"/>
        <v>0</v>
      </c>
      <c r="CQ29" s="45">
        <f t="shared" si="80"/>
        <v>0</v>
      </c>
      <c r="CR29" s="45">
        <f t="shared" si="81"/>
        <v>0</v>
      </c>
      <c r="CS29" s="45">
        <f t="shared" si="82"/>
        <v>0</v>
      </c>
      <c r="CT29" s="45">
        <f t="shared" si="83"/>
        <v>0</v>
      </c>
      <c r="CU29" s="45">
        <f t="shared" si="84"/>
        <v>0</v>
      </c>
      <c r="CV29" s="45">
        <f t="shared" si="85"/>
        <v>0</v>
      </c>
      <c r="CW29" s="45">
        <f t="shared" si="86"/>
        <v>0</v>
      </c>
      <c r="CX29" s="45">
        <f t="shared" si="87"/>
        <v>0</v>
      </c>
      <c r="CY29" s="45">
        <f t="shared" si="88"/>
        <v>0</v>
      </c>
      <c r="CZ29" s="45">
        <f t="shared" si="89"/>
        <v>0</v>
      </c>
      <c r="DA29" s="45">
        <f t="shared" si="90"/>
        <v>0</v>
      </c>
      <c r="DB29" s="45">
        <f t="shared" si="91"/>
        <v>0</v>
      </c>
      <c r="DC29" s="45">
        <f t="shared" si="92"/>
        <v>0</v>
      </c>
      <c r="DD29" s="45">
        <f t="shared" si="93"/>
        <v>0</v>
      </c>
      <c r="DE29" s="45">
        <f t="shared" si="94"/>
        <v>0</v>
      </c>
      <c r="DF29" s="45">
        <f t="shared" si="95"/>
        <v>0</v>
      </c>
      <c r="DG29" s="45">
        <f t="shared" si="96"/>
        <v>0</v>
      </c>
      <c r="DH29" s="45">
        <f t="shared" si="97"/>
        <v>0</v>
      </c>
      <c r="DI29" s="45">
        <f t="shared" si="98"/>
        <v>0</v>
      </c>
      <c r="DJ29" s="45">
        <f t="shared" si="99"/>
        <v>0</v>
      </c>
      <c r="DK29" s="45">
        <f t="shared" si="100"/>
        <v>0</v>
      </c>
      <c r="DL29" s="45">
        <f t="shared" si="101"/>
        <v>0</v>
      </c>
      <c r="DM29" s="45">
        <f t="shared" si="102"/>
        <v>0</v>
      </c>
      <c r="DN29" s="45">
        <f t="shared" si="103"/>
        <v>0</v>
      </c>
      <c r="DO29" s="45">
        <f t="shared" si="104"/>
        <v>0</v>
      </c>
      <c r="DP29" s="45">
        <f t="shared" si="105"/>
        <v>0</v>
      </c>
      <c r="DQ29" s="45">
        <f t="shared" si="106"/>
        <v>0</v>
      </c>
      <c r="DR29" s="45">
        <f t="shared" si="107"/>
        <v>0</v>
      </c>
      <c r="DS29" s="45">
        <f t="shared" si="108"/>
        <v>0</v>
      </c>
      <c r="DT29" s="45">
        <f t="shared" si="109"/>
        <v>0</v>
      </c>
      <c r="DU29" s="45">
        <f t="shared" si="110"/>
        <v>0</v>
      </c>
      <c r="DV29" s="45">
        <f t="shared" si="111"/>
        <v>0</v>
      </c>
      <c r="DW29" s="45">
        <f t="shared" si="112"/>
        <v>0</v>
      </c>
      <c r="DX29" s="45">
        <f t="shared" si="113"/>
        <v>0</v>
      </c>
      <c r="DY29" s="45">
        <f t="shared" si="114"/>
        <v>0</v>
      </c>
      <c r="DZ29" s="45">
        <f t="shared" si="115"/>
        <v>0</v>
      </c>
      <c r="EA29" s="45">
        <f t="shared" si="116"/>
        <v>0</v>
      </c>
      <c r="EB29" s="45">
        <f t="shared" si="117"/>
        <v>0</v>
      </c>
      <c r="EC29" s="45">
        <f t="shared" si="118"/>
        <v>0</v>
      </c>
      <c r="ED29" s="45">
        <f t="shared" si="119"/>
        <v>0</v>
      </c>
      <c r="EE29" s="45">
        <f t="shared" si="120"/>
        <v>0</v>
      </c>
      <c r="EF29" s="45">
        <f t="shared" si="121"/>
        <v>0</v>
      </c>
      <c r="EG29" s="45">
        <f t="shared" si="122"/>
        <v>0</v>
      </c>
      <c r="EH29" s="45">
        <f t="shared" si="123"/>
        <v>0</v>
      </c>
      <c r="EI29" s="45">
        <f t="shared" si="124"/>
        <v>0</v>
      </c>
      <c r="EJ29" s="45">
        <f t="shared" si="125"/>
        <v>0</v>
      </c>
      <c r="EK29" s="45">
        <f t="shared" si="126"/>
        <v>0</v>
      </c>
      <c r="EL29" s="45">
        <f t="shared" si="127"/>
        <v>0</v>
      </c>
      <c r="EM29" s="45">
        <f t="shared" si="128"/>
        <v>0</v>
      </c>
      <c r="EN29" s="45">
        <f t="shared" si="129"/>
        <v>0</v>
      </c>
    </row>
    <row r="30" spans="1:144" ht="15.75" thickBot="1" x14ac:dyDescent="0.3">
      <c r="A30" s="48" t="s">
        <v>1570</v>
      </c>
      <c r="B30" s="57"/>
      <c r="C30" s="59"/>
      <c r="D30" s="180"/>
      <c r="E30" s="181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45" t="str">
        <f t="shared" si="0"/>
        <v/>
      </c>
      <c r="V30" s="54">
        <f t="shared" si="9"/>
        <v>0</v>
      </c>
      <c r="W30" s="45" t="str">
        <f>IF($D30&lt;&gt;"",VLOOKUP($D30,ComptesParNuméro!$N$2:$O$1266,2,FALSE),"")</f>
        <v/>
      </c>
      <c r="X30" s="45">
        <f t="shared" si="10"/>
        <v>0</v>
      </c>
      <c r="Y30" s="45">
        <f t="shared" si="11"/>
        <v>0</v>
      </c>
      <c r="Z30" s="45">
        <f t="shared" si="12"/>
        <v>0</v>
      </c>
      <c r="AA30" s="45">
        <f t="shared" si="13"/>
        <v>0</v>
      </c>
      <c r="AB30" s="45">
        <f t="shared" si="14"/>
        <v>0</v>
      </c>
      <c r="AC30" s="45">
        <f t="shared" si="15"/>
        <v>0</v>
      </c>
      <c r="AD30" s="45">
        <f t="shared" si="16"/>
        <v>0</v>
      </c>
      <c r="AE30" s="45">
        <f t="shared" si="17"/>
        <v>0</v>
      </c>
      <c r="AF30" s="45">
        <f t="shared" si="18"/>
        <v>0</v>
      </c>
      <c r="AG30" s="45">
        <f t="shared" si="19"/>
        <v>0</v>
      </c>
      <c r="AH30" s="45">
        <f t="shared" si="20"/>
        <v>0</v>
      </c>
      <c r="AI30" s="45">
        <f t="shared" si="21"/>
        <v>0</v>
      </c>
      <c r="AJ30" s="45">
        <f t="shared" si="22"/>
        <v>0</v>
      </c>
      <c r="AK30" s="45">
        <f t="shared" si="23"/>
        <v>0</v>
      </c>
      <c r="AL30" s="45">
        <f t="shared" si="24"/>
        <v>0</v>
      </c>
      <c r="AM30" s="45">
        <f t="shared" si="25"/>
        <v>0</v>
      </c>
      <c r="AN30" s="45">
        <f t="shared" si="26"/>
        <v>0</v>
      </c>
      <c r="AO30" s="45">
        <f t="shared" si="27"/>
        <v>0</v>
      </c>
      <c r="AP30" s="45">
        <f t="shared" si="28"/>
        <v>0</v>
      </c>
      <c r="AQ30" s="45">
        <f t="shared" si="29"/>
        <v>0</v>
      </c>
      <c r="AR30" s="45">
        <f t="shared" si="30"/>
        <v>0</v>
      </c>
      <c r="AS30" s="45">
        <f t="shared" si="31"/>
        <v>0</v>
      </c>
      <c r="AT30" s="45">
        <f t="shared" si="32"/>
        <v>0</v>
      </c>
      <c r="AU30" s="45">
        <f t="shared" si="33"/>
        <v>0</v>
      </c>
      <c r="AV30" s="45">
        <f t="shared" si="34"/>
        <v>0</v>
      </c>
      <c r="AW30" s="45">
        <f t="shared" si="35"/>
        <v>0</v>
      </c>
      <c r="AX30" s="45">
        <f t="shared" si="36"/>
        <v>0</v>
      </c>
      <c r="AY30" s="45">
        <f t="shared" si="37"/>
        <v>0</v>
      </c>
      <c r="AZ30" s="45">
        <f t="shared" si="38"/>
        <v>0</v>
      </c>
      <c r="BA30" s="45">
        <f t="shared" si="39"/>
        <v>0</v>
      </c>
      <c r="BB30" s="45" t="str">
        <f>IF($D30&lt;&gt;"",VLOOKUP($D30,ComptesParNuméro!$N$2:$P$1266,3,FALSE),"")</f>
        <v/>
      </c>
      <c r="BC30" s="45">
        <f t="shared" si="40"/>
        <v>0</v>
      </c>
      <c r="BD30" s="45">
        <f t="shared" si="41"/>
        <v>0</v>
      </c>
      <c r="BE30" s="45">
        <f t="shared" si="42"/>
        <v>0</v>
      </c>
      <c r="BF30" s="45">
        <f t="shared" si="43"/>
        <v>0</v>
      </c>
      <c r="BG30" s="45">
        <f t="shared" si="44"/>
        <v>0</v>
      </c>
      <c r="BH30" s="45">
        <f t="shared" si="45"/>
        <v>0</v>
      </c>
      <c r="BI30" s="45">
        <f t="shared" si="46"/>
        <v>0</v>
      </c>
      <c r="BJ30" s="45">
        <f t="shared" si="47"/>
        <v>0</v>
      </c>
      <c r="BK30" s="45">
        <f t="shared" si="48"/>
        <v>0</v>
      </c>
      <c r="BL30" s="45">
        <f t="shared" si="49"/>
        <v>0</v>
      </c>
      <c r="BM30" s="45">
        <f t="shared" si="50"/>
        <v>0</v>
      </c>
      <c r="BN30" s="45">
        <f t="shared" si="51"/>
        <v>0</v>
      </c>
      <c r="BO30" s="45">
        <f t="shared" si="52"/>
        <v>0</v>
      </c>
      <c r="BP30" s="45">
        <f t="shared" si="53"/>
        <v>0</v>
      </c>
      <c r="BQ30" s="45">
        <f t="shared" si="54"/>
        <v>0</v>
      </c>
      <c r="BR30" s="45">
        <f t="shared" si="55"/>
        <v>0</v>
      </c>
      <c r="BS30" s="45">
        <f t="shared" si="56"/>
        <v>0</v>
      </c>
      <c r="BT30" s="45">
        <f t="shared" si="57"/>
        <v>0</v>
      </c>
      <c r="BU30" s="45">
        <f t="shared" si="58"/>
        <v>0</v>
      </c>
      <c r="BV30" s="45">
        <f t="shared" si="59"/>
        <v>0</v>
      </c>
      <c r="BW30" s="45">
        <f t="shared" si="60"/>
        <v>0</v>
      </c>
      <c r="BX30" s="45">
        <f t="shared" si="61"/>
        <v>0</v>
      </c>
      <c r="BY30" s="45">
        <f t="shared" si="62"/>
        <v>0</v>
      </c>
      <c r="BZ30" s="45">
        <f t="shared" si="63"/>
        <v>0</v>
      </c>
      <c r="CA30" s="45">
        <f t="shared" si="64"/>
        <v>0</v>
      </c>
      <c r="CB30" s="45">
        <f t="shared" si="65"/>
        <v>0</v>
      </c>
      <c r="CC30" s="45">
        <f t="shared" si="66"/>
        <v>0</v>
      </c>
      <c r="CD30" s="45">
        <f t="shared" si="67"/>
        <v>0</v>
      </c>
      <c r="CE30" s="45">
        <f t="shared" si="68"/>
        <v>0</v>
      </c>
      <c r="CF30" s="45">
        <f t="shared" si="69"/>
        <v>0</v>
      </c>
      <c r="CG30" s="45">
        <f t="shared" si="70"/>
        <v>0</v>
      </c>
      <c r="CH30" s="45">
        <f t="shared" si="71"/>
        <v>0</v>
      </c>
      <c r="CI30" s="45">
        <f t="shared" si="72"/>
        <v>0</v>
      </c>
      <c r="CJ30" s="45">
        <f t="shared" si="73"/>
        <v>0</v>
      </c>
      <c r="CK30" s="45">
        <f t="shared" si="74"/>
        <v>0</v>
      </c>
      <c r="CL30" s="45">
        <f t="shared" si="75"/>
        <v>0</v>
      </c>
      <c r="CM30" s="45">
        <f t="shared" si="76"/>
        <v>0</v>
      </c>
      <c r="CN30" s="45">
        <f t="shared" si="77"/>
        <v>0</v>
      </c>
      <c r="CO30" s="45">
        <f t="shared" si="78"/>
        <v>0</v>
      </c>
      <c r="CP30" s="45">
        <f t="shared" si="79"/>
        <v>0</v>
      </c>
      <c r="CQ30" s="45">
        <f t="shared" si="80"/>
        <v>0</v>
      </c>
      <c r="CR30" s="45">
        <f t="shared" si="81"/>
        <v>0</v>
      </c>
      <c r="CS30" s="45">
        <f t="shared" si="82"/>
        <v>0</v>
      </c>
      <c r="CT30" s="45">
        <f t="shared" si="83"/>
        <v>0</v>
      </c>
      <c r="CU30" s="45">
        <f t="shared" si="84"/>
        <v>0</v>
      </c>
      <c r="CV30" s="45">
        <f t="shared" si="85"/>
        <v>0</v>
      </c>
      <c r="CW30" s="45">
        <f t="shared" si="86"/>
        <v>0</v>
      </c>
      <c r="CX30" s="45">
        <f t="shared" si="87"/>
        <v>0</v>
      </c>
      <c r="CY30" s="45">
        <f t="shared" si="88"/>
        <v>0</v>
      </c>
      <c r="CZ30" s="45">
        <f t="shared" si="89"/>
        <v>0</v>
      </c>
      <c r="DA30" s="45">
        <f t="shared" si="90"/>
        <v>0</v>
      </c>
      <c r="DB30" s="45">
        <f t="shared" si="91"/>
        <v>0</v>
      </c>
      <c r="DC30" s="45">
        <f t="shared" si="92"/>
        <v>0</v>
      </c>
      <c r="DD30" s="45">
        <f t="shared" si="93"/>
        <v>0</v>
      </c>
      <c r="DE30" s="45">
        <f t="shared" si="94"/>
        <v>0</v>
      </c>
      <c r="DF30" s="45">
        <f t="shared" si="95"/>
        <v>0</v>
      </c>
      <c r="DG30" s="45">
        <f t="shared" si="96"/>
        <v>0</v>
      </c>
      <c r="DH30" s="45">
        <f t="shared" si="97"/>
        <v>0</v>
      </c>
      <c r="DI30" s="45">
        <f t="shared" si="98"/>
        <v>0</v>
      </c>
      <c r="DJ30" s="45">
        <f t="shared" si="99"/>
        <v>0</v>
      </c>
      <c r="DK30" s="45">
        <f t="shared" si="100"/>
        <v>0</v>
      </c>
      <c r="DL30" s="45">
        <f t="shared" si="101"/>
        <v>0</v>
      </c>
      <c r="DM30" s="45">
        <f t="shared" si="102"/>
        <v>0</v>
      </c>
      <c r="DN30" s="45">
        <f t="shared" si="103"/>
        <v>0</v>
      </c>
      <c r="DO30" s="45">
        <f t="shared" si="104"/>
        <v>0</v>
      </c>
      <c r="DP30" s="45">
        <f t="shared" si="105"/>
        <v>0</v>
      </c>
      <c r="DQ30" s="45">
        <f t="shared" si="106"/>
        <v>0</v>
      </c>
      <c r="DR30" s="45">
        <f t="shared" si="107"/>
        <v>0</v>
      </c>
      <c r="DS30" s="45">
        <f t="shared" si="108"/>
        <v>0</v>
      </c>
      <c r="DT30" s="45">
        <f t="shared" si="109"/>
        <v>0</v>
      </c>
      <c r="DU30" s="45">
        <f t="shared" si="110"/>
        <v>0</v>
      </c>
      <c r="DV30" s="45">
        <f t="shared" si="111"/>
        <v>0</v>
      </c>
      <c r="DW30" s="45">
        <f t="shared" si="112"/>
        <v>0</v>
      </c>
      <c r="DX30" s="45">
        <f t="shared" si="113"/>
        <v>0</v>
      </c>
      <c r="DY30" s="45">
        <f t="shared" si="114"/>
        <v>0</v>
      </c>
      <c r="DZ30" s="45">
        <f t="shared" si="115"/>
        <v>0</v>
      </c>
      <c r="EA30" s="45">
        <f t="shared" si="116"/>
        <v>0</v>
      </c>
      <c r="EB30" s="45">
        <f t="shared" si="117"/>
        <v>0</v>
      </c>
      <c r="EC30" s="45">
        <f t="shared" si="118"/>
        <v>0</v>
      </c>
      <c r="ED30" s="45">
        <f t="shared" si="119"/>
        <v>0</v>
      </c>
      <c r="EE30" s="45">
        <f t="shared" si="120"/>
        <v>0</v>
      </c>
      <c r="EF30" s="45">
        <f t="shared" si="121"/>
        <v>0</v>
      </c>
      <c r="EG30" s="45">
        <f t="shared" si="122"/>
        <v>0</v>
      </c>
      <c r="EH30" s="45">
        <f t="shared" si="123"/>
        <v>0</v>
      </c>
      <c r="EI30" s="45">
        <f t="shared" si="124"/>
        <v>0</v>
      </c>
      <c r="EJ30" s="45">
        <f t="shared" si="125"/>
        <v>0</v>
      </c>
      <c r="EK30" s="45">
        <f t="shared" si="126"/>
        <v>0</v>
      </c>
      <c r="EL30" s="45">
        <f t="shared" si="127"/>
        <v>0</v>
      </c>
      <c r="EM30" s="45">
        <f t="shared" si="128"/>
        <v>0</v>
      </c>
      <c r="EN30" s="45">
        <f t="shared" si="129"/>
        <v>0</v>
      </c>
    </row>
    <row r="31" spans="1:144" ht="15.75" thickBot="1" x14ac:dyDescent="0.3">
      <c r="A31" s="48" t="s">
        <v>1570</v>
      </c>
      <c r="B31" s="57"/>
      <c r="C31" s="59"/>
      <c r="D31" s="180"/>
      <c r="E31" s="181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45" t="str">
        <f t="shared" si="0"/>
        <v/>
      </c>
      <c r="V31" s="54">
        <f t="shared" si="9"/>
        <v>0</v>
      </c>
      <c r="W31" s="45" t="str">
        <f>IF($D31&lt;&gt;"",VLOOKUP($D31,ComptesParNuméro!$N$2:$O$1266,2,FALSE),"")</f>
        <v/>
      </c>
      <c r="X31" s="45">
        <f t="shared" si="10"/>
        <v>0</v>
      </c>
      <c r="Y31" s="45">
        <f t="shared" si="11"/>
        <v>0</v>
      </c>
      <c r="Z31" s="45">
        <f t="shared" si="12"/>
        <v>0</v>
      </c>
      <c r="AA31" s="45">
        <f t="shared" si="13"/>
        <v>0</v>
      </c>
      <c r="AB31" s="45">
        <f t="shared" si="14"/>
        <v>0</v>
      </c>
      <c r="AC31" s="45">
        <f t="shared" si="15"/>
        <v>0</v>
      </c>
      <c r="AD31" s="45">
        <f t="shared" si="16"/>
        <v>0</v>
      </c>
      <c r="AE31" s="45">
        <f t="shared" si="17"/>
        <v>0</v>
      </c>
      <c r="AF31" s="45">
        <f t="shared" si="18"/>
        <v>0</v>
      </c>
      <c r="AG31" s="45">
        <f t="shared" si="19"/>
        <v>0</v>
      </c>
      <c r="AH31" s="45">
        <f t="shared" si="20"/>
        <v>0</v>
      </c>
      <c r="AI31" s="45">
        <f t="shared" si="21"/>
        <v>0</v>
      </c>
      <c r="AJ31" s="45">
        <f t="shared" si="22"/>
        <v>0</v>
      </c>
      <c r="AK31" s="45">
        <f t="shared" si="23"/>
        <v>0</v>
      </c>
      <c r="AL31" s="45">
        <f t="shared" si="24"/>
        <v>0</v>
      </c>
      <c r="AM31" s="45">
        <f t="shared" si="25"/>
        <v>0</v>
      </c>
      <c r="AN31" s="45">
        <f t="shared" si="26"/>
        <v>0</v>
      </c>
      <c r="AO31" s="45">
        <f t="shared" si="27"/>
        <v>0</v>
      </c>
      <c r="AP31" s="45">
        <f t="shared" si="28"/>
        <v>0</v>
      </c>
      <c r="AQ31" s="45">
        <f t="shared" si="29"/>
        <v>0</v>
      </c>
      <c r="AR31" s="45">
        <f t="shared" si="30"/>
        <v>0</v>
      </c>
      <c r="AS31" s="45">
        <f t="shared" si="31"/>
        <v>0</v>
      </c>
      <c r="AT31" s="45">
        <f t="shared" si="32"/>
        <v>0</v>
      </c>
      <c r="AU31" s="45">
        <f t="shared" si="33"/>
        <v>0</v>
      </c>
      <c r="AV31" s="45">
        <f t="shared" si="34"/>
        <v>0</v>
      </c>
      <c r="AW31" s="45">
        <f t="shared" si="35"/>
        <v>0</v>
      </c>
      <c r="AX31" s="45">
        <f t="shared" si="36"/>
        <v>0</v>
      </c>
      <c r="AY31" s="45">
        <f t="shared" si="37"/>
        <v>0</v>
      </c>
      <c r="AZ31" s="45">
        <f t="shared" si="38"/>
        <v>0</v>
      </c>
      <c r="BA31" s="45">
        <f t="shared" si="39"/>
        <v>0</v>
      </c>
      <c r="BB31" s="45" t="str">
        <f>IF($D31&lt;&gt;"",VLOOKUP($D31,ComptesParNuméro!$N$2:$P$1266,3,FALSE),"")</f>
        <v/>
      </c>
      <c r="BC31" s="45">
        <f t="shared" si="40"/>
        <v>0</v>
      </c>
      <c r="BD31" s="45">
        <f t="shared" si="41"/>
        <v>0</v>
      </c>
      <c r="BE31" s="45">
        <f t="shared" si="42"/>
        <v>0</v>
      </c>
      <c r="BF31" s="45">
        <f t="shared" si="43"/>
        <v>0</v>
      </c>
      <c r="BG31" s="45">
        <f t="shared" si="44"/>
        <v>0</v>
      </c>
      <c r="BH31" s="45">
        <f t="shared" si="45"/>
        <v>0</v>
      </c>
      <c r="BI31" s="45">
        <f t="shared" si="46"/>
        <v>0</v>
      </c>
      <c r="BJ31" s="45">
        <f t="shared" si="47"/>
        <v>0</v>
      </c>
      <c r="BK31" s="45">
        <f t="shared" si="48"/>
        <v>0</v>
      </c>
      <c r="BL31" s="45">
        <f t="shared" si="49"/>
        <v>0</v>
      </c>
      <c r="BM31" s="45">
        <f t="shared" si="50"/>
        <v>0</v>
      </c>
      <c r="BN31" s="45">
        <f t="shared" si="51"/>
        <v>0</v>
      </c>
      <c r="BO31" s="45">
        <f t="shared" si="52"/>
        <v>0</v>
      </c>
      <c r="BP31" s="45">
        <f t="shared" si="53"/>
        <v>0</v>
      </c>
      <c r="BQ31" s="45">
        <f t="shared" si="54"/>
        <v>0</v>
      </c>
      <c r="BR31" s="45">
        <f t="shared" si="55"/>
        <v>0</v>
      </c>
      <c r="BS31" s="45">
        <f t="shared" si="56"/>
        <v>0</v>
      </c>
      <c r="BT31" s="45">
        <f t="shared" si="57"/>
        <v>0</v>
      </c>
      <c r="BU31" s="45">
        <f t="shared" si="58"/>
        <v>0</v>
      </c>
      <c r="BV31" s="45">
        <f t="shared" si="59"/>
        <v>0</v>
      </c>
      <c r="BW31" s="45">
        <f t="shared" si="60"/>
        <v>0</v>
      </c>
      <c r="BX31" s="45">
        <f t="shared" si="61"/>
        <v>0</v>
      </c>
      <c r="BY31" s="45">
        <f t="shared" si="62"/>
        <v>0</v>
      </c>
      <c r="BZ31" s="45">
        <f t="shared" si="63"/>
        <v>0</v>
      </c>
      <c r="CA31" s="45">
        <f t="shared" si="64"/>
        <v>0</v>
      </c>
      <c r="CB31" s="45">
        <f t="shared" si="65"/>
        <v>0</v>
      </c>
      <c r="CC31" s="45">
        <f t="shared" si="66"/>
        <v>0</v>
      </c>
      <c r="CD31" s="45">
        <f t="shared" si="67"/>
        <v>0</v>
      </c>
      <c r="CE31" s="45">
        <f t="shared" si="68"/>
        <v>0</v>
      </c>
      <c r="CF31" s="45">
        <f t="shared" si="69"/>
        <v>0</v>
      </c>
      <c r="CG31" s="45">
        <f t="shared" si="70"/>
        <v>0</v>
      </c>
      <c r="CH31" s="45">
        <f t="shared" si="71"/>
        <v>0</v>
      </c>
      <c r="CI31" s="45">
        <f t="shared" si="72"/>
        <v>0</v>
      </c>
      <c r="CJ31" s="45">
        <f t="shared" si="73"/>
        <v>0</v>
      </c>
      <c r="CK31" s="45">
        <f t="shared" si="74"/>
        <v>0</v>
      </c>
      <c r="CL31" s="45">
        <f t="shared" si="75"/>
        <v>0</v>
      </c>
      <c r="CM31" s="45">
        <f t="shared" si="76"/>
        <v>0</v>
      </c>
      <c r="CN31" s="45">
        <f t="shared" si="77"/>
        <v>0</v>
      </c>
      <c r="CO31" s="45">
        <f t="shared" si="78"/>
        <v>0</v>
      </c>
      <c r="CP31" s="45">
        <f t="shared" si="79"/>
        <v>0</v>
      </c>
      <c r="CQ31" s="45">
        <f t="shared" si="80"/>
        <v>0</v>
      </c>
      <c r="CR31" s="45">
        <f t="shared" si="81"/>
        <v>0</v>
      </c>
      <c r="CS31" s="45">
        <f t="shared" si="82"/>
        <v>0</v>
      </c>
      <c r="CT31" s="45">
        <f t="shared" si="83"/>
        <v>0</v>
      </c>
      <c r="CU31" s="45">
        <f t="shared" si="84"/>
        <v>0</v>
      </c>
      <c r="CV31" s="45">
        <f t="shared" si="85"/>
        <v>0</v>
      </c>
      <c r="CW31" s="45">
        <f t="shared" si="86"/>
        <v>0</v>
      </c>
      <c r="CX31" s="45">
        <f t="shared" si="87"/>
        <v>0</v>
      </c>
      <c r="CY31" s="45">
        <f t="shared" si="88"/>
        <v>0</v>
      </c>
      <c r="CZ31" s="45">
        <f t="shared" si="89"/>
        <v>0</v>
      </c>
      <c r="DA31" s="45">
        <f t="shared" si="90"/>
        <v>0</v>
      </c>
      <c r="DB31" s="45">
        <f t="shared" si="91"/>
        <v>0</v>
      </c>
      <c r="DC31" s="45">
        <f t="shared" si="92"/>
        <v>0</v>
      </c>
      <c r="DD31" s="45">
        <f t="shared" si="93"/>
        <v>0</v>
      </c>
      <c r="DE31" s="45">
        <f t="shared" si="94"/>
        <v>0</v>
      </c>
      <c r="DF31" s="45">
        <f t="shared" si="95"/>
        <v>0</v>
      </c>
      <c r="DG31" s="45">
        <f t="shared" si="96"/>
        <v>0</v>
      </c>
      <c r="DH31" s="45">
        <f t="shared" si="97"/>
        <v>0</v>
      </c>
      <c r="DI31" s="45">
        <f t="shared" si="98"/>
        <v>0</v>
      </c>
      <c r="DJ31" s="45">
        <f t="shared" si="99"/>
        <v>0</v>
      </c>
      <c r="DK31" s="45">
        <f t="shared" si="100"/>
        <v>0</v>
      </c>
      <c r="DL31" s="45">
        <f t="shared" si="101"/>
        <v>0</v>
      </c>
      <c r="DM31" s="45">
        <f t="shared" si="102"/>
        <v>0</v>
      </c>
      <c r="DN31" s="45">
        <f t="shared" si="103"/>
        <v>0</v>
      </c>
      <c r="DO31" s="45">
        <f t="shared" si="104"/>
        <v>0</v>
      </c>
      <c r="DP31" s="45">
        <f t="shared" si="105"/>
        <v>0</v>
      </c>
      <c r="DQ31" s="45">
        <f t="shared" si="106"/>
        <v>0</v>
      </c>
      <c r="DR31" s="45">
        <f t="shared" si="107"/>
        <v>0</v>
      </c>
      <c r="DS31" s="45">
        <f t="shared" si="108"/>
        <v>0</v>
      </c>
      <c r="DT31" s="45">
        <f t="shared" si="109"/>
        <v>0</v>
      </c>
      <c r="DU31" s="45">
        <f t="shared" si="110"/>
        <v>0</v>
      </c>
      <c r="DV31" s="45">
        <f t="shared" si="111"/>
        <v>0</v>
      </c>
      <c r="DW31" s="45">
        <f t="shared" si="112"/>
        <v>0</v>
      </c>
      <c r="DX31" s="45">
        <f t="shared" si="113"/>
        <v>0</v>
      </c>
      <c r="DY31" s="45">
        <f t="shared" si="114"/>
        <v>0</v>
      </c>
      <c r="DZ31" s="45">
        <f t="shared" si="115"/>
        <v>0</v>
      </c>
      <c r="EA31" s="45">
        <f t="shared" si="116"/>
        <v>0</v>
      </c>
      <c r="EB31" s="45">
        <f t="shared" si="117"/>
        <v>0</v>
      </c>
      <c r="EC31" s="45">
        <f t="shared" si="118"/>
        <v>0</v>
      </c>
      <c r="ED31" s="45">
        <f t="shared" si="119"/>
        <v>0</v>
      </c>
      <c r="EE31" s="45">
        <f t="shared" si="120"/>
        <v>0</v>
      </c>
      <c r="EF31" s="45">
        <f t="shared" si="121"/>
        <v>0</v>
      </c>
      <c r="EG31" s="45">
        <f t="shared" si="122"/>
        <v>0</v>
      </c>
      <c r="EH31" s="45">
        <f t="shared" si="123"/>
        <v>0</v>
      </c>
      <c r="EI31" s="45">
        <f t="shared" si="124"/>
        <v>0</v>
      </c>
      <c r="EJ31" s="45">
        <f t="shared" si="125"/>
        <v>0</v>
      </c>
      <c r="EK31" s="45">
        <f t="shared" si="126"/>
        <v>0</v>
      </c>
      <c r="EL31" s="45">
        <f t="shared" si="127"/>
        <v>0</v>
      </c>
      <c r="EM31" s="45">
        <f t="shared" si="128"/>
        <v>0</v>
      </c>
      <c r="EN31" s="45">
        <f t="shared" si="129"/>
        <v>0</v>
      </c>
    </row>
    <row r="32" spans="1:144" ht="15.75" thickBot="1" x14ac:dyDescent="0.3">
      <c r="A32" s="48" t="s">
        <v>1570</v>
      </c>
      <c r="B32" s="57"/>
      <c r="C32" s="59"/>
      <c r="D32" s="180"/>
      <c r="E32" s="181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45" t="str">
        <f t="shared" si="0"/>
        <v/>
      </c>
      <c r="V32" s="54">
        <f t="shared" si="9"/>
        <v>0</v>
      </c>
      <c r="W32" s="45" t="str">
        <f>IF($D32&lt;&gt;"",VLOOKUP($D32,ComptesParNuméro!$N$2:$O$1266,2,FALSE),"")</f>
        <v/>
      </c>
      <c r="X32" s="45">
        <f t="shared" si="10"/>
        <v>0</v>
      </c>
      <c r="Y32" s="45">
        <f t="shared" si="11"/>
        <v>0</v>
      </c>
      <c r="Z32" s="45">
        <f t="shared" si="12"/>
        <v>0</v>
      </c>
      <c r="AA32" s="45">
        <f t="shared" si="13"/>
        <v>0</v>
      </c>
      <c r="AB32" s="45">
        <f t="shared" si="14"/>
        <v>0</v>
      </c>
      <c r="AC32" s="45">
        <f t="shared" si="15"/>
        <v>0</v>
      </c>
      <c r="AD32" s="45">
        <f t="shared" si="16"/>
        <v>0</v>
      </c>
      <c r="AE32" s="45">
        <f t="shared" si="17"/>
        <v>0</v>
      </c>
      <c r="AF32" s="45">
        <f t="shared" si="18"/>
        <v>0</v>
      </c>
      <c r="AG32" s="45">
        <f t="shared" si="19"/>
        <v>0</v>
      </c>
      <c r="AH32" s="45">
        <f t="shared" si="20"/>
        <v>0</v>
      </c>
      <c r="AI32" s="45">
        <f t="shared" si="21"/>
        <v>0</v>
      </c>
      <c r="AJ32" s="45">
        <f t="shared" si="22"/>
        <v>0</v>
      </c>
      <c r="AK32" s="45">
        <f t="shared" si="23"/>
        <v>0</v>
      </c>
      <c r="AL32" s="45">
        <f t="shared" si="24"/>
        <v>0</v>
      </c>
      <c r="AM32" s="45">
        <f t="shared" si="25"/>
        <v>0</v>
      </c>
      <c r="AN32" s="45">
        <f t="shared" si="26"/>
        <v>0</v>
      </c>
      <c r="AO32" s="45">
        <f t="shared" si="27"/>
        <v>0</v>
      </c>
      <c r="AP32" s="45">
        <f t="shared" si="28"/>
        <v>0</v>
      </c>
      <c r="AQ32" s="45">
        <f t="shared" si="29"/>
        <v>0</v>
      </c>
      <c r="AR32" s="45">
        <f t="shared" si="30"/>
        <v>0</v>
      </c>
      <c r="AS32" s="45">
        <f t="shared" si="31"/>
        <v>0</v>
      </c>
      <c r="AT32" s="45">
        <f t="shared" si="32"/>
        <v>0</v>
      </c>
      <c r="AU32" s="45">
        <f t="shared" si="33"/>
        <v>0</v>
      </c>
      <c r="AV32" s="45">
        <f t="shared" si="34"/>
        <v>0</v>
      </c>
      <c r="AW32" s="45">
        <f t="shared" si="35"/>
        <v>0</v>
      </c>
      <c r="AX32" s="45">
        <f t="shared" si="36"/>
        <v>0</v>
      </c>
      <c r="AY32" s="45">
        <f t="shared" si="37"/>
        <v>0</v>
      </c>
      <c r="AZ32" s="45">
        <f t="shared" si="38"/>
        <v>0</v>
      </c>
      <c r="BA32" s="45">
        <f t="shared" si="39"/>
        <v>0</v>
      </c>
      <c r="BB32" s="45" t="str">
        <f>IF($D32&lt;&gt;"",VLOOKUP($D32,ComptesParNuméro!$N$2:$P$1266,3,FALSE),"")</f>
        <v/>
      </c>
      <c r="BC32" s="45">
        <f t="shared" si="40"/>
        <v>0</v>
      </c>
      <c r="BD32" s="45">
        <f t="shared" si="41"/>
        <v>0</v>
      </c>
      <c r="BE32" s="45">
        <f t="shared" si="42"/>
        <v>0</v>
      </c>
      <c r="BF32" s="45">
        <f t="shared" si="43"/>
        <v>0</v>
      </c>
      <c r="BG32" s="45">
        <f t="shared" si="44"/>
        <v>0</v>
      </c>
      <c r="BH32" s="45">
        <f t="shared" si="45"/>
        <v>0</v>
      </c>
      <c r="BI32" s="45">
        <f t="shared" si="46"/>
        <v>0</v>
      </c>
      <c r="BJ32" s="45">
        <f t="shared" si="47"/>
        <v>0</v>
      </c>
      <c r="BK32" s="45">
        <f t="shared" si="48"/>
        <v>0</v>
      </c>
      <c r="BL32" s="45">
        <f t="shared" si="49"/>
        <v>0</v>
      </c>
      <c r="BM32" s="45">
        <f t="shared" si="50"/>
        <v>0</v>
      </c>
      <c r="BN32" s="45">
        <f t="shared" si="51"/>
        <v>0</v>
      </c>
      <c r="BO32" s="45">
        <f t="shared" si="52"/>
        <v>0</v>
      </c>
      <c r="BP32" s="45">
        <f t="shared" si="53"/>
        <v>0</v>
      </c>
      <c r="BQ32" s="45">
        <f t="shared" si="54"/>
        <v>0</v>
      </c>
      <c r="BR32" s="45">
        <f t="shared" si="55"/>
        <v>0</v>
      </c>
      <c r="BS32" s="45">
        <f t="shared" si="56"/>
        <v>0</v>
      </c>
      <c r="BT32" s="45">
        <f t="shared" si="57"/>
        <v>0</v>
      </c>
      <c r="BU32" s="45">
        <f t="shared" si="58"/>
        <v>0</v>
      </c>
      <c r="BV32" s="45">
        <f t="shared" si="59"/>
        <v>0</v>
      </c>
      <c r="BW32" s="45">
        <f t="shared" si="60"/>
        <v>0</v>
      </c>
      <c r="BX32" s="45">
        <f t="shared" si="61"/>
        <v>0</v>
      </c>
      <c r="BY32" s="45">
        <f t="shared" si="62"/>
        <v>0</v>
      </c>
      <c r="BZ32" s="45">
        <f t="shared" si="63"/>
        <v>0</v>
      </c>
      <c r="CA32" s="45">
        <f t="shared" si="64"/>
        <v>0</v>
      </c>
      <c r="CB32" s="45">
        <f t="shared" si="65"/>
        <v>0</v>
      </c>
      <c r="CC32" s="45">
        <f t="shared" si="66"/>
        <v>0</v>
      </c>
      <c r="CD32" s="45">
        <f t="shared" si="67"/>
        <v>0</v>
      </c>
      <c r="CE32" s="45">
        <f t="shared" si="68"/>
        <v>0</v>
      </c>
      <c r="CF32" s="45">
        <f t="shared" si="69"/>
        <v>0</v>
      </c>
      <c r="CG32" s="45">
        <f t="shared" si="70"/>
        <v>0</v>
      </c>
      <c r="CH32" s="45">
        <f t="shared" si="71"/>
        <v>0</v>
      </c>
      <c r="CI32" s="45">
        <f t="shared" si="72"/>
        <v>0</v>
      </c>
      <c r="CJ32" s="45">
        <f t="shared" si="73"/>
        <v>0</v>
      </c>
      <c r="CK32" s="45">
        <f t="shared" si="74"/>
        <v>0</v>
      </c>
      <c r="CL32" s="45">
        <f t="shared" si="75"/>
        <v>0</v>
      </c>
      <c r="CM32" s="45">
        <f t="shared" si="76"/>
        <v>0</v>
      </c>
      <c r="CN32" s="45">
        <f t="shared" si="77"/>
        <v>0</v>
      </c>
      <c r="CO32" s="45">
        <f t="shared" si="78"/>
        <v>0</v>
      </c>
      <c r="CP32" s="45">
        <f t="shared" si="79"/>
        <v>0</v>
      </c>
      <c r="CQ32" s="45">
        <f t="shared" si="80"/>
        <v>0</v>
      </c>
      <c r="CR32" s="45">
        <f t="shared" si="81"/>
        <v>0</v>
      </c>
      <c r="CS32" s="45">
        <f t="shared" si="82"/>
        <v>0</v>
      </c>
      <c r="CT32" s="45">
        <f t="shared" si="83"/>
        <v>0</v>
      </c>
      <c r="CU32" s="45">
        <f t="shared" si="84"/>
        <v>0</v>
      </c>
      <c r="CV32" s="45">
        <f t="shared" si="85"/>
        <v>0</v>
      </c>
      <c r="CW32" s="45">
        <f t="shared" si="86"/>
        <v>0</v>
      </c>
      <c r="CX32" s="45">
        <f t="shared" si="87"/>
        <v>0</v>
      </c>
      <c r="CY32" s="45">
        <f t="shared" si="88"/>
        <v>0</v>
      </c>
      <c r="CZ32" s="45">
        <f t="shared" si="89"/>
        <v>0</v>
      </c>
      <c r="DA32" s="45">
        <f t="shared" si="90"/>
        <v>0</v>
      </c>
      <c r="DB32" s="45">
        <f t="shared" si="91"/>
        <v>0</v>
      </c>
      <c r="DC32" s="45">
        <f t="shared" si="92"/>
        <v>0</v>
      </c>
      <c r="DD32" s="45">
        <f t="shared" si="93"/>
        <v>0</v>
      </c>
      <c r="DE32" s="45">
        <f t="shared" si="94"/>
        <v>0</v>
      </c>
      <c r="DF32" s="45">
        <f t="shared" si="95"/>
        <v>0</v>
      </c>
      <c r="DG32" s="45">
        <f t="shared" si="96"/>
        <v>0</v>
      </c>
      <c r="DH32" s="45">
        <f t="shared" si="97"/>
        <v>0</v>
      </c>
      <c r="DI32" s="45">
        <f t="shared" si="98"/>
        <v>0</v>
      </c>
      <c r="DJ32" s="45">
        <f t="shared" si="99"/>
        <v>0</v>
      </c>
      <c r="DK32" s="45">
        <f t="shared" si="100"/>
        <v>0</v>
      </c>
      <c r="DL32" s="45">
        <f t="shared" si="101"/>
        <v>0</v>
      </c>
      <c r="DM32" s="45">
        <f t="shared" si="102"/>
        <v>0</v>
      </c>
      <c r="DN32" s="45">
        <f t="shared" si="103"/>
        <v>0</v>
      </c>
      <c r="DO32" s="45">
        <f t="shared" si="104"/>
        <v>0</v>
      </c>
      <c r="DP32" s="45">
        <f t="shared" si="105"/>
        <v>0</v>
      </c>
      <c r="DQ32" s="45">
        <f t="shared" si="106"/>
        <v>0</v>
      </c>
      <c r="DR32" s="45">
        <f t="shared" si="107"/>
        <v>0</v>
      </c>
      <c r="DS32" s="45">
        <f t="shared" si="108"/>
        <v>0</v>
      </c>
      <c r="DT32" s="45">
        <f t="shared" si="109"/>
        <v>0</v>
      </c>
      <c r="DU32" s="45">
        <f t="shared" si="110"/>
        <v>0</v>
      </c>
      <c r="DV32" s="45">
        <f t="shared" si="111"/>
        <v>0</v>
      </c>
      <c r="DW32" s="45">
        <f t="shared" si="112"/>
        <v>0</v>
      </c>
      <c r="DX32" s="45">
        <f t="shared" si="113"/>
        <v>0</v>
      </c>
      <c r="DY32" s="45">
        <f t="shared" si="114"/>
        <v>0</v>
      </c>
      <c r="DZ32" s="45">
        <f t="shared" si="115"/>
        <v>0</v>
      </c>
      <c r="EA32" s="45">
        <f t="shared" si="116"/>
        <v>0</v>
      </c>
      <c r="EB32" s="45">
        <f t="shared" si="117"/>
        <v>0</v>
      </c>
      <c r="EC32" s="45">
        <f t="shared" si="118"/>
        <v>0</v>
      </c>
      <c r="ED32" s="45">
        <f t="shared" si="119"/>
        <v>0</v>
      </c>
      <c r="EE32" s="45">
        <f t="shared" si="120"/>
        <v>0</v>
      </c>
      <c r="EF32" s="45">
        <f t="shared" si="121"/>
        <v>0</v>
      </c>
      <c r="EG32" s="45">
        <f t="shared" si="122"/>
        <v>0</v>
      </c>
      <c r="EH32" s="45">
        <f t="shared" si="123"/>
        <v>0</v>
      </c>
      <c r="EI32" s="45">
        <f t="shared" si="124"/>
        <v>0</v>
      </c>
      <c r="EJ32" s="45">
        <f t="shared" si="125"/>
        <v>0</v>
      </c>
      <c r="EK32" s="45">
        <f t="shared" si="126"/>
        <v>0</v>
      </c>
      <c r="EL32" s="45">
        <f t="shared" si="127"/>
        <v>0</v>
      </c>
      <c r="EM32" s="45">
        <f t="shared" si="128"/>
        <v>0</v>
      </c>
      <c r="EN32" s="45">
        <f t="shared" si="129"/>
        <v>0</v>
      </c>
    </row>
    <row r="33" spans="1:144" ht="15.75" thickBot="1" x14ac:dyDescent="0.3">
      <c r="A33" s="48" t="s">
        <v>1570</v>
      </c>
      <c r="B33" s="57"/>
      <c r="C33" s="59"/>
      <c r="D33" s="180"/>
      <c r="E33" s="181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45" t="str">
        <f t="shared" si="0"/>
        <v/>
      </c>
      <c r="V33" s="54">
        <f t="shared" si="9"/>
        <v>0</v>
      </c>
      <c r="W33" s="45" t="str">
        <f>IF($D33&lt;&gt;"",VLOOKUP($D33,ComptesParNuméro!$N$2:$O$1266,2,FALSE),"")</f>
        <v/>
      </c>
      <c r="X33" s="45">
        <f t="shared" si="10"/>
        <v>0</v>
      </c>
      <c r="Y33" s="45">
        <f t="shared" si="11"/>
        <v>0</v>
      </c>
      <c r="Z33" s="45">
        <f t="shared" si="12"/>
        <v>0</v>
      </c>
      <c r="AA33" s="45">
        <f t="shared" si="13"/>
        <v>0</v>
      </c>
      <c r="AB33" s="45">
        <f t="shared" si="14"/>
        <v>0</v>
      </c>
      <c r="AC33" s="45">
        <f t="shared" si="15"/>
        <v>0</v>
      </c>
      <c r="AD33" s="45">
        <f t="shared" si="16"/>
        <v>0</v>
      </c>
      <c r="AE33" s="45">
        <f t="shared" si="17"/>
        <v>0</v>
      </c>
      <c r="AF33" s="45">
        <f t="shared" si="18"/>
        <v>0</v>
      </c>
      <c r="AG33" s="45">
        <f t="shared" si="19"/>
        <v>0</v>
      </c>
      <c r="AH33" s="45">
        <f t="shared" si="20"/>
        <v>0</v>
      </c>
      <c r="AI33" s="45">
        <f t="shared" si="21"/>
        <v>0</v>
      </c>
      <c r="AJ33" s="45">
        <f t="shared" si="22"/>
        <v>0</v>
      </c>
      <c r="AK33" s="45">
        <f t="shared" si="23"/>
        <v>0</v>
      </c>
      <c r="AL33" s="45">
        <f t="shared" si="24"/>
        <v>0</v>
      </c>
      <c r="AM33" s="45">
        <f t="shared" si="25"/>
        <v>0</v>
      </c>
      <c r="AN33" s="45">
        <f t="shared" si="26"/>
        <v>0</v>
      </c>
      <c r="AO33" s="45">
        <f t="shared" si="27"/>
        <v>0</v>
      </c>
      <c r="AP33" s="45">
        <f t="shared" si="28"/>
        <v>0</v>
      </c>
      <c r="AQ33" s="45">
        <f t="shared" si="29"/>
        <v>0</v>
      </c>
      <c r="AR33" s="45">
        <f t="shared" si="30"/>
        <v>0</v>
      </c>
      <c r="AS33" s="45">
        <f t="shared" si="31"/>
        <v>0</v>
      </c>
      <c r="AT33" s="45">
        <f t="shared" si="32"/>
        <v>0</v>
      </c>
      <c r="AU33" s="45">
        <f t="shared" si="33"/>
        <v>0</v>
      </c>
      <c r="AV33" s="45">
        <f t="shared" si="34"/>
        <v>0</v>
      </c>
      <c r="AW33" s="45">
        <f t="shared" si="35"/>
        <v>0</v>
      </c>
      <c r="AX33" s="45">
        <f t="shared" si="36"/>
        <v>0</v>
      </c>
      <c r="AY33" s="45">
        <f t="shared" si="37"/>
        <v>0</v>
      </c>
      <c r="AZ33" s="45">
        <f t="shared" si="38"/>
        <v>0</v>
      </c>
      <c r="BA33" s="45">
        <f t="shared" si="39"/>
        <v>0</v>
      </c>
      <c r="BB33" s="45" t="str">
        <f>IF($D33&lt;&gt;"",VLOOKUP($D33,ComptesParNuméro!$N$2:$P$1266,3,FALSE),"")</f>
        <v/>
      </c>
      <c r="BC33" s="45">
        <f t="shared" si="40"/>
        <v>0</v>
      </c>
      <c r="BD33" s="45">
        <f t="shared" si="41"/>
        <v>0</v>
      </c>
      <c r="BE33" s="45">
        <f t="shared" si="42"/>
        <v>0</v>
      </c>
      <c r="BF33" s="45">
        <f t="shared" si="43"/>
        <v>0</v>
      </c>
      <c r="BG33" s="45">
        <f t="shared" si="44"/>
        <v>0</v>
      </c>
      <c r="BH33" s="45">
        <f t="shared" si="45"/>
        <v>0</v>
      </c>
      <c r="BI33" s="45">
        <f t="shared" si="46"/>
        <v>0</v>
      </c>
      <c r="BJ33" s="45">
        <f t="shared" si="47"/>
        <v>0</v>
      </c>
      <c r="BK33" s="45">
        <f t="shared" si="48"/>
        <v>0</v>
      </c>
      <c r="BL33" s="45">
        <f t="shared" si="49"/>
        <v>0</v>
      </c>
      <c r="BM33" s="45">
        <f t="shared" si="50"/>
        <v>0</v>
      </c>
      <c r="BN33" s="45">
        <f t="shared" si="51"/>
        <v>0</v>
      </c>
      <c r="BO33" s="45">
        <f t="shared" si="52"/>
        <v>0</v>
      </c>
      <c r="BP33" s="45">
        <f t="shared" si="53"/>
        <v>0</v>
      </c>
      <c r="BQ33" s="45">
        <f t="shared" si="54"/>
        <v>0</v>
      </c>
      <c r="BR33" s="45">
        <f t="shared" si="55"/>
        <v>0</v>
      </c>
      <c r="BS33" s="45">
        <f t="shared" si="56"/>
        <v>0</v>
      </c>
      <c r="BT33" s="45">
        <f t="shared" si="57"/>
        <v>0</v>
      </c>
      <c r="BU33" s="45">
        <f t="shared" si="58"/>
        <v>0</v>
      </c>
      <c r="BV33" s="45">
        <f t="shared" si="59"/>
        <v>0</v>
      </c>
      <c r="BW33" s="45">
        <f t="shared" si="60"/>
        <v>0</v>
      </c>
      <c r="BX33" s="45">
        <f t="shared" si="61"/>
        <v>0</v>
      </c>
      <c r="BY33" s="45">
        <f t="shared" si="62"/>
        <v>0</v>
      </c>
      <c r="BZ33" s="45">
        <f t="shared" si="63"/>
        <v>0</v>
      </c>
      <c r="CA33" s="45">
        <f t="shared" si="64"/>
        <v>0</v>
      </c>
      <c r="CB33" s="45">
        <f t="shared" si="65"/>
        <v>0</v>
      </c>
      <c r="CC33" s="45">
        <f t="shared" si="66"/>
        <v>0</v>
      </c>
      <c r="CD33" s="45">
        <f t="shared" si="67"/>
        <v>0</v>
      </c>
      <c r="CE33" s="45">
        <f t="shared" si="68"/>
        <v>0</v>
      </c>
      <c r="CF33" s="45">
        <f t="shared" si="69"/>
        <v>0</v>
      </c>
      <c r="CG33" s="45">
        <f t="shared" si="70"/>
        <v>0</v>
      </c>
      <c r="CH33" s="45">
        <f t="shared" si="71"/>
        <v>0</v>
      </c>
      <c r="CI33" s="45">
        <f t="shared" si="72"/>
        <v>0</v>
      </c>
      <c r="CJ33" s="45">
        <f t="shared" si="73"/>
        <v>0</v>
      </c>
      <c r="CK33" s="45">
        <f t="shared" si="74"/>
        <v>0</v>
      </c>
      <c r="CL33" s="45">
        <f t="shared" si="75"/>
        <v>0</v>
      </c>
      <c r="CM33" s="45">
        <f t="shared" si="76"/>
        <v>0</v>
      </c>
      <c r="CN33" s="45">
        <f t="shared" si="77"/>
        <v>0</v>
      </c>
      <c r="CO33" s="45">
        <f t="shared" si="78"/>
        <v>0</v>
      </c>
      <c r="CP33" s="45">
        <f t="shared" si="79"/>
        <v>0</v>
      </c>
      <c r="CQ33" s="45">
        <f t="shared" si="80"/>
        <v>0</v>
      </c>
      <c r="CR33" s="45">
        <f t="shared" si="81"/>
        <v>0</v>
      </c>
      <c r="CS33" s="45">
        <f t="shared" si="82"/>
        <v>0</v>
      </c>
      <c r="CT33" s="45">
        <f t="shared" si="83"/>
        <v>0</v>
      </c>
      <c r="CU33" s="45">
        <f t="shared" si="84"/>
        <v>0</v>
      </c>
      <c r="CV33" s="45">
        <f t="shared" si="85"/>
        <v>0</v>
      </c>
      <c r="CW33" s="45">
        <f t="shared" si="86"/>
        <v>0</v>
      </c>
      <c r="CX33" s="45">
        <f t="shared" si="87"/>
        <v>0</v>
      </c>
      <c r="CY33" s="45">
        <f t="shared" si="88"/>
        <v>0</v>
      </c>
      <c r="CZ33" s="45">
        <f t="shared" si="89"/>
        <v>0</v>
      </c>
      <c r="DA33" s="45">
        <f t="shared" si="90"/>
        <v>0</v>
      </c>
      <c r="DB33" s="45">
        <f t="shared" si="91"/>
        <v>0</v>
      </c>
      <c r="DC33" s="45">
        <f t="shared" si="92"/>
        <v>0</v>
      </c>
      <c r="DD33" s="45">
        <f t="shared" si="93"/>
        <v>0</v>
      </c>
      <c r="DE33" s="45">
        <f t="shared" si="94"/>
        <v>0</v>
      </c>
      <c r="DF33" s="45">
        <f t="shared" si="95"/>
        <v>0</v>
      </c>
      <c r="DG33" s="45">
        <f t="shared" si="96"/>
        <v>0</v>
      </c>
      <c r="DH33" s="45">
        <f t="shared" si="97"/>
        <v>0</v>
      </c>
      <c r="DI33" s="45">
        <f t="shared" si="98"/>
        <v>0</v>
      </c>
      <c r="DJ33" s="45">
        <f t="shared" si="99"/>
        <v>0</v>
      </c>
      <c r="DK33" s="45">
        <f t="shared" si="100"/>
        <v>0</v>
      </c>
      <c r="DL33" s="45">
        <f t="shared" si="101"/>
        <v>0</v>
      </c>
      <c r="DM33" s="45">
        <f t="shared" si="102"/>
        <v>0</v>
      </c>
      <c r="DN33" s="45">
        <f t="shared" si="103"/>
        <v>0</v>
      </c>
      <c r="DO33" s="45">
        <f t="shared" si="104"/>
        <v>0</v>
      </c>
      <c r="DP33" s="45">
        <f t="shared" si="105"/>
        <v>0</v>
      </c>
      <c r="DQ33" s="45">
        <f t="shared" si="106"/>
        <v>0</v>
      </c>
      <c r="DR33" s="45">
        <f t="shared" si="107"/>
        <v>0</v>
      </c>
      <c r="DS33" s="45">
        <f t="shared" si="108"/>
        <v>0</v>
      </c>
      <c r="DT33" s="45">
        <f t="shared" si="109"/>
        <v>0</v>
      </c>
      <c r="DU33" s="45">
        <f t="shared" si="110"/>
        <v>0</v>
      </c>
      <c r="DV33" s="45">
        <f t="shared" si="111"/>
        <v>0</v>
      </c>
      <c r="DW33" s="45">
        <f t="shared" si="112"/>
        <v>0</v>
      </c>
      <c r="DX33" s="45">
        <f t="shared" si="113"/>
        <v>0</v>
      </c>
      <c r="DY33" s="45">
        <f t="shared" si="114"/>
        <v>0</v>
      </c>
      <c r="DZ33" s="45">
        <f t="shared" si="115"/>
        <v>0</v>
      </c>
      <c r="EA33" s="45">
        <f t="shared" si="116"/>
        <v>0</v>
      </c>
      <c r="EB33" s="45">
        <f t="shared" si="117"/>
        <v>0</v>
      </c>
      <c r="EC33" s="45">
        <f t="shared" si="118"/>
        <v>0</v>
      </c>
      <c r="ED33" s="45">
        <f t="shared" si="119"/>
        <v>0</v>
      </c>
      <c r="EE33" s="45">
        <f t="shared" si="120"/>
        <v>0</v>
      </c>
      <c r="EF33" s="45">
        <f t="shared" si="121"/>
        <v>0</v>
      </c>
      <c r="EG33" s="45">
        <f t="shared" si="122"/>
        <v>0</v>
      </c>
      <c r="EH33" s="45">
        <f t="shared" si="123"/>
        <v>0</v>
      </c>
      <c r="EI33" s="45">
        <f t="shared" si="124"/>
        <v>0</v>
      </c>
      <c r="EJ33" s="45">
        <f t="shared" si="125"/>
        <v>0</v>
      </c>
      <c r="EK33" s="45">
        <f t="shared" si="126"/>
        <v>0</v>
      </c>
      <c r="EL33" s="45">
        <f t="shared" si="127"/>
        <v>0</v>
      </c>
      <c r="EM33" s="45">
        <f t="shared" si="128"/>
        <v>0</v>
      </c>
      <c r="EN33" s="45">
        <f t="shared" si="129"/>
        <v>0</v>
      </c>
    </row>
    <row r="34" spans="1:144" ht="15.75" thickBot="1" x14ac:dyDescent="0.3">
      <c r="A34" s="48" t="s">
        <v>1570</v>
      </c>
      <c r="B34" s="57"/>
      <c r="C34" s="59"/>
      <c r="D34" s="180"/>
      <c r="E34" s="181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45" t="str">
        <f t="shared" si="0"/>
        <v/>
      </c>
      <c r="V34" s="54">
        <f t="shared" si="9"/>
        <v>0</v>
      </c>
      <c r="W34" s="45" t="str">
        <f>IF($D34&lt;&gt;"",VLOOKUP($D34,ComptesParNuméro!$N$2:$O$1266,2,FALSE),"")</f>
        <v/>
      </c>
      <c r="X34" s="45">
        <f t="shared" si="10"/>
        <v>0</v>
      </c>
      <c r="Y34" s="45">
        <f t="shared" si="11"/>
        <v>0</v>
      </c>
      <c r="Z34" s="45">
        <f t="shared" si="12"/>
        <v>0</v>
      </c>
      <c r="AA34" s="45">
        <f t="shared" si="13"/>
        <v>0</v>
      </c>
      <c r="AB34" s="45">
        <f t="shared" si="14"/>
        <v>0</v>
      </c>
      <c r="AC34" s="45">
        <f t="shared" si="15"/>
        <v>0</v>
      </c>
      <c r="AD34" s="45">
        <f t="shared" si="16"/>
        <v>0</v>
      </c>
      <c r="AE34" s="45">
        <f t="shared" si="17"/>
        <v>0</v>
      </c>
      <c r="AF34" s="45">
        <f t="shared" si="18"/>
        <v>0</v>
      </c>
      <c r="AG34" s="45">
        <f t="shared" si="19"/>
        <v>0</v>
      </c>
      <c r="AH34" s="45">
        <f t="shared" si="20"/>
        <v>0</v>
      </c>
      <c r="AI34" s="45">
        <f t="shared" si="21"/>
        <v>0</v>
      </c>
      <c r="AJ34" s="45">
        <f t="shared" si="22"/>
        <v>0</v>
      </c>
      <c r="AK34" s="45">
        <f t="shared" si="23"/>
        <v>0</v>
      </c>
      <c r="AL34" s="45">
        <f t="shared" si="24"/>
        <v>0</v>
      </c>
      <c r="AM34" s="45">
        <f t="shared" si="25"/>
        <v>0</v>
      </c>
      <c r="AN34" s="45">
        <f t="shared" si="26"/>
        <v>0</v>
      </c>
      <c r="AO34" s="45">
        <f t="shared" si="27"/>
        <v>0</v>
      </c>
      <c r="AP34" s="45">
        <f t="shared" si="28"/>
        <v>0</v>
      </c>
      <c r="AQ34" s="45">
        <f t="shared" si="29"/>
        <v>0</v>
      </c>
      <c r="AR34" s="45">
        <f t="shared" si="30"/>
        <v>0</v>
      </c>
      <c r="AS34" s="45">
        <f t="shared" si="31"/>
        <v>0</v>
      </c>
      <c r="AT34" s="45">
        <f t="shared" si="32"/>
        <v>0</v>
      </c>
      <c r="AU34" s="45">
        <f t="shared" si="33"/>
        <v>0</v>
      </c>
      <c r="AV34" s="45">
        <f t="shared" si="34"/>
        <v>0</v>
      </c>
      <c r="AW34" s="45">
        <f t="shared" si="35"/>
        <v>0</v>
      </c>
      <c r="AX34" s="45">
        <f t="shared" si="36"/>
        <v>0</v>
      </c>
      <c r="AY34" s="45">
        <f t="shared" si="37"/>
        <v>0</v>
      </c>
      <c r="AZ34" s="45">
        <f t="shared" si="38"/>
        <v>0</v>
      </c>
      <c r="BA34" s="45">
        <f t="shared" si="39"/>
        <v>0</v>
      </c>
      <c r="BB34" s="45" t="str">
        <f>IF($D34&lt;&gt;"",VLOOKUP($D34,ComptesParNuméro!$N$2:$P$1266,3,FALSE),"")</f>
        <v/>
      </c>
      <c r="BC34" s="45">
        <f t="shared" si="40"/>
        <v>0</v>
      </c>
      <c r="BD34" s="45">
        <f t="shared" si="41"/>
        <v>0</v>
      </c>
      <c r="BE34" s="45">
        <f t="shared" si="42"/>
        <v>0</v>
      </c>
      <c r="BF34" s="45">
        <f t="shared" si="43"/>
        <v>0</v>
      </c>
      <c r="BG34" s="45">
        <f t="shared" si="44"/>
        <v>0</v>
      </c>
      <c r="BH34" s="45">
        <f t="shared" si="45"/>
        <v>0</v>
      </c>
      <c r="BI34" s="45">
        <f t="shared" si="46"/>
        <v>0</v>
      </c>
      <c r="BJ34" s="45">
        <f t="shared" si="47"/>
        <v>0</v>
      </c>
      <c r="BK34" s="45">
        <f t="shared" si="48"/>
        <v>0</v>
      </c>
      <c r="BL34" s="45">
        <f t="shared" si="49"/>
        <v>0</v>
      </c>
      <c r="BM34" s="45">
        <f t="shared" si="50"/>
        <v>0</v>
      </c>
      <c r="BN34" s="45">
        <f t="shared" si="51"/>
        <v>0</v>
      </c>
      <c r="BO34" s="45">
        <f t="shared" si="52"/>
        <v>0</v>
      </c>
      <c r="BP34" s="45">
        <f t="shared" si="53"/>
        <v>0</v>
      </c>
      <c r="BQ34" s="45">
        <f t="shared" si="54"/>
        <v>0</v>
      </c>
      <c r="BR34" s="45">
        <f t="shared" si="55"/>
        <v>0</v>
      </c>
      <c r="BS34" s="45">
        <f t="shared" si="56"/>
        <v>0</v>
      </c>
      <c r="BT34" s="45">
        <f t="shared" si="57"/>
        <v>0</v>
      </c>
      <c r="BU34" s="45">
        <f t="shared" si="58"/>
        <v>0</v>
      </c>
      <c r="BV34" s="45">
        <f t="shared" si="59"/>
        <v>0</v>
      </c>
      <c r="BW34" s="45">
        <f t="shared" si="60"/>
        <v>0</v>
      </c>
      <c r="BX34" s="45">
        <f t="shared" si="61"/>
        <v>0</v>
      </c>
      <c r="BY34" s="45">
        <f t="shared" si="62"/>
        <v>0</v>
      </c>
      <c r="BZ34" s="45">
        <f t="shared" si="63"/>
        <v>0</v>
      </c>
      <c r="CA34" s="45">
        <f t="shared" si="64"/>
        <v>0</v>
      </c>
      <c r="CB34" s="45">
        <f t="shared" si="65"/>
        <v>0</v>
      </c>
      <c r="CC34" s="45">
        <f t="shared" si="66"/>
        <v>0</v>
      </c>
      <c r="CD34" s="45">
        <f t="shared" si="67"/>
        <v>0</v>
      </c>
      <c r="CE34" s="45">
        <f t="shared" si="68"/>
        <v>0</v>
      </c>
      <c r="CF34" s="45">
        <f t="shared" si="69"/>
        <v>0</v>
      </c>
      <c r="CG34" s="45">
        <f t="shared" si="70"/>
        <v>0</v>
      </c>
      <c r="CH34" s="45">
        <f t="shared" si="71"/>
        <v>0</v>
      </c>
      <c r="CI34" s="45">
        <f t="shared" si="72"/>
        <v>0</v>
      </c>
      <c r="CJ34" s="45">
        <f t="shared" si="73"/>
        <v>0</v>
      </c>
      <c r="CK34" s="45">
        <f t="shared" si="74"/>
        <v>0</v>
      </c>
      <c r="CL34" s="45">
        <f t="shared" si="75"/>
        <v>0</v>
      </c>
      <c r="CM34" s="45">
        <f t="shared" si="76"/>
        <v>0</v>
      </c>
      <c r="CN34" s="45">
        <f t="shared" si="77"/>
        <v>0</v>
      </c>
      <c r="CO34" s="45">
        <f t="shared" si="78"/>
        <v>0</v>
      </c>
      <c r="CP34" s="45">
        <f t="shared" si="79"/>
        <v>0</v>
      </c>
      <c r="CQ34" s="45">
        <f t="shared" si="80"/>
        <v>0</v>
      </c>
      <c r="CR34" s="45">
        <f t="shared" si="81"/>
        <v>0</v>
      </c>
      <c r="CS34" s="45">
        <f t="shared" si="82"/>
        <v>0</v>
      </c>
      <c r="CT34" s="45">
        <f t="shared" si="83"/>
        <v>0</v>
      </c>
      <c r="CU34" s="45">
        <f t="shared" si="84"/>
        <v>0</v>
      </c>
      <c r="CV34" s="45">
        <f t="shared" si="85"/>
        <v>0</v>
      </c>
      <c r="CW34" s="45">
        <f t="shared" si="86"/>
        <v>0</v>
      </c>
      <c r="CX34" s="45">
        <f t="shared" si="87"/>
        <v>0</v>
      </c>
      <c r="CY34" s="45">
        <f t="shared" si="88"/>
        <v>0</v>
      </c>
      <c r="CZ34" s="45">
        <f t="shared" si="89"/>
        <v>0</v>
      </c>
      <c r="DA34" s="45">
        <f t="shared" si="90"/>
        <v>0</v>
      </c>
      <c r="DB34" s="45">
        <f t="shared" si="91"/>
        <v>0</v>
      </c>
      <c r="DC34" s="45">
        <f t="shared" si="92"/>
        <v>0</v>
      </c>
      <c r="DD34" s="45">
        <f t="shared" si="93"/>
        <v>0</v>
      </c>
      <c r="DE34" s="45">
        <f t="shared" si="94"/>
        <v>0</v>
      </c>
      <c r="DF34" s="45">
        <f t="shared" si="95"/>
        <v>0</v>
      </c>
      <c r="DG34" s="45">
        <f t="shared" si="96"/>
        <v>0</v>
      </c>
      <c r="DH34" s="45">
        <f t="shared" si="97"/>
        <v>0</v>
      </c>
      <c r="DI34" s="45">
        <f t="shared" si="98"/>
        <v>0</v>
      </c>
      <c r="DJ34" s="45">
        <f t="shared" si="99"/>
        <v>0</v>
      </c>
      <c r="DK34" s="45">
        <f t="shared" si="100"/>
        <v>0</v>
      </c>
      <c r="DL34" s="45">
        <f t="shared" si="101"/>
        <v>0</v>
      </c>
      <c r="DM34" s="45">
        <f t="shared" si="102"/>
        <v>0</v>
      </c>
      <c r="DN34" s="45">
        <f t="shared" si="103"/>
        <v>0</v>
      </c>
      <c r="DO34" s="45">
        <f t="shared" si="104"/>
        <v>0</v>
      </c>
      <c r="DP34" s="45">
        <f t="shared" si="105"/>
        <v>0</v>
      </c>
      <c r="DQ34" s="45">
        <f t="shared" si="106"/>
        <v>0</v>
      </c>
      <c r="DR34" s="45">
        <f t="shared" si="107"/>
        <v>0</v>
      </c>
      <c r="DS34" s="45">
        <f t="shared" si="108"/>
        <v>0</v>
      </c>
      <c r="DT34" s="45">
        <f t="shared" si="109"/>
        <v>0</v>
      </c>
      <c r="DU34" s="45">
        <f t="shared" si="110"/>
        <v>0</v>
      </c>
      <c r="DV34" s="45">
        <f t="shared" si="111"/>
        <v>0</v>
      </c>
      <c r="DW34" s="45">
        <f t="shared" si="112"/>
        <v>0</v>
      </c>
      <c r="DX34" s="45">
        <f t="shared" si="113"/>
        <v>0</v>
      </c>
      <c r="DY34" s="45">
        <f t="shared" si="114"/>
        <v>0</v>
      </c>
      <c r="DZ34" s="45">
        <f t="shared" si="115"/>
        <v>0</v>
      </c>
      <c r="EA34" s="45">
        <f t="shared" si="116"/>
        <v>0</v>
      </c>
      <c r="EB34" s="45">
        <f t="shared" si="117"/>
        <v>0</v>
      </c>
      <c r="EC34" s="45">
        <f t="shared" si="118"/>
        <v>0</v>
      </c>
      <c r="ED34" s="45">
        <f t="shared" si="119"/>
        <v>0</v>
      </c>
      <c r="EE34" s="45">
        <f t="shared" si="120"/>
        <v>0</v>
      </c>
      <c r="EF34" s="45">
        <f t="shared" si="121"/>
        <v>0</v>
      </c>
      <c r="EG34" s="45">
        <f t="shared" si="122"/>
        <v>0</v>
      </c>
      <c r="EH34" s="45">
        <f t="shared" si="123"/>
        <v>0</v>
      </c>
      <c r="EI34" s="45">
        <f t="shared" si="124"/>
        <v>0</v>
      </c>
      <c r="EJ34" s="45">
        <f t="shared" si="125"/>
        <v>0</v>
      </c>
      <c r="EK34" s="45">
        <f t="shared" si="126"/>
        <v>0</v>
      </c>
      <c r="EL34" s="45">
        <f t="shared" si="127"/>
        <v>0</v>
      </c>
      <c r="EM34" s="45">
        <f t="shared" si="128"/>
        <v>0</v>
      </c>
      <c r="EN34" s="45">
        <f t="shared" si="129"/>
        <v>0</v>
      </c>
    </row>
    <row r="35" spans="1:144" ht="15.75" thickBot="1" x14ac:dyDescent="0.3">
      <c r="A35" s="48" t="s">
        <v>1570</v>
      </c>
      <c r="B35" s="57"/>
      <c r="C35" s="59"/>
      <c r="D35" s="180"/>
      <c r="E35" s="181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45" t="str">
        <f t="shared" si="0"/>
        <v/>
      </c>
      <c r="V35" s="54">
        <f t="shared" si="9"/>
        <v>0</v>
      </c>
      <c r="W35" s="45" t="str">
        <f>IF($D35&lt;&gt;"",VLOOKUP($D35,ComptesParNuméro!$N$2:$O$1266,2,FALSE),"")</f>
        <v/>
      </c>
      <c r="X35" s="45">
        <f t="shared" si="10"/>
        <v>0</v>
      </c>
      <c r="Y35" s="45">
        <f t="shared" si="11"/>
        <v>0</v>
      </c>
      <c r="Z35" s="45">
        <f t="shared" si="12"/>
        <v>0</v>
      </c>
      <c r="AA35" s="45">
        <f t="shared" si="13"/>
        <v>0</v>
      </c>
      <c r="AB35" s="45">
        <f t="shared" si="14"/>
        <v>0</v>
      </c>
      <c r="AC35" s="45">
        <f t="shared" si="15"/>
        <v>0</v>
      </c>
      <c r="AD35" s="45">
        <f t="shared" si="16"/>
        <v>0</v>
      </c>
      <c r="AE35" s="45">
        <f t="shared" si="17"/>
        <v>0</v>
      </c>
      <c r="AF35" s="45">
        <f t="shared" si="18"/>
        <v>0</v>
      </c>
      <c r="AG35" s="45">
        <f t="shared" si="19"/>
        <v>0</v>
      </c>
      <c r="AH35" s="45">
        <f t="shared" si="20"/>
        <v>0</v>
      </c>
      <c r="AI35" s="45">
        <f t="shared" si="21"/>
        <v>0</v>
      </c>
      <c r="AJ35" s="45">
        <f t="shared" si="22"/>
        <v>0</v>
      </c>
      <c r="AK35" s="45">
        <f t="shared" si="23"/>
        <v>0</v>
      </c>
      <c r="AL35" s="45">
        <f t="shared" si="24"/>
        <v>0</v>
      </c>
      <c r="AM35" s="45">
        <f t="shared" si="25"/>
        <v>0</v>
      </c>
      <c r="AN35" s="45">
        <f t="shared" si="26"/>
        <v>0</v>
      </c>
      <c r="AO35" s="45">
        <f t="shared" si="27"/>
        <v>0</v>
      </c>
      <c r="AP35" s="45">
        <f t="shared" si="28"/>
        <v>0</v>
      </c>
      <c r="AQ35" s="45">
        <f t="shared" si="29"/>
        <v>0</v>
      </c>
      <c r="AR35" s="45">
        <f t="shared" si="30"/>
        <v>0</v>
      </c>
      <c r="AS35" s="45">
        <f t="shared" si="31"/>
        <v>0</v>
      </c>
      <c r="AT35" s="45">
        <f t="shared" si="32"/>
        <v>0</v>
      </c>
      <c r="AU35" s="45">
        <f t="shared" si="33"/>
        <v>0</v>
      </c>
      <c r="AV35" s="45">
        <f t="shared" si="34"/>
        <v>0</v>
      </c>
      <c r="AW35" s="45">
        <f t="shared" si="35"/>
        <v>0</v>
      </c>
      <c r="AX35" s="45">
        <f t="shared" si="36"/>
        <v>0</v>
      </c>
      <c r="AY35" s="45">
        <f t="shared" si="37"/>
        <v>0</v>
      </c>
      <c r="AZ35" s="45">
        <f t="shared" si="38"/>
        <v>0</v>
      </c>
      <c r="BA35" s="45">
        <f t="shared" si="39"/>
        <v>0</v>
      </c>
      <c r="BB35" s="45" t="str">
        <f>IF($D35&lt;&gt;"",VLOOKUP($D35,ComptesParNuméro!$N$2:$P$1266,3,FALSE),"")</f>
        <v/>
      </c>
      <c r="BC35" s="45">
        <f t="shared" si="40"/>
        <v>0</v>
      </c>
      <c r="BD35" s="45">
        <f t="shared" si="41"/>
        <v>0</v>
      </c>
      <c r="BE35" s="45">
        <f t="shared" si="42"/>
        <v>0</v>
      </c>
      <c r="BF35" s="45">
        <f t="shared" si="43"/>
        <v>0</v>
      </c>
      <c r="BG35" s="45">
        <f t="shared" si="44"/>
        <v>0</v>
      </c>
      <c r="BH35" s="45">
        <f t="shared" si="45"/>
        <v>0</v>
      </c>
      <c r="BI35" s="45">
        <f t="shared" si="46"/>
        <v>0</v>
      </c>
      <c r="BJ35" s="45">
        <f t="shared" si="47"/>
        <v>0</v>
      </c>
      <c r="BK35" s="45">
        <f t="shared" si="48"/>
        <v>0</v>
      </c>
      <c r="BL35" s="45">
        <f t="shared" si="49"/>
        <v>0</v>
      </c>
      <c r="BM35" s="45">
        <f t="shared" si="50"/>
        <v>0</v>
      </c>
      <c r="BN35" s="45">
        <f t="shared" si="51"/>
        <v>0</v>
      </c>
      <c r="BO35" s="45">
        <f t="shared" si="52"/>
        <v>0</v>
      </c>
      <c r="BP35" s="45">
        <f t="shared" si="53"/>
        <v>0</v>
      </c>
      <c r="BQ35" s="45">
        <f t="shared" si="54"/>
        <v>0</v>
      </c>
      <c r="BR35" s="45">
        <f t="shared" si="55"/>
        <v>0</v>
      </c>
      <c r="BS35" s="45">
        <f t="shared" si="56"/>
        <v>0</v>
      </c>
      <c r="BT35" s="45">
        <f t="shared" si="57"/>
        <v>0</v>
      </c>
      <c r="BU35" s="45">
        <f t="shared" si="58"/>
        <v>0</v>
      </c>
      <c r="BV35" s="45">
        <f t="shared" si="59"/>
        <v>0</v>
      </c>
      <c r="BW35" s="45">
        <f t="shared" si="60"/>
        <v>0</v>
      </c>
      <c r="BX35" s="45">
        <f t="shared" si="61"/>
        <v>0</v>
      </c>
      <c r="BY35" s="45">
        <f t="shared" si="62"/>
        <v>0</v>
      </c>
      <c r="BZ35" s="45">
        <f t="shared" si="63"/>
        <v>0</v>
      </c>
      <c r="CA35" s="45">
        <f t="shared" si="64"/>
        <v>0</v>
      </c>
      <c r="CB35" s="45">
        <f t="shared" si="65"/>
        <v>0</v>
      </c>
      <c r="CC35" s="45">
        <f t="shared" si="66"/>
        <v>0</v>
      </c>
      <c r="CD35" s="45">
        <f t="shared" si="67"/>
        <v>0</v>
      </c>
      <c r="CE35" s="45">
        <f t="shared" si="68"/>
        <v>0</v>
      </c>
      <c r="CF35" s="45">
        <f t="shared" si="69"/>
        <v>0</v>
      </c>
      <c r="CG35" s="45">
        <f t="shared" si="70"/>
        <v>0</v>
      </c>
      <c r="CH35" s="45">
        <f t="shared" si="71"/>
        <v>0</v>
      </c>
      <c r="CI35" s="45">
        <f t="shared" si="72"/>
        <v>0</v>
      </c>
      <c r="CJ35" s="45">
        <f t="shared" si="73"/>
        <v>0</v>
      </c>
      <c r="CK35" s="45">
        <f t="shared" si="74"/>
        <v>0</v>
      </c>
      <c r="CL35" s="45">
        <f t="shared" si="75"/>
        <v>0</v>
      </c>
      <c r="CM35" s="45">
        <f t="shared" si="76"/>
        <v>0</v>
      </c>
      <c r="CN35" s="45">
        <f t="shared" si="77"/>
        <v>0</v>
      </c>
      <c r="CO35" s="45">
        <f t="shared" si="78"/>
        <v>0</v>
      </c>
      <c r="CP35" s="45">
        <f t="shared" si="79"/>
        <v>0</v>
      </c>
      <c r="CQ35" s="45">
        <f t="shared" si="80"/>
        <v>0</v>
      </c>
      <c r="CR35" s="45">
        <f t="shared" si="81"/>
        <v>0</v>
      </c>
      <c r="CS35" s="45">
        <f t="shared" si="82"/>
        <v>0</v>
      </c>
      <c r="CT35" s="45">
        <f t="shared" si="83"/>
        <v>0</v>
      </c>
      <c r="CU35" s="45">
        <f t="shared" si="84"/>
        <v>0</v>
      </c>
      <c r="CV35" s="45">
        <f t="shared" si="85"/>
        <v>0</v>
      </c>
      <c r="CW35" s="45">
        <f t="shared" si="86"/>
        <v>0</v>
      </c>
      <c r="CX35" s="45">
        <f t="shared" si="87"/>
        <v>0</v>
      </c>
      <c r="CY35" s="45">
        <f t="shared" si="88"/>
        <v>0</v>
      </c>
      <c r="CZ35" s="45">
        <f t="shared" si="89"/>
        <v>0</v>
      </c>
      <c r="DA35" s="45">
        <f t="shared" si="90"/>
        <v>0</v>
      </c>
      <c r="DB35" s="45">
        <f t="shared" si="91"/>
        <v>0</v>
      </c>
      <c r="DC35" s="45">
        <f t="shared" si="92"/>
        <v>0</v>
      </c>
      <c r="DD35" s="45">
        <f t="shared" si="93"/>
        <v>0</v>
      </c>
      <c r="DE35" s="45">
        <f t="shared" si="94"/>
        <v>0</v>
      </c>
      <c r="DF35" s="45">
        <f t="shared" si="95"/>
        <v>0</v>
      </c>
      <c r="DG35" s="45">
        <f t="shared" si="96"/>
        <v>0</v>
      </c>
      <c r="DH35" s="45">
        <f t="shared" si="97"/>
        <v>0</v>
      </c>
      <c r="DI35" s="45">
        <f t="shared" si="98"/>
        <v>0</v>
      </c>
      <c r="DJ35" s="45">
        <f t="shared" si="99"/>
        <v>0</v>
      </c>
      <c r="DK35" s="45">
        <f t="shared" si="100"/>
        <v>0</v>
      </c>
      <c r="DL35" s="45">
        <f t="shared" si="101"/>
        <v>0</v>
      </c>
      <c r="DM35" s="45">
        <f t="shared" si="102"/>
        <v>0</v>
      </c>
      <c r="DN35" s="45">
        <f t="shared" si="103"/>
        <v>0</v>
      </c>
      <c r="DO35" s="45">
        <f t="shared" si="104"/>
        <v>0</v>
      </c>
      <c r="DP35" s="45">
        <f t="shared" si="105"/>
        <v>0</v>
      </c>
      <c r="DQ35" s="45">
        <f t="shared" si="106"/>
        <v>0</v>
      </c>
      <c r="DR35" s="45">
        <f t="shared" si="107"/>
        <v>0</v>
      </c>
      <c r="DS35" s="45">
        <f t="shared" si="108"/>
        <v>0</v>
      </c>
      <c r="DT35" s="45">
        <f t="shared" si="109"/>
        <v>0</v>
      </c>
      <c r="DU35" s="45">
        <f t="shared" si="110"/>
        <v>0</v>
      </c>
      <c r="DV35" s="45">
        <f t="shared" si="111"/>
        <v>0</v>
      </c>
      <c r="DW35" s="45">
        <f t="shared" si="112"/>
        <v>0</v>
      </c>
      <c r="DX35" s="45">
        <f t="shared" si="113"/>
        <v>0</v>
      </c>
      <c r="DY35" s="45">
        <f t="shared" si="114"/>
        <v>0</v>
      </c>
      <c r="DZ35" s="45">
        <f t="shared" si="115"/>
        <v>0</v>
      </c>
      <c r="EA35" s="45">
        <f t="shared" si="116"/>
        <v>0</v>
      </c>
      <c r="EB35" s="45">
        <f t="shared" si="117"/>
        <v>0</v>
      </c>
      <c r="EC35" s="45">
        <f t="shared" si="118"/>
        <v>0</v>
      </c>
      <c r="ED35" s="45">
        <f t="shared" si="119"/>
        <v>0</v>
      </c>
      <c r="EE35" s="45">
        <f t="shared" si="120"/>
        <v>0</v>
      </c>
      <c r="EF35" s="45">
        <f t="shared" si="121"/>
        <v>0</v>
      </c>
      <c r="EG35" s="45">
        <f t="shared" si="122"/>
        <v>0</v>
      </c>
      <c r="EH35" s="45">
        <f t="shared" si="123"/>
        <v>0</v>
      </c>
      <c r="EI35" s="45">
        <f t="shared" si="124"/>
        <v>0</v>
      </c>
      <c r="EJ35" s="45">
        <f t="shared" si="125"/>
        <v>0</v>
      </c>
      <c r="EK35" s="45">
        <f t="shared" si="126"/>
        <v>0</v>
      </c>
      <c r="EL35" s="45">
        <f t="shared" si="127"/>
        <v>0</v>
      </c>
      <c r="EM35" s="45">
        <f t="shared" si="128"/>
        <v>0</v>
      </c>
      <c r="EN35" s="45">
        <f t="shared" si="129"/>
        <v>0</v>
      </c>
    </row>
    <row r="36" spans="1:144" ht="15.75" thickBot="1" x14ac:dyDescent="0.3">
      <c r="A36" s="48" t="s">
        <v>1570</v>
      </c>
      <c r="B36" s="57"/>
      <c r="C36" s="59"/>
      <c r="D36" s="180"/>
      <c r="E36" s="181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45" t="str">
        <f t="shared" si="0"/>
        <v/>
      </c>
      <c r="V36" s="54">
        <f t="shared" si="9"/>
        <v>0</v>
      </c>
      <c r="W36" s="45" t="str">
        <f>IF($D36&lt;&gt;"",VLOOKUP($D36,ComptesParNuméro!$N$2:$O$1266,2,FALSE),"")</f>
        <v/>
      </c>
      <c r="X36" s="45">
        <f t="shared" si="10"/>
        <v>0</v>
      </c>
      <c r="Y36" s="45">
        <f t="shared" si="11"/>
        <v>0</v>
      </c>
      <c r="Z36" s="45">
        <f t="shared" si="12"/>
        <v>0</v>
      </c>
      <c r="AA36" s="45">
        <f t="shared" si="13"/>
        <v>0</v>
      </c>
      <c r="AB36" s="45">
        <f t="shared" si="14"/>
        <v>0</v>
      </c>
      <c r="AC36" s="45">
        <f t="shared" si="15"/>
        <v>0</v>
      </c>
      <c r="AD36" s="45">
        <f t="shared" si="16"/>
        <v>0</v>
      </c>
      <c r="AE36" s="45">
        <f t="shared" si="17"/>
        <v>0</v>
      </c>
      <c r="AF36" s="45">
        <f t="shared" si="18"/>
        <v>0</v>
      </c>
      <c r="AG36" s="45">
        <f t="shared" si="19"/>
        <v>0</v>
      </c>
      <c r="AH36" s="45">
        <f t="shared" si="20"/>
        <v>0</v>
      </c>
      <c r="AI36" s="45">
        <f t="shared" si="21"/>
        <v>0</v>
      </c>
      <c r="AJ36" s="45">
        <f t="shared" si="22"/>
        <v>0</v>
      </c>
      <c r="AK36" s="45">
        <f t="shared" si="23"/>
        <v>0</v>
      </c>
      <c r="AL36" s="45">
        <f t="shared" si="24"/>
        <v>0</v>
      </c>
      <c r="AM36" s="45">
        <f t="shared" si="25"/>
        <v>0</v>
      </c>
      <c r="AN36" s="45">
        <f t="shared" si="26"/>
        <v>0</v>
      </c>
      <c r="AO36" s="45">
        <f t="shared" si="27"/>
        <v>0</v>
      </c>
      <c r="AP36" s="45">
        <f t="shared" si="28"/>
        <v>0</v>
      </c>
      <c r="AQ36" s="45">
        <f t="shared" si="29"/>
        <v>0</v>
      </c>
      <c r="AR36" s="45">
        <f t="shared" si="30"/>
        <v>0</v>
      </c>
      <c r="AS36" s="45">
        <f t="shared" si="31"/>
        <v>0</v>
      </c>
      <c r="AT36" s="45">
        <f t="shared" si="32"/>
        <v>0</v>
      </c>
      <c r="AU36" s="45">
        <f t="shared" si="33"/>
        <v>0</v>
      </c>
      <c r="AV36" s="45">
        <f t="shared" si="34"/>
        <v>0</v>
      </c>
      <c r="AW36" s="45">
        <f t="shared" si="35"/>
        <v>0</v>
      </c>
      <c r="AX36" s="45">
        <f t="shared" si="36"/>
        <v>0</v>
      </c>
      <c r="AY36" s="45">
        <f t="shared" si="37"/>
        <v>0</v>
      </c>
      <c r="AZ36" s="45">
        <f t="shared" si="38"/>
        <v>0</v>
      </c>
      <c r="BA36" s="45">
        <f t="shared" si="39"/>
        <v>0</v>
      </c>
      <c r="BB36" s="45" t="str">
        <f>IF($D36&lt;&gt;"",VLOOKUP($D36,ComptesParNuméro!$N$2:$P$1266,3,FALSE),"")</f>
        <v/>
      </c>
      <c r="BC36" s="45">
        <f t="shared" si="40"/>
        <v>0</v>
      </c>
      <c r="BD36" s="45">
        <f t="shared" si="41"/>
        <v>0</v>
      </c>
      <c r="BE36" s="45">
        <f t="shared" si="42"/>
        <v>0</v>
      </c>
      <c r="BF36" s="45">
        <f t="shared" si="43"/>
        <v>0</v>
      </c>
      <c r="BG36" s="45">
        <f t="shared" si="44"/>
        <v>0</v>
      </c>
      <c r="BH36" s="45">
        <f t="shared" si="45"/>
        <v>0</v>
      </c>
      <c r="BI36" s="45">
        <f t="shared" si="46"/>
        <v>0</v>
      </c>
      <c r="BJ36" s="45">
        <f t="shared" si="47"/>
        <v>0</v>
      </c>
      <c r="BK36" s="45">
        <f t="shared" si="48"/>
        <v>0</v>
      </c>
      <c r="BL36" s="45">
        <f t="shared" si="49"/>
        <v>0</v>
      </c>
      <c r="BM36" s="45">
        <f t="shared" si="50"/>
        <v>0</v>
      </c>
      <c r="BN36" s="45">
        <f t="shared" si="51"/>
        <v>0</v>
      </c>
      <c r="BO36" s="45">
        <f t="shared" si="52"/>
        <v>0</v>
      </c>
      <c r="BP36" s="45">
        <f t="shared" si="53"/>
        <v>0</v>
      </c>
      <c r="BQ36" s="45">
        <f t="shared" si="54"/>
        <v>0</v>
      </c>
      <c r="BR36" s="45">
        <f t="shared" si="55"/>
        <v>0</v>
      </c>
      <c r="BS36" s="45">
        <f t="shared" si="56"/>
        <v>0</v>
      </c>
      <c r="BT36" s="45">
        <f t="shared" si="57"/>
        <v>0</v>
      </c>
      <c r="BU36" s="45">
        <f t="shared" si="58"/>
        <v>0</v>
      </c>
      <c r="BV36" s="45">
        <f t="shared" si="59"/>
        <v>0</v>
      </c>
      <c r="BW36" s="45">
        <f t="shared" si="60"/>
        <v>0</v>
      </c>
      <c r="BX36" s="45">
        <f t="shared" si="61"/>
        <v>0</v>
      </c>
      <c r="BY36" s="45">
        <f t="shared" si="62"/>
        <v>0</v>
      </c>
      <c r="BZ36" s="45">
        <f t="shared" si="63"/>
        <v>0</v>
      </c>
      <c r="CA36" s="45">
        <f t="shared" si="64"/>
        <v>0</v>
      </c>
      <c r="CB36" s="45">
        <f t="shared" si="65"/>
        <v>0</v>
      </c>
      <c r="CC36" s="45">
        <f t="shared" si="66"/>
        <v>0</v>
      </c>
      <c r="CD36" s="45">
        <f t="shared" si="67"/>
        <v>0</v>
      </c>
      <c r="CE36" s="45">
        <f t="shared" si="68"/>
        <v>0</v>
      </c>
      <c r="CF36" s="45">
        <f t="shared" si="69"/>
        <v>0</v>
      </c>
      <c r="CG36" s="45">
        <f t="shared" si="70"/>
        <v>0</v>
      </c>
      <c r="CH36" s="45">
        <f t="shared" si="71"/>
        <v>0</v>
      </c>
      <c r="CI36" s="45">
        <f t="shared" si="72"/>
        <v>0</v>
      </c>
      <c r="CJ36" s="45">
        <f t="shared" si="73"/>
        <v>0</v>
      </c>
      <c r="CK36" s="45">
        <f t="shared" si="74"/>
        <v>0</v>
      </c>
      <c r="CL36" s="45">
        <f t="shared" si="75"/>
        <v>0</v>
      </c>
      <c r="CM36" s="45">
        <f t="shared" si="76"/>
        <v>0</v>
      </c>
      <c r="CN36" s="45">
        <f t="shared" si="77"/>
        <v>0</v>
      </c>
      <c r="CO36" s="45">
        <f t="shared" si="78"/>
        <v>0</v>
      </c>
      <c r="CP36" s="45">
        <f t="shared" si="79"/>
        <v>0</v>
      </c>
      <c r="CQ36" s="45">
        <f t="shared" si="80"/>
        <v>0</v>
      </c>
      <c r="CR36" s="45">
        <f t="shared" si="81"/>
        <v>0</v>
      </c>
      <c r="CS36" s="45">
        <f t="shared" si="82"/>
        <v>0</v>
      </c>
      <c r="CT36" s="45">
        <f t="shared" si="83"/>
        <v>0</v>
      </c>
      <c r="CU36" s="45">
        <f t="shared" si="84"/>
        <v>0</v>
      </c>
      <c r="CV36" s="45">
        <f t="shared" si="85"/>
        <v>0</v>
      </c>
      <c r="CW36" s="45">
        <f t="shared" si="86"/>
        <v>0</v>
      </c>
      <c r="CX36" s="45">
        <f t="shared" si="87"/>
        <v>0</v>
      </c>
      <c r="CY36" s="45">
        <f t="shared" si="88"/>
        <v>0</v>
      </c>
      <c r="CZ36" s="45">
        <f t="shared" si="89"/>
        <v>0</v>
      </c>
      <c r="DA36" s="45">
        <f t="shared" si="90"/>
        <v>0</v>
      </c>
      <c r="DB36" s="45">
        <f t="shared" si="91"/>
        <v>0</v>
      </c>
      <c r="DC36" s="45">
        <f t="shared" si="92"/>
        <v>0</v>
      </c>
      <c r="DD36" s="45">
        <f t="shared" si="93"/>
        <v>0</v>
      </c>
      <c r="DE36" s="45">
        <f t="shared" si="94"/>
        <v>0</v>
      </c>
      <c r="DF36" s="45">
        <f t="shared" si="95"/>
        <v>0</v>
      </c>
      <c r="DG36" s="45">
        <f t="shared" si="96"/>
        <v>0</v>
      </c>
      <c r="DH36" s="45">
        <f t="shared" si="97"/>
        <v>0</v>
      </c>
      <c r="DI36" s="45">
        <f t="shared" si="98"/>
        <v>0</v>
      </c>
      <c r="DJ36" s="45">
        <f t="shared" si="99"/>
        <v>0</v>
      </c>
      <c r="DK36" s="45">
        <f t="shared" si="100"/>
        <v>0</v>
      </c>
      <c r="DL36" s="45">
        <f t="shared" si="101"/>
        <v>0</v>
      </c>
      <c r="DM36" s="45">
        <f t="shared" si="102"/>
        <v>0</v>
      </c>
      <c r="DN36" s="45">
        <f t="shared" si="103"/>
        <v>0</v>
      </c>
      <c r="DO36" s="45">
        <f t="shared" si="104"/>
        <v>0</v>
      </c>
      <c r="DP36" s="45">
        <f t="shared" si="105"/>
        <v>0</v>
      </c>
      <c r="DQ36" s="45">
        <f t="shared" si="106"/>
        <v>0</v>
      </c>
      <c r="DR36" s="45">
        <f t="shared" si="107"/>
        <v>0</v>
      </c>
      <c r="DS36" s="45">
        <f t="shared" si="108"/>
        <v>0</v>
      </c>
      <c r="DT36" s="45">
        <f t="shared" si="109"/>
        <v>0</v>
      </c>
      <c r="DU36" s="45">
        <f t="shared" si="110"/>
        <v>0</v>
      </c>
      <c r="DV36" s="45">
        <f t="shared" si="111"/>
        <v>0</v>
      </c>
      <c r="DW36" s="45">
        <f t="shared" si="112"/>
        <v>0</v>
      </c>
      <c r="DX36" s="45">
        <f t="shared" si="113"/>
        <v>0</v>
      </c>
      <c r="DY36" s="45">
        <f t="shared" si="114"/>
        <v>0</v>
      </c>
      <c r="DZ36" s="45">
        <f t="shared" si="115"/>
        <v>0</v>
      </c>
      <c r="EA36" s="45">
        <f t="shared" si="116"/>
        <v>0</v>
      </c>
      <c r="EB36" s="45">
        <f t="shared" si="117"/>
        <v>0</v>
      </c>
      <c r="EC36" s="45">
        <f t="shared" si="118"/>
        <v>0</v>
      </c>
      <c r="ED36" s="45">
        <f t="shared" si="119"/>
        <v>0</v>
      </c>
      <c r="EE36" s="45">
        <f t="shared" si="120"/>
        <v>0</v>
      </c>
      <c r="EF36" s="45">
        <f t="shared" si="121"/>
        <v>0</v>
      </c>
      <c r="EG36" s="45">
        <f t="shared" si="122"/>
        <v>0</v>
      </c>
      <c r="EH36" s="45">
        <f t="shared" si="123"/>
        <v>0</v>
      </c>
      <c r="EI36" s="45">
        <f t="shared" si="124"/>
        <v>0</v>
      </c>
      <c r="EJ36" s="45">
        <f t="shared" si="125"/>
        <v>0</v>
      </c>
      <c r="EK36" s="45">
        <f t="shared" si="126"/>
        <v>0</v>
      </c>
      <c r="EL36" s="45">
        <f t="shared" si="127"/>
        <v>0</v>
      </c>
      <c r="EM36" s="45">
        <f t="shared" si="128"/>
        <v>0</v>
      </c>
      <c r="EN36" s="45">
        <f t="shared" si="129"/>
        <v>0</v>
      </c>
    </row>
    <row r="37" spans="1:144" ht="15.75" thickBot="1" x14ac:dyDescent="0.3">
      <c r="A37" s="48" t="s">
        <v>1570</v>
      </c>
      <c r="B37" s="57"/>
      <c r="C37" s="59"/>
      <c r="D37" s="180"/>
      <c r="E37" s="18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45" t="str">
        <f t="shared" si="0"/>
        <v/>
      </c>
      <c r="V37" s="54">
        <f t="shared" si="9"/>
        <v>0</v>
      </c>
      <c r="W37" s="45" t="str">
        <f>IF($D37&lt;&gt;"",VLOOKUP($D37,ComptesParNuméro!$N$2:$O$1266,2,FALSE),"")</f>
        <v/>
      </c>
      <c r="X37" s="45">
        <f t="shared" si="10"/>
        <v>0</v>
      </c>
      <c r="Y37" s="45">
        <f t="shared" si="11"/>
        <v>0</v>
      </c>
      <c r="Z37" s="45">
        <f t="shared" si="12"/>
        <v>0</v>
      </c>
      <c r="AA37" s="45">
        <f t="shared" si="13"/>
        <v>0</v>
      </c>
      <c r="AB37" s="45">
        <f t="shared" si="14"/>
        <v>0</v>
      </c>
      <c r="AC37" s="45">
        <f t="shared" si="15"/>
        <v>0</v>
      </c>
      <c r="AD37" s="45">
        <f t="shared" si="16"/>
        <v>0</v>
      </c>
      <c r="AE37" s="45">
        <f t="shared" si="17"/>
        <v>0</v>
      </c>
      <c r="AF37" s="45">
        <f t="shared" si="18"/>
        <v>0</v>
      </c>
      <c r="AG37" s="45">
        <f t="shared" si="19"/>
        <v>0</v>
      </c>
      <c r="AH37" s="45">
        <f t="shared" si="20"/>
        <v>0</v>
      </c>
      <c r="AI37" s="45">
        <f t="shared" si="21"/>
        <v>0</v>
      </c>
      <c r="AJ37" s="45">
        <f t="shared" si="22"/>
        <v>0</v>
      </c>
      <c r="AK37" s="45">
        <f t="shared" si="23"/>
        <v>0</v>
      </c>
      <c r="AL37" s="45">
        <f t="shared" si="24"/>
        <v>0</v>
      </c>
      <c r="AM37" s="45">
        <f t="shared" si="25"/>
        <v>0</v>
      </c>
      <c r="AN37" s="45">
        <f t="shared" si="26"/>
        <v>0</v>
      </c>
      <c r="AO37" s="45">
        <f t="shared" si="27"/>
        <v>0</v>
      </c>
      <c r="AP37" s="45">
        <f t="shared" si="28"/>
        <v>0</v>
      </c>
      <c r="AQ37" s="45">
        <f t="shared" si="29"/>
        <v>0</v>
      </c>
      <c r="AR37" s="45">
        <f t="shared" si="30"/>
        <v>0</v>
      </c>
      <c r="AS37" s="45">
        <f t="shared" si="31"/>
        <v>0</v>
      </c>
      <c r="AT37" s="45">
        <f t="shared" si="32"/>
        <v>0</v>
      </c>
      <c r="AU37" s="45">
        <f t="shared" si="33"/>
        <v>0</v>
      </c>
      <c r="AV37" s="45">
        <f t="shared" si="34"/>
        <v>0</v>
      </c>
      <c r="AW37" s="45">
        <f t="shared" si="35"/>
        <v>0</v>
      </c>
      <c r="AX37" s="45">
        <f t="shared" si="36"/>
        <v>0</v>
      </c>
      <c r="AY37" s="45">
        <f t="shared" si="37"/>
        <v>0</v>
      </c>
      <c r="AZ37" s="45">
        <f t="shared" si="38"/>
        <v>0</v>
      </c>
      <c r="BA37" s="45">
        <f t="shared" si="39"/>
        <v>0</v>
      </c>
      <c r="BB37" s="45" t="str">
        <f>IF($D37&lt;&gt;"",VLOOKUP($D37,ComptesParNuméro!$N$2:$P$1266,3,FALSE),"")</f>
        <v/>
      </c>
      <c r="BC37" s="45">
        <f t="shared" si="40"/>
        <v>0</v>
      </c>
      <c r="BD37" s="45">
        <f t="shared" si="41"/>
        <v>0</v>
      </c>
      <c r="BE37" s="45">
        <f t="shared" si="42"/>
        <v>0</v>
      </c>
      <c r="BF37" s="45">
        <f t="shared" si="43"/>
        <v>0</v>
      </c>
      <c r="BG37" s="45">
        <f t="shared" si="44"/>
        <v>0</v>
      </c>
      <c r="BH37" s="45">
        <f t="shared" si="45"/>
        <v>0</v>
      </c>
      <c r="BI37" s="45">
        <f t="shared" si="46"/>
        <v>0</v>
      </c>
      <c r="BJ37" s="45">
        <f t="shared" si="47"/>
        <v>0</v>
      </c>
      <c r="BK37" s="45">
        <f t="shared" si="48"/>
        <v>0</v>
      </c>
      <c r="BL37" s="45">
        <f t="shared" si="49"/>
        <v>0</v>
      </c>
      <c r="BM37" s="45">
        <f t="shared" si="50"/>
        <v>0</v>
      </c>
      <c r="BN37" s="45">
        <f t="shared" si="51"/>
        <v>0</v>
      </c>
      <c r="BO37" s="45">
        <f t="shared" si="52"/>
        <v>0</v>
      </c>
      <c r="BP37" s="45">
        <f t="shared" si="53"/>
        <v>0</v>
      </c>
      <c r="BQ37" s="45">
        <f t="shared" si="54"/>
        <v>0</v>
      </c>
      <c r="BR37" s="45">
        <f t="shared" si="55"/>
        <v>0</v>
      </c>
      <c r="BS37" s="45">
        <f t="shared" si="56"/>
        <v>0</v>
      </c>
      <c r="BT37" s="45">
        <f t="shared" si="57"/>
        <v>0</v>
      </c>
      <c r="BU37" s="45">
        <f t="shared" si="58"/>
        <v>0</v>
      </c>
      <c r="BV37" s="45">
        <f t="shared" si="59"/>
        <v>0</v>
      </c>
      <c r="BW37" s="45">
        <f t="shared" si="60"/>
        <v>0</v>
      </c>
      <c r="BX37" s="45">
        <f t="shared" si="61"/>
        <v>0</v>
      </c>
      <c r="BY37" s="45">
        <f t="shared" si="62"/>
        <v>0</v>
      </c>
      <c r="BZ37" s="45">
        <f t="shared" si="63"/>
        <v>0</v>
      </c>
      <c r="CA37" s="45">
        <f t="shared" si="64"/>
        <v>0</v>
      </c>
      <c r="CB37" s="45">
        <f t="shared" si="65"/>
        <v>0</v>
      </c>
      <c r="CC37" s="45">
        <f t="shared" si="66"/>
        <v>0</v>
      </c>
      <c r="CD37" s="45">
        <f t="shared" si="67"/>
        <v>0</v>
      </c>
      <c r="CE37" s="45">
        <f t="shared" si="68"/>
        <v>0</v>
      </c>
      <c r="CF37" s="45">
        <f t="shared" si="69"/>
        <v>0</v>
      </c>
      <c r="CG37" s="45">
        <f t="shared" si="70"/>
        <v>0</v>
      </c>
      <c r="CH37" s="45">
        <f t="shared" si="71"/>
        <v>0</v>
      </c>
      <c r="CI37" s="45">
        <f t="shared" si="72"/>
        <v>0</v>
      </c>
      <c r="CJ37" s="45">
        <f t="shared" si="73"/>
        <v>0</v>
      </c>
      <c r="CK37" s="45">
        <f t="shared" si="74"/>
        <v>0</v>
      </c>
      <c r="CL37" s="45">
        <f t="shared" si="75"/>
        <v>0</v>
      </c>
      <c r="CM37" s="45">
        <f t="shared" si="76"/>
        <v>0</v>
      </c>
      <c r="CN37" s="45">
        <f t="shared" si="77"/>
        <v>0</v>
      </c>
      <c r="CO37" s="45">
        <f t="shared" si="78"/>
        <v>0</v>
      </c>
      <c r="CP37" s="45">
        <f t="shared" si="79"/>
        <v>0</v>
      </c>
      <c r="CQ37" s="45">
        <f t="shared" si="80"/>
        <v>0</v>
      </c>
      <c r="CR37" s="45">
        <f t="shared" si="81"/>
        <v>0</v>
      </c>
      <c r="CS37" s="45">
        <f t="shared" si="82"/>
        <v>0</v>
      </c>
      <c r="CT37" s="45">
        <f t="shared" si="83"/>
        <v>0</v>
      </c>
      <c r="CU37" s="45">
        <f t="shared" si="84"/>
        <v>0</v>
      </c>
      <c r="CV37" s="45">
        <f t="shared" si="85"/>
        <v>0</v>
      </c>
      <c r="CW37" s="45">
        <f t="shared" si="86"/>
        <v>0</v>
      </c>
      <c r="CX37" s="45">
        <f t="shared" si="87"/>
        <v>0</v>
      </c>
      <c r="CY37" s="45">
        <f t="shared" si="88"/>
        <v>0</v>
      </c>
      <c r="CZ37" s="45">
        <f t="shared" si="89"/>
        <v>0</v>
      </c>
      <c r="DA37" s="45">
        <f t="shared" si="90"/>
        <v>0</v>
      </c>
      <c r="DB37" s="45">
        <f t="shared" si="91"/>
        <v>0</v>
      </c>
      <c r="DC37" s="45">
        <f t="shared" si="92"/>
        <v>0</v>
      </c>
      <c r="DD37" s="45">
        <f t="shared" si="93"/>
        <v>0</v>
      </c>
      <c r="DE37" s="45">
        <f t="shared" si="94"/>
        <v>0</v>
      </c>
      <c r="DF37" s="45">
        <f t="shared" si="95"/>
        <v>0</v>
      </c>
      <c r="DG37" s="45">
        <f t="shared" si="96"/>
        <v>0</v>
      </c>
      <c r="DH37" s="45">
        <f t="shared" si="97"/>
        <v>0</v>
      </c>
      <c r="DI37" s="45">
        <f t="shared" si="98"/>
        <v>0</v>
      </c>
      <c r="DJ37" s="45">
        <f t="shared" si="99"/>
        <v>0</v>
      </c>
      <c r="DK37" s="45">
        <f t="shared" si="100"/>
        <v>0</v>
      </c>
      <c r="DL37" s="45">
        <f t="shared" si="101"/>
        <v>0</v>
      </c>
      <c r="DM37" s="45">
        <f t="shared" si="102"/>
        <v>0</v>
      </c>
      <c r="DN37" s="45">
        <f t="shared" si="103"/>
        <v>0</v>
      </c>
      <c r="DO37" s="45">
        <f t="shared" si="104"/>
        <v>0</v>
      </c>
      <c r="DP37" s="45">
        <f t="shared" si="105"/>
        <v>0</v>
      </c>
      <c r="DQ37" s="45">
        <f t="shared" si="106"/>
        <v>0</v>
      </c>
      <c r="DR37" s="45">
        <f t="shared" si="107"/>
        <v>0</v>
      </c>
      <c r="DS37" s="45">
        <f t="shared" si="108"/>
        <v>0</v>
      </c>
      <c r="DT37" s="45">
        <f t="shared" si="109"/>
        <v>0</v>
      </c>
      <c r="DU37" s="45">
        <f t="shared" si="110"/>
        <v>0</v>
      </c>
      <c r="DV37" s="45">
        <f t="shared" si="111"/>
        <v>0</v>
      </c>
      <c r="DW37" s="45">
        <f t="shared" si="112"/>
        <v>0</v>
      </c>
      <c r="DX37" s="45">
        <f t="shared" si="113"/>
        <v>0</v>
      </c>
      <c r="DY37" s="45">
        <f t="shared" si="114"/>
        <v>0</v>
      </c>
      <c r="DZ37" s="45">
        <f t="shared" si="115"/>
        <v>0</v>
      </c>
      <c r="EA37" s="45">
        <f t="shared" si="116"/>
        <v>0</v>
      </c>
      <c r="EB37" s="45">
        <f t="shared" si="117"/>
        <v>0</v>
      </c>
      <c r="EC37" s="45">
        <f t="shared" si="118"/>
        <v>0</v>
      </c>
      <c r="ED37" s="45">
        <f t="shared" si="119"/>
        <v>0</v>
      </c>
      <c r="EE37" s="45">
        <f t="shared" si="120"/>
        <v>0</v>
      </c>
      <c r="EF37" s="45">
        <f t="shared" si="121"/>
        <v>0</v>
      </c>
      <c r="EG37" s="45">
        <f t="shared" si="122"/>
        <v>0</v>
      </c>
      <c r="EH37" s="45">
        <f t="shared" si="123"/>
        <v>0</v>
      </c>
      <c r="EI37" s="45">
        <f t="shared" si="124"/>
        <v>0</v>
      </c>
      <c r="EJ37" s="45">
        <f t="shared" si="125"/>
        <v>0</v>
      </c>
      <c r="EK37" s="45">
        <f t="shared" si="126"/>
        <v>0</v>
      </c>
      <c r="EL37" s="45">
        <f t="shared" si="127"/>
        <v>0</v>
      </c>
      <c r="EM37" s="45">
        <f t="shared" si="128"/>
        <v>0</v>
      </c>
      <c r="EN37" s="45">
        <f t="shared" si="129"/>
        <v>0</v>
      </c>
    </row>
    <row r="38" spans="1:144" ht="15.75" thickBot="1" x14ac:dyDescent="0.3">
      <c r="A38" s="48" t="s">
        <v>1570</v>
      </c>
      <c r="B38" s="57"/>
      <c r="C38" s="59"/>
      <c r="D38" s="180"/>
      <c r="E38" s="181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45" t="str">
        <f t="shared" si="0"/>
        <v/>
      </c>
      <c r="V38" s="54">
        <f t="shared" si="9"/>
        <v>0</v>
      </c>
      <c r="W38" s="45" t="str">
        <f>IF($D38&lt;&gt;"",VLOOKUP($D38,ComptesParNuméro!$N$2:$O$1266,2,FALSE),"")</f>
        <v/>
      </c>
      <c r="X38" s="45">
        <f t="shared" si="10"/>
        <v>0</v>
      </c>
      <c r="Y38" s="45">
        <f t="shared" si="11"/>
        <v>0</v>
      </c>
      <c r="Z38" s="45">
        <f t="shared" si="12"/>
        <v>0</v>
      </c>
      <c r="AA38" s="45">
        <f t="shared" si="13"/>
        <v>0</v>
      </c>
      <c r="AB38" s="45">
        <f t="shared" si="14"/>
        <v>0</v>
      </c>
      <c r="AC38" s="45">
        <f t="shared" si="15"/>
        <v>0</v>
      </c>
      <c r="AD38" s="45">
        <f t="shared" si="16"/>
        <v>0</v>
      </c>
      <c r="AE38" s="45">
        <f t="shared" si="17"/>
        <v>0</v>
      </c>
      <c r="AF38" s="45">
        <f t="shared" si="18"/>
        <v>0</v>
      </c>
      <c r="AG38" s="45">
        <f t="shared" si="19"/>
        <v>0</v>
      </c>
      <c r="AH38" s="45">
        <f t="shared" si="20"/>
        <v>0</v>
      </c>
      <c r="AI38" s="45">
        <f t="shared" si="21"/>
        <v>0</v>
      </c>
      <c r="AJ38" s="45">
        <f t="shared" si="22"/>
        <v>0</v>
      </c>
      <c r="AK38" s="45">
        <f t="shared" si="23"/>
        <v>0</v>
      </c>
      <c r="AL38" s="45">
        <f t="shared" si="24"/>
        <v>0</v>
      </c>
      <c r="AM38" s="45">
        <f t="shared" si="25"/>
        <v>0</v>
      </c>
      <c r="AN38" s="45">
        <f t="shared" si="26"/>
        <v>0</v>
      </c>
      <c r="AO38" s="45">
        <f t="shared" si="27"/>
        <v>0</v>
      </c>
      <c r="AP38" s="45">
        <f t="shared" si="28"/>
        <v>0</v>
      </c>
      <c r="AQ38" s="45">
        <f t="shared" si="29"/>
        <v>0</v>
      </c>
      <c r="AR38" s="45">
        <f t="shared" si="30"/>
        <v>0</v>
      </c>
      <c r="AS38" s="45">
        <f t="shared" si="31"/>
        <v>0</v>
      </c>
      <c r="AT38" s="45">
        <f t="shared" si="32"/>
        <v>0</v>
      </c>
      <c r="AU38" s="45">
        <f t="shared" si="33"/>
        <v>0</v>
      </c>
      <c r="AV38" s="45">
        <f t="shared" si="34"/>
        <v>0</v>
      </c>
      <c r="AW38" s="45">
        <f t="shared" si="35"/>
        <v>0</v>
      </c>
      <c r="AX38" s="45">
        <f t="shared" si="36"/>
        <v>0</v>
      </c>
      <c r="AY38" s="45">
        <f t="shared" si="37"/>
        <v>0</v>
      </c>
      <c r="AZ38" s="45">
        <f t="shared" si="38"/>
        <v>0</v>
      </c>
      <c r="BA38" s="45">
        <f t="shared" si="39"/>
        <v>0</v>
      </c>
      <c r="BB38" s="45" t="str">
        <f>IF($D38&lt;&gt;"",VLOOKUP($D38,ComptesParNuméro!$N$2:$P$1266,3,FALSE),"")</f>
        <v/>
      </c>
      <c r="BC38" s="45">
        <f t="shared" si="40"/>
        <v>0</v>
      </c>
      <c r="BD38" s="45">
        <f t="shared" si="41"/>
        <v>0</v>
      </c>
      <c r="BE38" s="45">
        <f t="shared" si="42"/>
        <v>0</v>
      </c>
      <c r="BF38" s="45">
        <f t="shared" si="43"/>
        <v>0</v>
      </c>
      <c r="BG38" s="45">
        <f t="shared" si="44"/>
        <v>0</v>
      </c>
      <c r="BH38" s="45">
        <f t="shared" si="45"/>
        <v>0</v>
      </c>
      <c r="BI38" s="45">
        <f t="shared" si="46"/>
        <v>0</v>
      </c>
      <c r="BJ38" s="45">
        <f t="shared" si="47"/>
        <v>0</v>
      </c>
      <c r="BK38" s="45">
        <f t="shared" si="48"/>
        <v>0</v>
      </c>
      <c r="BL38" s="45">
        <f t="shared" si="49"/>
        <v>0</v>
      </c>
      <c r="BM38" s="45">
        <f t="shared" si="50"/>
        <v>0</v>
      </c>
      <c r="BN38" s="45">
        <f t="shared" si="51"/>
        <v>0</v>
      </c>
      <c r="BO38" s="45">
        <f t="shared" si="52"/>
        <v>0</v>
      </c>
      <c r="BP38" s="45">
        <f t="shared" si="53"/>
        <v>0</v>
      </c>
      <c r="BQ38" s="45">
        <f t="shared" si="54"/>
        <v>0</v>
      </c>
      <c r="BR38" s="45">
        <f t="shared" si="55"/>
        <v>0</v>
      </c>
      <c r="BS38" s="45">
        <f t="shared" si="56"/>
        <v>0</v>
      </c>
      <c r="BT38" s="45">
        <f t="shared" si="57"/>
        <v>0</v>
      </c>
      <c r="BU38" s="45">
        <f t="shared" si="58"/>
        <v>0</v>
      </c>
      <c r="BV38" s="45">
        <f t="shared" si="59"/>
        <v>0</v>
      </c>
      <c r="BW38" s="45">
        <f t="shared" si="60"/>
        <v>0</v>
      </c>
      <c r="BX38" s="45">
        <f t="shared" si="61"/>
        <v>0</v>
      </c>
      <c r="BY38" s="45">
        <f t="shared" si="62"/>
        <v>0</v>
      </c>
      <c r="BZ38" s="45">
        <f t="shared" si="63"/>
        <v>0</v>
      </c>
      <c r="CA38" s="45">
        <f t="shared" si="64"/>
        <v>0</v>
      </c>
      <c r="CB38" s="45">
        <f t="shared" si="65"/>
        <v>0</v>
      </c>
      <c r="CC38" s="45">
        <f t="shared" si="66"/>
        <v>0</v>
      </c>
      <c r="CD38" s="45">
        <f t="shared" si="67"/>
        <v>0</v>
      </c>
      <c r="CE38" s="45">
        <f t="shared" si="68"/>
        <v>0</v>
      </c>
      <c r="CF38" s="45">
        <f t="shared" si="69"/>
        <v>0</v>
      </c>
      <c r="CG38" s="45">
        <f t="shared" si="70"/>
        <v>0</v>
      </c>
      <c r="CH38" s="45">
        <f t="shared" si="71"/>
        <v>0</v>
      </c>
      <c r="CI38" s="45">
        <f t="shared" si="72"/>
        <v>0</v>
      </c>
      <c r="CJ38" s="45">
        <f t="shared" si="73"/>
        <v>0</v>
      </c>
      <c r="CK38" s="45">
        <f t="shared" si="74"/>
        <v>0</v>
      </c>
      <c r="CL38" s="45">
        <f t="shared" si="75"/>
        <v>0</v>
      </c>
      <c r="CM38" s="45">
        <f t="shared" si="76"/>
        <v>0</v>
      </c>
      <c r="CN38" s="45">
        <f t="shared" si="77"/>
        <v>0</v>
      </c>
      <c r="CO38" s="45">
        <f t="shared" si="78"/>
        <v>0</v>
      </c>
      <c r="CP38" s="45">
        <f t="shared" si="79"/>
        <v>0</v>
      </c>
      <c r="CQ38" s="45">
        <f t="shared" si="80"/>
        <v>0</v>
      </c>
      <c r="CR38" s="45">
        <f t="shared" si="81"/>
        <v>0</v>
      </c>
      <c r="CS38" s="45">
        <f t="shared" si="82"/>
        <v>0</v>
      </c>
      <c r="CT38" s="45">
        <f t="shared" si="83"/>
        <v>0</v>
      </c>
      <c r="CU38" s="45">
        <f t="shared" si="84"/>
        <v>0</v>
      </c>
      <c r="CV38" s="45">
        <f t="shared" si="85"/>
        <v>0</v>
      </c>
      <c r="CW38" s="45">
        <f t="shared" si="86"/>
        <v>0</v>
      </c>
      <c r="CX38" s="45">
        <f t="shared" si="87"/>
        <v>0</v>
      </c>
      <c r="CY38" s="45">
        <f t="shared" si="88"/>
        <v>0</v>
      </c>
      <c r="CZ38" s="45">
        <f t="shared" si="89"/>
        <v>0</v>
      </c>
      <c r="DA38" s="45">
        <f t="shared" si="90"/>
        <v>0</v>
      </c>
      <c r="DB38" s="45">
        <f t="shared" si="91"/>
        <v>0</v>
      </c>
      <c r="DC38" s="45">
        <f t="shared" si="92"/>
        <v>0</v>
      </c>
      <c r="DD38" s="45">
        <f t="shared" si="93"/>
        <v>0</v>
      </c>
      <c r="DE38" s="45">
        <f t="shared" si="94"/>
        <v>0</v>
      </c>
      <c r="DF38" s="45">
        <f t="shared" si="95"/>
        <v>0</v>
      </c>
      <c r="DG38" s="45">
        <f t="shared" si="96"/>
        <v>0</v>
      </c>
      <c r="DH38" s="45">
        <f t="shared" si="97"/>
        <v>0</v>
      </c>
      <c r="DI38" s="45">
        <f t="shared" si="98"/>
        <v>0</v>
      </c>
      <c r="DJ38" s="45">
        <f t="shared" si="99"/>
        <v>0</v>
      </c>
      <c r="DK38" s="45">
        <f t="shared" si="100"/>
        <v>0</v>
      </c>
      <c r="DL38" s="45">
        <f t="shared" si="101"/>
        <v>0</v>
      </c>
      <c r="DM38" s="45">
        <f t="shared" si="102"/>
        <v>0</v>
      </c>
      <c r="DN38" s="45">
        <f t="shared" si="103"/>
        <v>0</v>
      </c>
      <c r="DO38" s="45">
        <f t="shared" si="104"/>
        <v>0</v>
      </c>
      <c r="DP38" s="45">
        <f t="shared" si="105"/>
        <v>0</v>
      </c>
      <c r="DQ38" s="45">
        <f t="shared" si="106"/>
        <v>0</v>
      </c>
      <c r="DR38" s="45">
        <f t="shared" si="107"/>
        <v>0</v>
      </c>
      <c r="DS38" s="45">
        <f t="shared" si="108"/>
        <v>0</v>
      </c>
      <c r="DT38" s="45">
        <f t="shared" si="109"/>
        <v>0</v>
      </c>
      <c r="DU38" s="45">
        <f t="shared" si="110"/>
        <v>0</v>
      </c>
      <c r="DV38" s="45">
        <f t="shared" si="111"/>
        <v>0</v>
      </c>
      <c r="DW38" s="45">
        <f t="shared" si="112"/>
        <v>0</v>
      </c>
      <c r="DX38" s="45">
        <f t="shared" si="113"/>
        <v>0</v>
      </c>
      <c r="DY38" s="45">
        <f t="shared" si="114"/>
        <v>0</v>
      </c>
      <c r="DZ38" s="45">
        <f t="shared" si="115"/>
        <v>0</v>
      </c>
      <c r="EA38" s="45">
        <f t="shared" si="116"/>
        <v>0</v>
      </c>
      <c r="EB38" s="45">
        <f t="shared" si="117"/>
        <v>0</v>
      </c>
      <c r="EC38" s="45">
        <f t="shared" si="118"/>
        <v>0</v>
      </c>
      <c r="ED38" s="45">
        <f t="shared" si="119"/>
        <v>0</v>
      </c>
      <c r="EE38" s="45">
        <f t="shared" si="120"/>
        <v>0</v>
      </c>
      <c r="EF38" s="45">
        <f t="shared" si="121"/>
        <v>0</v>
      </c>
      <c r="EG38" s="45">
        <f t="shared" si="122"/>
        <v>0</v>
      </c>
      <c r="EH38" s="45">
        <f t="shared" si="123"/>
        <v>0</v>
      </c>
      <c r="EI38" s="45">
        <f t="shared" si="124"/>
        <v>0</v>
      </c>
      <c r="EJ38" s="45">
        <f t="shared" si="125"/>
        <v>0</v>
      </c>
      <c r="EK38" s="45">
        <f t="shared" si="126"/>
        <v>0</v>
      </c>
      <c r="EL38" s="45">
        <f t="shared" si="127"/>
        <v>0</v>
      </c>
      <c r="EM38" s="45">
        <f t="shared" si="128"/>
        <v>0</v>
      </c>
      <c r="EN38" s="45">
        <f t="shared" si="129"/>
        <v>0</v>
      </c>
    </row>
    <row r="39" spans="1:144" ht="15.75" thickBot="1" x14ac:dyDescent="0.3">
      <c r="A39" s="48" t="s">
        <v>1570</v>
      </c>
      <c r="B39" s="57"/>
      <c r="C39" s="59"/>
      <c r="D39" s="180"/>
      <c r="E39" s="181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45" t="str">
        <f t="shared" si="0"/>
        <v/>
      </c>
      <c r="V39" s="54">
        <f t="shared" si="9"/>
        <v>0</v>
      </c>
      <c r="W39" s="45" t="str">
        <f>IF($D39&lt;&gt;"",VLOOKUP($D39,ComptesParNuméro!$N$2:$O$1266,2,FALSE),"")</f>
        <v/>
      </c>
      <c r="X39" s="45">
        <f t="shared" si="10"/>
        <v>0</v>
      </c>
      <c r="Y39" s="45">
        <f t="shared" si="11"/>
        <v>0</v>
      </c>
      <c r="Z39" s="45">
        <f t="shared" si="12"/>
        <v>0</v>
      </c>
      <c r="AA39" s="45">
        <f t="shared" si="13"/>
        <v>0</v>
      </c>
      <c r="AB39" s="45">
        <f t="shared" si="14"/>
        <v>0</v>
      </c>
      <c r="AC39" s="45">
        <f t="shared" si="15"/>
        <v>0</v>
      </c>
      <c r="AD39" s="45">
        <f t="shared" si="16"/>
        <v>0</v>
      </c>
      <c r="AE39" s="45">
        <f t="shared" si="17"/>
        <v>0</v>
      </c>
      <c r="AF39" s="45">
        <f t="shared" si="18"/>
        <v>0</v>
      </c>
      <c r="AG39" s="45">
        <f t="shared" si="19"/>
        <v>0</v>
      </c>
      <c r="AH39" s="45">
        <f t="shared" si="20"/>
        <v>0</v>
      </c>
      <c r="AI39" s="45">
        <f t="shared" si="21"/>
        <v>0</v>
      </c>
      <c r="AJ39" s="45">
        <f t="shared" si="22"/>
        <v>0</v>
      </c>
      <c r="AK39" s="45">
        <f t="shared" si="23"/>
        <v>0</v>
      </c>
      <c r="AL39" s="45">
        <f t="shared" si="24"/>
        <v>0</v>
      </c>
      <c r="AM39" s="45">
        <f t="shared" si="25"/>
        <v>0</v>
      </c>
      <c r="AN39" s="45">
        <f t="shared" si="26"/>
        <v>0</v>
      </c>
      <c r="AO39" s="45">
        <f t="shared" si="27"/>
        <v>0</v>
      </c>
      <c r="AP39" s="45">
        <f t="shared" si="28"/>
        <v>0</v>
      </c>
      <c r="AQ39" s="45">
        <f t="shared" si="29"/>
        <v>0</v>
      </c>
      <c r="AR39" s="45">
        <f t="shared" si="30"/>
        <v>0</v>
      </c>
      <c r="AS39" s="45">
        <f t="shared" si="31"/>
        <v>0</v>
      </c>
      <c r="AT39" s="45">
        <f t="shared" si="32"/>
        <v>0</v>
      </c>
      <c r="AU39" s="45">
        <f t="shared" si="33"/>
        <v>0</v>
      </c>
      <c r="AV39" s="45">
        <f t="shared" si="34"/>
        <v>0</v>
      </c>
      <c r="AW39" s="45">
        <f t="shared" si="35"/>
        <v>0</v>
      </c>
      <c r="AX39" s="45">
        <f t="shared" si="36"/>
        <v>0</v>
      </c>
      <c r="AY39" s="45">
        <f t="shared" si="37"/>
        <v>0</v>
      </c>
      <c r="AZ39" s="45">
        <f t="shared" si="38"/>
        <v>0</v>
      </c>
      <c r="BA39" s="45">
        <f t="shared" si="39"/>
        <v>0</v>
      </c>
      <c r="BB39" s="45" t="str">
        <f>IF($D39&lt;&gt;"",VLOOKUP($D39,ComptesParNuméro!$N$2:$P$1266,3,FALSE),"")</f>
        <v/>
      </c>
      <c r="BC39" s="45">
        <f t="shared" si="40"/>
        <v>0</v>
      </c>
      <c r="BD39" s="45">
        <f t="shared" si="41"/>
        <v>0</v>
      </c>
      <c r="BE39" s="45">
        <f t="shared" si="42"/>
        <v>0</v>
      </c>
      <c r="BF39" s="45">
        <f t="shared" si="43"/>
        <v>0</v>
      </c>
      <c r="BG39" s="45">
        <f t="shared" si="44"/>
        <v>0</v>
      </c>
      <c r="BH39" s="45">
        <f t="shared" si="45"/>
        <v>0</v>
      </c>
      <c r="BI39" s="45">
        <f t="shared" si="46"/>
        <v>0</v>
      </c>
      <c r="BJ39" s="45">
        <f t="shared" si="47"/>
        <v>0</v>
      </c>
      <c r="BK39" s="45">
        <f t="shared" si="48"/>
        <v>0</v>
      </c>
      <c r="BL39" s="45">
        <f t="shared" si="49"/>
        <v>0</v>
      </c>
      <c r="BM39" s="45">
        <f t="shared" si="50"/>
        <v>0</v>
      </c>
      <c r="BN39" s="45">
        <f t="shared" si="51"/>
        <v>0</v>
      </c>
      <c r="BO39" s="45">
        <f t="shared" si="52"/>
        <v>0</v>
      </c>
      <c r="BP39" s="45">
        <f t="shared" si="53"/>
        <v>0</v>
      </c>
      <c r="BQ39" s="45">
        <f t="shared" si="54"/>
        <v>0</v>
      </c>
      <c r="BR39" s="45">
        <f t="shared" si="55"/>
        <v>0</v>
      </c>
      <c r="BS39" s="45">
        <f t="shared" si="56"/>
        <v>0</v>
      </c>
      <c r="BT39" s="45">
        <f t="shared" si="57"/>
        <v>0</v>
      </c>
      <c r="BU39" s="45">
        <f t="shared" si="58"/>
        <v>0</v>
      </c>
      <c r="BV39" s="45">
        <f t="shared" si="59"/>
        <v>0</v>
      </c>
      <c r="BW39" s="45">
        <f t="shared" si="60"/>
        <v>0</v>
      </c>
      <c r="BX39" s="45">
        <f t="shared" si="61"/>
        <v>0</v>
      </c>
      <c r="BY39" s="45">
        <f t="shared" si="62"/>
        <v>0</v>
      </c>
      <c r="BZ39" s="45">
        <f t="shared" si="63"/>
        <v>0</v>
      </c>
      <c r="CA39" s="45">
        <f t="shared" si="64"/>
        <v>0</v>
      </c>
      <c r="CB39" s="45">
        <f t="shared" si="65"/>
        <v>0</v>
      </c>
      <c r="CC39" s="45">
        <f t="shared" si="66"/>
        <v>0</v>
      </c>
      <c r="CD39" s="45">
        <f t="shared" si="67"/>
        <v>0</v>
      </c>
      <c r="CE39" s="45">
        <f t="shared" si="68"/>
        <v>0</v>
      </c>
      <c r="CF39" s="45">
        <f t="shared" si="69"/>
        <v>0</v>
      </c>
      <c r="CG39" s="45">
        <f t="shared" si="70"/>
        <v>0</v>
      </c>
      <c r="CH39" s="45">
        <f t="shared" si="71"/>
        <v>0</v>
      </c>
      <c r="CI39" s="45">
        <f t="shared" si="72"/>
        <v>0</v>
      </c>
      <c r="CJ39" s="45">
        <f t="shared" si="73"/>
        <v>0</v>
      </c>
      <c r="CK39" s="45">
        <f t="shared" si="74"/>
        <v>0</v>
      </c>
      <c r="CL39" s="45">
        <f t="shared" si="75"/>
        <v>0</v>
      </c>
      <c r="CM39" s="45">
        <f t="shared" si="76"/>
        <v>0</v>
      </c>
      <c r="CN39" s="45">
        <f t="shared" si="77"/>
        <v>0</v>
      </c>
      <c r="CO39" s="45">
        <f t="shared" si="78"/>
        <v>0</v>
      </c>
      <c r="CP39" s="45">
        <f t="shared" si="79"/>
        <v>0</v>
      </c>
      <c r="CQ39" s="45">
        <f t="shared" si="80"/>
        <v>0</v>
      </c>
      <c r="CR39" s="45">
        <f t="shared" si="81"/>
        <v>0</v>
      </c>
      <c r="CS39" s="45">
        <f t="shared" si="82"/>
        <v>0</v>
      </c>
      <c r="CT39" s="45">
        <f t="shared" si="83"/>
        <v>0</v>
      </c>
      <c r="CU39" s="45">
        <f t="shared" si="84"/>
        <v>0</v>
      </c>
      <c r="CV39" s="45">
        <f t="shared" si="85"/>
        <v>0</v>
      </c>
      <c r="CW39" s="45">
        <f t="shared" si="86"/>
        <v>0</v>
      </c>
      <c r="CX39" s="45">
        <f t="shared" si="87"/>
        <v>0</v>
      </c>
      <c r="CY39" s="45">
        <f t="shared" si="88"/>
        <v>0</v>
      </c>
      <c r="CZ39" s="45">
        <f t="shared" si="89"/>
        <v>0</v>
      </c>
      <c r="DA39" s="45">
        <f t="shared" si="90"/>
        <v>0</v>
      </c>
      <c r="DB39" s="45">
        <f t="shared" si="91"/>
        <v>0</v>
      </c>
      <c r="DC39" s="45">
        <f t="shared" si="92"/>
        <v>0</v>
      </c>
      <c r="DD39" s="45">
        <f t="shared" si="93"/>
        <v>0</v>
      </c>
      <c r="DE39" s="45">
        <f t="shared" si="94"/>
        <v>0</v>
      </c>
      <c r="DF39" s="45">
        <f t="shared" si="95"/>
        <v>0</v>
      </c>
      <c r="DG39" s="45">
        <f t="shared" si="96"/>
        <v>0</v>
      </c>
      <c r="DH39" s="45">
        <f t="shared" si="97"/>
        <v>0</v>
      </c>
      <c r="DI39" s="45">
        <f t="shared" si="98"/>
        <v>0</v>
      </c>
      <c r="DJ39" s="45">
        <f t="shared" si="99"/>
        <v>0</v>
      </c>
      <c r="DK39" s="45">
        <f t="shared" si="100"/>
        <v>0</v>
      </c>
      <c r="DL39" s="45">
        <f t="shared" si="101"/>
        <v>0</v>
      </c>
      <c r="DM39" s="45">
        <f t="shared" si="102"/>
        <v>0</v>
      </c>
      <c r="DN39" s="45">
        <f t="shared" si="103"/>
        <v>0</v>
      </c>
      <c r="DO39" s="45">
        <f t="shared" si="104"/>
        <v>0</v>
      </c>
      <c r="DP39" s="45">
        <f t="shared" si="105"/>
        <v>0</v>
      </c>
      <c r="DQ39" s="45">
        <f t="shared" si="106"/>
        <v>0</v>
      </c>
      <c r="DR39" s="45">
        <f t="shared" si="107"/>
        <v>0</v>
      </c>
      <c r="DS39" s="45">
        <f t="shared" si="108"/>
        <v>0</v>
      </c>
      <c r="DT39" s="45">
        <f t="shared" si="109"/>
        <v>0</v>
      </c>
      <c r="DU39" s="45">
        <f t="shared" si="110"/>
        <v>0</v>
      </c>
      <c r="DV39" s="45">
        <f t="shared" si="111"/>
        <v>0</v>
      </c>
      <c r="DW39" s="45">
        <f t="shared" si="112"/>
        <v>0</v>
      </c>
      <c r="DX39" s="45">
        <f t="shared" si="113"/>
        <v>0</v>
      </c>
      <c r="DY39" s="45">
        <f t="shared" si="114"/>
        <v>0</v>
      </c>
      <c r="DZ39" s="45">
        <f t="shared" si="115"/>
        <v>0</v>
      </c>
      <c r="EA39" s="45">
        <f t="shared" si="116"/>
        <v>0</v>
      </c>
      <c r="EB39" s="45">
        <f t="shared" si="117"/>
        <v>0</v>
      </c>
      <c r="EC39" s="45">
        <f t="shared" si="118"/>
        <v>0</v>
      </c>
      <c r="ED39" s="45">
        <f t="shared" si="119"/>
        <v>0</v>
      </c>
      <c r="EE39" s="45">
        <f t="shared" si="120"/>
        <v>0</v>
      </c>
      <c r="EF39" s="45">
        <f t="shared" si="121"/>
        <v>0</v>
      </c>
      <c r="EG39" s="45">
        <f t="shared" si="122"/>
        <v>0</v>
      </c>
      <c r="EH39" s="45">
        <f t="shared" si="123"/>
        <v>0</v>
      </c>
      <c r="EI39" s="45">
        <f t="shared" si="124"/>
        <v>0</v>
      </c>
      <c r="EJ39" s="45">
        <f t="shared" si="125"/>
        <v>0</v>
      </c>
      <c r="EK39" s="45">
        <f t="shared" si="126"/>
        <v>0</v>
      </c>
      <c r="EL39" s="45">
        <f t="shared" si="127"/>
        <v>0</v>
      </c>
      <c r="EM39" s="45">
        <f t="shared" si="128"/>
        <v>0</v>
      </c>
      <c r="EN39" s="45">
        <f t="shared" si="129"/>
        <v>0</v>
      </c>
    </row>
    <row r="40" spans="1:144" ht="15.75" thickBot="1" x14ac:dyDescent="0.3">
      <c r="A40" s="48" t="s">
        <v>1570</v>
      </c>
      <c r="B40" s="57"/>
      <c r="C40" s="59"/>
      <c r="D40" s="180"/>
      <c r="E40" s="181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45" t="str">
        <f t="shared" si="0"/>
        <v/>
      </c>
      <c r="V40" s="54">
        <f t="shared" si="9"/>
        <v>0</v>
      </c>
      <c r="W40" s="45" t="str">
        <f>IF($D40&lt;&gt;"",VLOOKUP($D40,ComptesParNuméro!$N$2:$O$1266,2,FALSE),"")</f>
        <v/>
      </c>
      <c r="X40" s="45">
        <f t="shared" si="10"/>
        <v>0</v>
      </c>
      <c r="Y40" s="45">
        <f t="shared" si="11"/>
        <v>0</v>
      </c>
      <c r="Z40" s="45">
        <f t="shared" si="12"/>
        <v>0</v>
      </c>
      <c r="AA40" s="45">
        <f t="shared" si="13"/>
        <v>0</v>
      </c>
      <c r="AB40" s="45">
        <f t="shared" si="14"/>
        <v>0</v>
      </c>
      <c r="AC40" s="45">
        <f t="shared" si="15"/>
        <v>0</v>
      </c>
      <c r="AD40" s="45">
        <f t="shared" si="16"/>
        <v>0</v>
      </c>
      <c r="AE40" s="45">
        <f t="shared" si="17"/>
        <v>0</v>
      </c>
      <c r="AF40" s="45">
        <f t="shared" si="18"/>
        <v>0</v>
      </c>
      <c r="AG40" s="45">
        <f t="shared" si="19"/>
        <v>0</v>
      </c>
      <c r="AH40" s="45">
        <f t="shared" si="20"/>
        <v>0</v>
      </c>
      <c r="AI40" s="45">
        <f t="shared" si="21"/>
        <v>0</v>
      </c>
      <c r="AJ40" s="45">
        <f t="shared" si="22"/>
        <v>0</v>
      </c>
      <c r="AK40" s="45">
        <f t="shared" si="23"/>
        <v>0</v>
      </c>
      <c r="AL40" s="45">
        <f t="shared" si="24"/>
        <v>0</v>
      </c>
      <c r="AM40" s="45">
        <f t="shared" si="25"/>
        <v>0</v>
      </c>
      <c r="AN40" s="45">
        <f t="shared" si="26"/>
        <v>0</v>
      </c>
      <c r="AO40" s="45">
        <f t="shared" si="27"/>
        <v>0</v>
      </c>
      <c r="AP40" s="45">
        <f t="shared" si="28"/>
        <v>0</v>
      </c>
      <c r="AQ40" s="45">
        <f t="shared" si="29"/>
        <v>0</v>
      </c>
      <c r="AR40" s="45">
        <f t="shared" si="30"/>
        <v>0</v>
      </c>
      <c r="AS40" s="45">
        <f t="shared" si="31"/>
        <v>0</v>
      </c>
      <c r="AT40" s="45">
        <f t="shared" si="32"/>
        <v>0</v>
      </c>
      <c r="AU40" s="45">
        <f t="shared" si="33"/>
        <v>0</v>
      </c>
      <c r="AV40" s="45">
        <f t="shared" si="34"/>
        <v>0</v>
      </c>
      <c r="AW40" s="45">
        <f t="shared" si="35"/>
        <v>0</v>
      </c>
      <c r="AX40" s="45">
        <f t="shared" si="36"/>
        <v>0</v>
      </c>
      <c r="AY40" s="45">
        <f t="shared" si="37"/>
        <v>0</v>
      </c>
      <c r="AZ40" s="45">
        <f t="shared" si="38"/>
        <v>0</v>
      </c>
      <c r="BA40" s="45">
        <f t="shared" si="39"/>
        <v>0</v>
      </c>
      <c r="BB40" s="45" t="str">
        <f>IF($D40&lt;&gt;"",VLOOKUP($D40,ComptesParNuméro!$N$2:$P$1266,3,FALSE),"")</f>
        <v/>
      </c>
      <c r="BC40" s="45">
        <f t="shared" si="40"/>
        <v>0</v>
      </c>
      <c r="BD40" s="45">
        <f t="shared" si="41"/>
        <v>0</v>
      </c>
      <c r="BE40" s="45">
        <f t="shared" si="42"/>
        <v>0</v>
      </c>
      <c r="BF40" s="45">
        <f t="shared" si="43"/>
        <v>0</v>
      </c>
      <c r="BG40" s="45">
        <f t="shared" si="44"/>
        <v>0</v>
      </c>
      <c r="BH40" s="45">
        <f t="shared" si="45"/>
        <v>0</v>
      </c>
      <c r="BI40" s="45">
        <f t="shared" si="46"/>
        <v>0</v>
      </c>
      <c r="BJ40" s="45">
        <f t="shared" si="47"/>
        <v>0</v>
      </c>
      <c r="BK40" s="45">
        <f t="shared" si="48"/>
        <v>0</v>
      </c>
      <c r="BL40" s="45">
        <f t="shared" si="49"/>
        <v>0</v>
      </c>
      <c r="BM40" s="45">
        <f t="shared" si="50"/>
        <v>0</v>
      </c>
      <c r="BN40" s="45">
        <f t="shared" si="51"/>
        <v>0</v>
      </c>
      <c r="BO40" s="45">
        <f t="shared" si="52"/>
        <v>0</v>
      </c>
      <c r="BP40" s="45">
        <f t="shared" si="53"/>
        <v>0</v>
      </c>
      <c r="BQ40" s="45">
        <f t="shared" si="54"/>
        <v>0</v>
      </c>
      <c r="BR40" s="45">
        <f t="shared" si="55"/>
        <v>0</v>
      </c>
      <c r="BS40" s="45">
        <f t="shared" si="56"/>
        <v>0</v>
      </c>
      <c r="BT40" s="45">
        <f t="shared" si="57"/>
        <v>0</v>
      </c>
      <c r="BU40" s="45">
        <f t="shared" si="58"/>
        <v>0</v>
      </c>
      <c r="BV40" s="45">
        <f t="shared" si="59"/>
        <v>0</v>
      </c>
      <c r="BW40" s="45">
        <f t="shared" si="60"/>
        <v>0</v>
      </c>
      <c r="BX40" s="45">
        <f t="shared" si="61"/>
        <v>0</v>
      </c>
      <c r="BY40" s="45">
        <f t="shared" si="62"/>
        <v>0</v>
      </c>
      <c r="BZ40" s="45">
        <f t="shared" si="63"/>
        <v>0</v>
      </c>
      <c r="CA40" s="45">
        <f t="shared" si="64"/>
        <v>0</v>
      </c>
      <c r="CB40" s="45">
        <f t="shared" si="65"/>
        <v>0</v>
      </c>
      <c r="CC40" s="45">
        <f t="shared" si="66"/>
        <v>0</v>
      </c>
      <c r="CD40" s="45">
        <f t="shared" si="67"/>
        <v>0</v>
      </c>
      <c r="CE40" s="45">
        <f t="shared" si="68"/>
        <v>0</v>
      </c>
      <c r="CF40" s="45">
        <f t="shared" si="69"/>
        <v>0</v>
      </c>
      <c r="CG40" s="45">
        <f t="shared" si="70"/>
        <v>0</v>
      </c>
      <c r="CH40" s="45">
        <f t="shared" si="71"/>
        <v>0</v>
      </c>
      <c r="CI40" s="45">
        <f t="shared" si="72"/>
        <v>0</v>
      </c>
      <c r="CJ40" s="45">
        <f t="shared" si="73"/>
        <v>0</v>
      </c>
      <c r="CK40" s="45">
        <f t="shared" si="74"/>
        <v>0</v>
      </c>
      <c r="CL40" s="45">
        <f t="shared" si="75"/>
        <v>0</v>
      </c>
      <c r="CM40" s="45">
        <f t="shared" si="76"/>
        <v>0</v>
      </c>
      <c r="CN40" s="45">
        <f t="shared" si="77"/>
        <v>0</v>
      </c>
      <c r="CO40" s="45">
        <f t="shared" si="78"/>
        <v>0</v>
      </c>
      <c r="CP40" s="45">
        <f t="shared" si="79"/>
        <v>0</v>
      </c>
      <c r="CQ40" s="45">
        <f t="shared" si="80"/>
        <v>0</v>
      </c>
      <c r="CR40" s="45">
        <f t="shared" si="81"/>
        <v>0</v>
      </c>
      <c r="CS40" s="45">
        <f t="shared" si="82"/>
        <v>0</v>
      </c>
      <c r="CT40" s="45">
        <f t="shared" si="83"/>
        <v>0</v>
      </c>
      <c r="CU40" s="45">
        <f t="shared" si="84"/>
        <v>0</v>
      </c>
      <c r="CV40" s="45">
        <f t="shared" si="85"/>
        <v>0</v>
      </c>
      <c r="CW40" s="45">
        <f t="shared" si="86"/>
        <v>0</v>
      </c>
      <c r="CX40" s="45">
        <f t="shared" si="87"/>
        <v>0</v>
      </c>
      <c r="CY40" s="45">
        <f t="shared" si="88"/>
        <v>0</v>
      </c>
      <c r="CZ40" s="45">
        <f t="shared" si="89"/>
        <v>0</v>
      </c>
      <c r="DA40" s="45">
        <f t="shared" si="90"/>
        <v>0</v>
      </c>
      <c r="DB40" s="45">
        <f t="shared" si="91"/>
        <v>0</v>
      </c>
      <c r="DC40" s="45">
        <f t="shared" si="92"/>
        <v>0</v>
      </c>
      <c r="DD40" s="45">
        <f t="shared" si="93"/>
        <v>0</v>
      </c>
      <c r="DE40" s="45">
        <f t="shared" si="94"/>
        <v>0</v>
      </c>
      <c r="DF40" s="45">
        <f t="shared" si="95"/>
        <v>0</v>
      </c>
      <c r="DG40" s="45">
        <f t="shared" si="96"/>
        <v>0</v>
      </c>
      <c r="DH40" s="45">
        <f t="shared" si="97"/>
        <v>0</v>
      </c>
      <c r="DI40" s="45">
        <f t="shared" si="98"/>
        <v>0</v>
      </c>
      <c r="DJ40" s="45">
        <f t="shared" si="99"/>
        <v>0</v>
      </c>
      <c r="DK40" s="45">
        <f t="shared" si="100"/>
        <v>0</v>
      </c>
      <c r="DL40" s="45">
        <f t="shared" si="101"/>
        <v>0</v>
      </c>
      <c r="DM40" s="45">
        <f t="shared" si="102"/>
        <v>0</v>
      </c>
      <c r="DN40" s="45">
        <f t="shared" si="103"/>
        <v>0</v>
      </c>
      <c r="DO40" s="45">
        <f t="shared" si="104"/>
        <v>0</v>
      </c>
      <c r="DP40" s="45">
        <f t="shared" si="105"/>
        <v>0</v>
      </c>
      <c r="DQ40" s="45">
        <f t="shared" si="106"/>
        <v>0</v>
      </c>
      <c r="DR40" s="45">
        <f t="shared" si="107"/>
        <v>0</v>
      </c>
      <c r="DS40" s="45">
        <f t="shared" si="108"/>
        <v>0</v>
      </c>
      <c r="DT40" s="45">
        <f t="shared" si="109"/>
        <v>0</v>
      </c>
      <c r="DU40" s="45">
        <f t="shared" si="110"/>
        <v>0</v>
      </c>
      <c r="DV40" s="45">
        <f t="shared" si="111"/>
        <v>0</v>
      </c>
      <c r="DW40" s="45">
        <f t="shared" si="112"/>
        <v>0</v>
      </c>
      <c r="DX40" s="45">
        <f t="shared" si="113"/>
        <v>0</v>
      </c>
      <c r="DY40" s="45">
        <f t="shared" si="114"/>
        <v>0</v>
      </c>
      <c r="DZ40" s="45">
        <f t="shared" si="115"/>
        <v>0</v>
      </c>
      <c r="EA40" s="45">
        <f t="shared" si="116"/>
        <v>0</v>
      </c>
      <c r="EB40" s="45">
        <f t="shared" si="117"/>
        <v>0</v>
      </c>
      <c r="EC40" s="45">
        <f t="shared" si="118"/>
        <v>0</v>
      </c>
      <c r="ED40" s="45">
        <f t="shared" si="119"/>
        <v>0</v>
      </c>
      <c r="EE40" s="45">
        <f t="shared" si="120"/>
        <v>0</v>
      </c>
      <c r="EF40" s="45">
        <f t="shared" si="121"/>
        <v>0</v>
      </c>
      <c r="EG40" s="45">
        <f t="shared" si="122"/>
        <v>0</v>
      </c>
      <c r="EH40" s="45">
        <f t="shared" si="123"/>
        <v>0</v>
      </c>
      <c r="EI40" s="45">
        <f t="shared" si="124"/>
        <v>0</v>
      </c>
      <c r="EJ40" s="45">
        <f t="shared" si="125"/>
        <v>0</v>
      </c>
      <c r="EK40" s="45">
        <f t="shared" si="126"/>
        <v>0</v>
      </c>
      <c r="EL40" s="45">
        <f t="shared" si="127"/>
        <v>0</v>
      </c>
      <c r="EM40" s="45">
        <f t="shared" si="128"/>
        <v>0</v>
      </c>
      <c r="EN40" s="45">
        <f t="shared" si="129"/>
        <v>0</v>
      </c>
    </row>
    <row r="41" spans="1:144" ht="15.75" thickBot="1" x14ac:dyDescent="0.3">
      <c r="A41" s="48" t="s">
        <v>1570</v>
      </c>
      <c r="B41" s="57"/>
      <c r="C41" s="59"/>
      <c r="D41" s="180"/>
      <c r="E41" s="181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45" t="str">
        <f t="shared" si="0"/>
        <v/>
      </c>
      <c r="V41" s="54">
        <f t="shared" si="9"/>
        <v>0</v>
      </c>
      <c r="W41" s="45" t="str">
        <f>IF($D41&lt;&gt;"",VLOOKUP($D41,ComptesParNuméro!$N$2:$O$1266,2,FALSE),"")</f>
        <v/>
      </c>
      <c r="X41" s="45">
        <f t="shared" si="10"/>
        <v>0</v>
      </c>
      <c r="Y41" s="45">
        <f t="shared" si="11"/>
        <v>0</v>
      </c>
      <c r="Z41" s="45">
        <f t="shared" si="12"/>
        <v>0</v>
      </c>
      <c r="AA41" s="45">
        <f t="shared" si="13"/>
        <v>0</v>
      </c>
      <c r="AB41" s="45">
        <f t="shared" si="14"/>
        <v>0</v>
      </c>
      <c r="AC41" s="45">
        <f t="shared" si="15"/>
        <v>0</v>
      </c>
      <c r="AD41" s="45">
        <f t="shared" si="16"/>
        <v>0</v>
      </c>
      <c r="AE41" s="45">
        <f t="shared" si="17"/>
        <v>0</v>
      </c>
      <c r="AF41" s="45">
        <f t="shared" si="18"/>
        <v>0</v>
      </c>
      <c r="AG41" s="45">
        <f t="shared" si="19"/>
        <v>0</v>
      </c>
      <c r="AH41" s="45">
        <f t="shared" si="20"/>
        <v>0</v>
      </c>
      <c r="AI41" s="45">
        <f t="shared" si="21"/>
        <v>0</v>
      </c>
      <c r="AJ41" s="45">
        <f t="shared" si="22"/>
        <v>0</v>
      </c>
      <c r="AK41" s="45">
        <f t="shared" si="23"/>
        <v>0</v>
      </c>
      <c r="AL41" s="45">
        <f t="shared" si="24"/>
        <v>0</v>
      </c>
      <c r="AM41" s="45">
        <f t="shared" si="25"/>
        <v>0</v>
      </c>
      <c r="AN41" s="45">
        <f t="shared" si="26"/>
        <v>0</v>
      </c>
      <c r="AO41" s="45">
        <f t="shared" si="27"/>
        <v>0</v>
      </c>
      <c r="AP41" s="45">
        <f t="shared" si="28"/>
        <v>0</v>
      </c>
      <c r="AQ41" s="45">
        <f t="shared" si="29"/>
        <v>0</v>
      </c>
      <c r="AR41" s="45">
        <f t="shared" si="30"/>
        <v>0</v>
      </c>
      <c r="AS41" s="45">
        <f t="shared" si="31"/>
        <v>0</v>
      </c>
      <c r="AT41" s="45">
        <f t="shared" si="32"/>
        <v>0</v>
      </c>
      <c r="AU41" s="45">
        <f t="shared" si="33"/>
        <v>0</v>
      </c>
      <c r="AV41" s="45">
        <f t="shared" si="34"/>
        <v>0</v>
      </c>
      <c r="AW41" s="45">
        <f t="shared" si="35"/>
        <v>0</v>
      </c>
      <c r="AX41" s="45">
        <f t="shared" si="36"/>
        <v>0</v>
      </c>
      <c r="AY41" s="45">
        <f t="shared" si="37"/>
        <v>0</v>
      </c>
      <c r="AZ41" s="45">
        <f t="shared" si="38"/>
        <v>0</v>
      </c>
      <c r="BA41" s="45">
        <f t="shared" si="39"/>
        <v>0</v>
      </c>
      <c r="BB41" s="45" t="str">
        <f>IF($D41&lt;&gt;"",VLOOKUP($D41,ComptesParNuméro!$N$2:$P$1266,3,FALSE),"")</f>
        <v/>
      </c>
      <c r="BC41" s="45">
        <f t="shared" si="40"/>
        <v>0</v>
      </c>
      <c r="BD41" s="45">
        <f t="shared" si="41"/>
        <v>0</v>
      </c>
      <c r="BE41" s="45">
        <f t="shared" si="42"/>
        <v>0</v>
      </c>
      <c r="BF41" s="45">
        <f t="shared" si="43"/>
        <v>0</v>
      </c>
      <c r="BG41" s="45">
        <f t="shared" si="44"/>
        <v>0</v>
      </c>
      <c r="BH41" s="45">
        <f t="shared" si="45"/>
        <v>0</v>
      </c>
      <c r="BI41" s="45">
        <f t="shared" si="46"/>
        <v>0</v>
      </c>
      <c r="BJ41" s="45">
        <f t="shared" si="47"/>
        <v>0</v>
      </c>
      <c r="BK41" s="45">
        <f t="shared" si="48"/>
        <v>0</v>
      </c>
      <c r="BL41" s="45">
        <f t="shared" si="49"/>
        <v>0</v>
      </c>
      <c r="BM41" s="45">
        <f t="shared" si="50"/>
        <v>0</v>
      </c>
      <c r="BN41" s="45">
        <f t="shared" si="51"/>
        <v>0</v>
      </c>
      <c r="BO41" s="45">
        <f t="shared" si="52"/>
        <v>0</v>
      </c>
      <c r="BP41" s="45">
        <f t="shared" si="53"/>
        <v>0</v>
      </c>
      <c r="BQ41" s="45">
        <f t="shared" si="54"/>
        <v>0</v>
      </c>
      <c r="BR41" s="45">
        <f t="shared" si="55"/>
        <v>0</v>
      </c>
      <c r="BS41" s="45">
        <f t="shared" si="56"/>
        <v>0</v>
      </c>
      <c r="BT41" s="45">
        <f t="shared" si="57"/>
        <v>0</v>
      </c>
      <c r="BU41" s="45">
        <f t="shared" si="58"/>
        <v>0</v>
      </c>
      <c r="BV41" s="45">
        <f t="shared" si="59"/>
        <v>0</v>
      </c>
      <c r="BW41" s="45">
        <f t="shared" si="60"/>
        <v>0</v>
      </c>
      <c r="BX41" s="45">
        <f t="shared" si="61"/>
        <v>0</v>
      </c>
      <c r="BY41" s="45">
        <f t="shared" si="62"/>
        <v>0</v>
      </c>
      <c r="BZ41" s="45">
        <f t="shared" si="63"/>
        <v>0</v>
      </c>
      <c r="CA41" s="45">
        <f t="shared" si="64"/>
        <v>0</v>
      </c>
      <c r="CB41" s="45">
        <f t="shared" si="65"/>
        <v>0</v>
      </c>
      <c r="CC41" s="45">
        <f t="shared" si="66"/>
        <v>0</v>
      </c>
      <c r="CD41" s="45">
        <f t="shared" si="67"/>
        <v>0</v>
      </c>
      <c r="CE41" s="45">
        <f t="shared" si="68"/>
        <v>0</v>
      </c>
      <c r="CF41" s="45">
        <f t="shared" si="69"/>
        <v>0</v>
      </c>
      <c r="CG41" s="45">
        <f t="shared" si="70"/>
        <v>0</v>
      </c>
      <c r="CH41" s="45">
        <f t="shared" si="71"/>
        <v>0</v>
      </c>
      <c r="CI41" s="45">
        <f t="shared" si="72"/>
        <v>0</v>
      </c>
      <c r="CJ41" s="45">
        <f t="shared" si="73"/>
        <v>0</v>
      </c>
      <c r="CK41" s="45">
        <f t="shared" si="74"/>
        <v>0</v>
      </c>
      <c r="CL41" s="45">
        <f t="shared" si="75"/>
        <v>0</v>
      </c>
      <c r="CM41" s="45">
        <f t="shared" si="76"/>
        <v>0</v>
      </c>
      <c r="CN41" s="45">
        <f t="shared" si="77"/>
        <v>0</v>
      </c>
      <c r="CO41" s="45">
        <f t="shared" si="78"/>
        <v>0</v>
      </c>
      <c r="CP41" s="45">
        <f t="shared" si="79"/>
        <v>0</v>
      </c>
      <c r="CQ41" s="45">
        <f t="shared" si="80"/>
        <v>0</v>
      </c>
      <c r="CR41" s="45">
        <f t="shared" si="81"/>
        <v>0</v>
      </c>
      <c r="CS41" s="45">
        <f t="shared" si="82"/>
        <v>0</v>
      </c>
      <c r="CT41" s="45">
        <f t="shared" si="83"/>
        <v>0</v>
      </c>
      <c r="CU41" s="45">
        <f t="shared" si="84"/>
        <v>0</v>
      </c>
      <c r="CV41" s="45">
        <f t="shared" si="85"/>
        <v>0</v>
      </c>
      <c r="CW41" s="45">
        <f t="shared" si="86"/>
        <v>0</v>
      </c>
      <c r="CX41" s="45">
        <f t="shared" si="87"/>
        <v>0</v>
      </c>
      <c r="CY41" s="45">
        <f t="shared" si="88"/>
        <v>0</v>
      </c>
      <c r="CZ41" s="45">
        <f t="shared" si="89"/>
        <v>0</v>
      </c>
      <c r="DA41" s="45">
        <f t="shared" si="90"/>
        <v>0</v>
      </c>
      <c r="DB41" s="45">
        <f t="shared" si="91"/>
        <v>0</v>
      </c>
      <c r="DC41" s="45">
        <f t="shared" si="92"/>
        <v>0</v>
      </c>
      <c r="DD41" s="45">
        <f t="shared" si="93"/>
        <v>0</v>
      </c>
      <c r="DE41" s="45">
        <f t="shared" si="94"/>
        <v>0</v>
      </c>
      <c r="DF41" s="45">
        <f t="shared" si="95"/>
        <v>0</v>
      </c>
      <c r="DG41" s="45">
        <f t="shared" si="96"/>
        <v>0</v>
      </c>
      <c r="DH41" s="45">
        <f t="shared" si="97"/>
        <v>0</v>
      </c>
      <c r="DI41" s="45">
        <f t="shared" si="98"/>
        <v>0</v>
      </c>
      <c r="DJ41" s="45">
        <f t="shared" si="99"/>
        <v>0</v>
      </c>
      <c r="DK41" s="45">
        <f t="shared" si="100"/>
        <v>0</v>
      </c>
      <c r="DL41" s="45">
        <f t="shared" si="101"/>
        <v>0</v>
      </c>
      <c r="DM41" s="45">
        <f t="shared" si="102"/>
        <v>0</v>
      </c>
      <c r="DN41" s="45">
        <f t="shared" si="103"/>
        <v>0</v>
      </c>
      <c r="DO41" s="45">
        <f t="shared" si="104"/>
        <v>0</v>
      </c>
      <c r="DP41" s="45">
        <f t="shared" si="105"/>
        <v>0</v>
      </c>
      <c r="DQ41" s="45">
        <f t="shared" si="106"/>
        <v>0</v>
      </c>
      <c r="DR41" s="45">
        <f t="shared" si="107"/>
        <v>0</v>
      </c>
      <c r="DS41" s="45">
        <f t="shared" si="108"/>
        <v>0</v>
      </c>
      <c r="DT41" s="45">
        <f t="shared" si="109"/>
        <v>0</v>
      </c>
      <c r="DU41" s="45">
        <f t="shared" si="110"/>
        <v>0</v>
      </c>
      <c r="DV41" s="45">
        <f t="shared" si="111"/>
        <v>0</v>
      </c>
      <c r="DW41" s="45">
        <f t="shared" si="112"/>
        <v>0</v>
      </c>
      <c r="DX41" s="45">
        <f t="shared" si="113"/>
        <v>0</v>
      </c>
      <c r="DY41" s="45">
        <f t="shared" si="114"/>
        <v>0</v>
      </c>
      <c r="DZ41" s="45">
        <f t="shared" si="115"/>
        <v>0</v>
      </c>
      <c r="EA41" s="45">
        <f t="shared" si="116"/>
        <v>0</v>
      </c>
      <c r="EB41" s="45">
        <f t="shared" si="117"/>
        <v>0</v>
      </c>
      <c r="EC41" s="45">
        <f t="shared" si="118"/>
        <v>0</v>
      </c>
      <c r="ED41" s="45">
        <f t="shared" si="119"/>
        <v>0</v>
      </c>
      <c r="EE41" s="45">
        <f t="shared" si="120"/>
        <v>0</v>
      </c>
      <c r="EF41" s="45">
        <f t="shared" si="121"/>
        <v>0</v>
      </c>
      <c r="EG41" s="45">
        <f t="shared" si="122"/>
        <v>0</v>
      </c>
      <c r="EH41" s="45">
        <f t="shared" si="123"/>
        <v>0</v>
      </c>
      <c r="EI41" s="45">
        <f t="shared" si="124"/>
        <v>0</v>
      </c>
      <c r="EJ41" s="45">
        <f t="shared" si="125"/>
        <v>0</v>
      </c>
      <c r="EK41" s="45">
        <f t="shared" si="126"/>
        <v>0</v>
      </c>
      <c r="EL41" s="45">
        <f t="shared" si="127"/>
        <v>0</v>
      </c>
      <c r="EM41" s="45">
        <f t="shared" si="128"/>
        <v>0</v>
      </c>
      <c r="EN41" s="45">
        <f t="shared" si="129"/>
        <v>0</v>
      </c>
    </row>
    <row r="42" spans="1:144" ht="15.75" thickBot="1" x14ac:dyDescent="0.3">
      <c r="A42" s="48" t="s">
        <v>1570</v>
      </c>
      <c r="B42" s="57"/>
      <c r="C42" s="59"/>
      <c r="D42" s="180"/>
      <c r="E42" s="181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45" t="str">
        <f t="shared" si="0"/>
        <v/>
      </c>
      <c r="V42" s="54">
        <f t="shared" si="9"/>
        <v>0</v>
      </c>
      <c r="W42" s="45" t="str">
        <f>IF($D42&lt;&gt;"",VLOOKUP($D42,ComptesParNuméro!$N$2:$O$1266,2,FALSE),"")</f>
        <v/>
      </c>
      <c r="X42" s="45">
        <f t="shared" si="10"/>
        <v>0</v>
      </c>
      <c r="Y42" s="45">
        <f t="shared" si="11"/>
        <v>0</v>
      </c>
      <c r="Z42" s="45">
        <f t="shared" si="12"/>
        <v>0</v>
      </c>
      <c r="AA42" s="45">
        <f t="shared" si="13"/>
        <v>0</v>
      </c>
      <c r="AB42" s="45">
        <f t="shared" si="14"/>
        <v>0</v>
      </c>
      <c r="AC42" s="45">
        <f t="shared" si="15"/>
        <v>0</v>
      </c>
      <c r="AD42" s="45">
        <f t="shared" si="16"/>
        <v>0</v>
      </c>
      <c r="AE42" s="45">
        <f t="shared" si="17"/>
        <v>0</v>
      </c>
      <c r="AF42" s="45">
        <f t="shared" si="18"/>
        <v>0</v>
      </c>
      <c r="AG42" s="45">
        <f t="shared" si="19"/>
        <v>0</v>
      </c>
      <c r="AH42" s="45">
        <f t="shared" si="20"/>
        <v>0</v>
      </c>
      <c r="AI42" s="45">
        <f t="shared" si="21"/>
        <v>0</v>
      </c>
      <c r="AJ42" s="45">
        <f t="shared" si="22"/>
        <v>0</v>
      </c>
      <c r="AK42" s="45">
        <f t="shared" si="23"/>
        <v>0</v>
      </c>
      <c r="AL42" s="45">
        <f t="shared" si="24"/>
        <v>0</v>
      </c>
      <c r="AM42" s="45">
        <f t="shared" si="25"/>
        <v>0</v>
      </c>
      <c r="AN42" s="45">
        <f t="shared" si="26"/>
        <v>0</v>
      </c>
      <c r="AO42" s="45">
        <f t="shared" si="27"/>
        <v>0</v>
      </c>
      <c r="AP42" s="45">
        <f t="shared" si="28"/>
        <v>0</v>
      </c>
      <c r="AQ42" s="45">
        <f t="shared" si="29"/>
        <v>0</v>
      </c>
      <c r="AR42" s="45">
        <f t="shared" si="30"/>
        <v>0</v>
      </c>
      <c r="AS42" s="45">
        <f t="shared" si="31"/>
        <v>0</v>
      </c>
      <c r="AT42" s="45">
        <f t="shared" si="32"/>
        <v>0</v>
      </c>
      <c r="AU42" s="45">
        <f t="shared" si="33"/>
        <v>0</v>
      </c>
      <c r="AV42" s="45">
        <f t="shared" si="34"/>
        <v>0</v>
      </c>
      <c r="AW42" s="45">
        <f t="shared" si="35"/>
        <v>0</v>
      </c>
      <c r="AX42" s="45">
        <f t="shared" si="36"/>
        <v>0</v>
      </c>
      <c r="AY42" s="45">
        <f t="shared" si="37"/>
        <v>0</v>
      </c>
      <c r="AZ42" s="45">
        <f t="shared" si="38"/>
        <v>0</v>
      </c>
      <c r="BA42" s="45">
        <f t="shared" si="39"/>
        <v>0</v>
      </c>
      <c r="BB42" s="45" t="str">
        <f>IF($D42&lt;&gt;"",VLOOKUP($D42,ComptesParNuméro!$N$2:$P$1266,3,FALSE),"")</f>
        <v/>
      </c>
      <c r="BC42" s="45">
        <f t="shared" si="40"/>
        <v>0</v>
      </c>
      <c r="BD42" s="45">
        <f t="shared" si="41"/>
        <v>0</v>
      </c>
      <c r="BE42" s="45">
        <f t="shared" si="42"/>
        <v>0</v>
      </c>
      <c r="BF42" s="45">
        <f t="shared" si="43"/>
        <v>0</v>
      </c>
      <c r="BG42" s="45">
        <f t="shared" si="44"/>
        <v>0</v>
      </c>
      <c r="BH42" s="45">
        <f t="shared" si="45"/>
        <v>0</v>
      </c>
      <c r="BI42" s="45">
        <f t="shared" si="46"/>
        <v>0</v>
      </c>
      <c r="BJ42" s="45">
        <f t="shared" si="47"/>
        <v>0</v>
      </c>
      <c r="BK42" s="45">
        <f t="shared" si="48"/>
        <v>0</v>
      </c>
      <c r="BL42" s="45">
        <f t="shared" si="49"/>
        <v>0</v>
      </c>
      <c r="BM42" s="45">
        <f t="shared" si="50"/>
        <v>0</v>
      </c>
      <c r="BN42" s="45">
        <f t="shared" si="51"/>
        <v>0</v>
      </c>
      <c r="BO42" s="45">
        <f t="shared" si="52"/>
        <v>0</v>
      </c>
      <c r="BP42" s="45">
        <f t="shared" si="53"/>
        <v>0</v>
      </c>
      <c r="BQ42" s="45">
        <f t="shared" si="54"/>
        <v>0</v>
      </c>
      <c r="BR42" s="45">
        <f t="shared" si="55"/>
        <v>0</v>
      </c>
      <c r="BS42" s="45">
        <f t="shared" si="56"/>
        <v>0</v>
      </c>
      <c r="BT42" s="45">
        <f t="shared" si="57"/>
        <v>0</v>
      </c>
      <c r="BU42" s="45">
        <f t="shared" si="58"/>
        <v>0</v>
      </c>
      <c r="BV42" s="45">
        <f t="shared" si="59"/>
        <v>0</v>
      </c>
      <c r="BW42" s="45">
        <f t="shared" si="60"/>
        <v>0</v>
      </c>
      <c r="BX42" s="45">
        <f t="shared" si="61"/>
        <v>0</v>
      </c>
      <c r="BY42" s="45">
        <f t="shared" si="62"/>
        <v>0</v>
      </c>
      <c r="BZ42" s="45">
        <f t="shared" si="63"/>
        <v>0</v>
      </c>
      <c r="CA42" s="45">
        <f t="shared" si="64"/>
        <v>0</v>
      </c>
      <c r="CB42" s="45">
        <f t="shared" si="65"/>
        <v>0</v>
      </c>
      <c r="CC42" s="45">
        <f t="shared" si="66"/>
        <v>0</v>
      </c>
      <c r="CD42" s="45">
        <f t="shared" si="67"/>
        <v>0</v>
      </c>
      <c r="CE42" s="45">
        <f t="shared" si="68"/>
        <v>0</v>
      </c>
      <c r="CF42" s="45">
        <f t="shared" si="69"/>
        <v>0</v>
      </c>
      <c r="CG42" s="45">
        <f t="shared" si="70"/>
        <v>0</v>
      </c>
      <c r="CH42" s="45">
        <f t="shared" si="71"/>
        <v>0</v>
      </c>
      <c r="CI42" s="45">
        <f t="shared" si="72"/>
        <v>0</v>
      </c>
      <c r="CJ42" s="45">
        <f t="shared" si="73"/>
        <v>0</v>
      </c>
      <c r="CK42" s="45">
        <f t="shared" si="74"/>
        <v>0</v>
      </c>
      <c r="CL42" s="45">
        <f t="shared" si="75"/>
        <v>0</v>
      </c>
      <c r="CM42" s="45">
        <f t="shared" si="76"/>
        <v>0</v>
      </c>
      <c r="CN42" s="45">
        <f t="shared" si="77"/>
        <v>0</v>
      </c>
      <c r="CO42" s="45">
        <f t="shared" si="78"/>
        <v>0</v>
      </c>
      <c r="CP42" s="45">
        <f t="shared" si="79"/>
        <v>0</v>
      </c>
      <c r="CQ42" s="45">
        <f t="shared" si="80"/>
        <v>0</v>
      </c>
      <c r="CR42" s="45">
        <f t="shared" si="81"/>
        <v>0</v>
      </c>
      <c r="CS42" s="45">
        <f t="shared" si="82"/>
        <v>0</v>
      </c>
      <c r="CT42" s="45">
        <f t="shared" si="83"/>
        <v>0</v>
      </c>
      <c r="CU42" s="45">
        <f t="shared" si="84"/>
        <v>0</v>
      </c>
      <c r="CV42" s="45">
        <f t="shared" si="85"/>
        <v>0</v>
      </c>
      <c r="CW42" s="45">
        <f t="shared" si="86"/>
        <v>0</v>
      </c>
      <c r="CX42" s="45">
        <f t="shared" si="87"/>
        <v>0</v>
      </c>
      <c r="CY42" s="45">
        <f t="shared" si="88"/>
        <v>0</v>
      </c>
      <c r="CZ42" s="45">
        <f t="shared" si="89"/>
        <v>0</v>
      </c>
      <c r="DA42" s="45">
        <f t="shared" si="90"/>
        <v>0</v>
      </c>
      <c r="DB42" s="45">
        <f t="shared" si="91"/>
        <v>0</v>
      </c>
      <c r="DC42" s="45">
        <f t="shared" si="92"/>
        <v>0</v>
      </c>
      <c r="DD42" s="45">
        <f t="shared" si="93"/>
        <v>0</v>
      </c>
      <c r="DE42" s="45">
        <f t="shared" si="94"/>
        <v>0</v>
      </c>
      <c r="DF42" s="45">
        <f t="shared" si="95"/>
        <v>0</v>
      </c>
      <c r="DG42" s="45">
        <f t="shared" si="96"/>
        <v>0</v>
      </c>
      <c r="DH42" s="45">
        <f t="shared" si="97"/>
        <v>0</v>
      </c>
      <c r="DI42" s="45">
        <f t="shared" si="98"/>
        <v>0</v>
      </c>
      <c r="DJ42" s="45">
        <f t="shared" si="99"/>
        <v>0</v>
      </c>
      <c r="DK42" s="45">
        <f t="shared" si="100"/>
        <v>0</v>
      </c>
      <c r="DL42" s="45">
        <f t="shared" si="101"/>
        <v>0</v>
      </c>
      <c r="DM42" s="45">
        <f t="shared" si="102"/>
        <v>0</v>
      </c>
      <c r="DN42" s="45">
        <f t="shared" si="103"/>
        <v>0</v>
      </c>
      <c r="DO42" s="45">
        <f t="shared" si="104"/>
        <v>0</v>
      </c>
      <c r="DP42" s="45">
        <f t="shared" si="105"/>
        <v>0</v>
      </c>
      <c r="DQ42" s="45">
        <f t="shared" si="106"/>
        <v>0</v>
      </c>
      <c r="DR42" s="45">
        <f t="shared" si="107"/>
        <v>0</v>
      </c>
      <c r="DS42" s="45">
        <f t="shared" si="108"/>
        <v>0</v>
      </c>
      <c r="DT42" s="45">
        <f t="shared" si="109"/>
        <v>0</v>
      </c>
      <c r="DU42" s="45">
        <f t="shared" si="110"/>
        <v>0</v>
      </c>
      <c r="DV42" s="45">
        <f t="shared" si="111"/>
        <v>0</v>
      </c>
      <c r="DW42" s="45">
        <f t="shared" si="112"/>
        <v>0</v>
      </c>
      <c r="DX42" s="45">
        <f t="shared" si="113"/>
        <v>0</v>
      </c>
      <c r="DY42" s="45">
        <f t="shared" si="114"/>
        <v>0</v>
      </c>
      <c r="DZ42" s="45">
        <f t="shared" si="115"/>
        <v>0</v>
      </c>
      <c r="EA42" s="45">
        <f t="shared" si="116"/>
        <v>0</v>
      </c>
      <c r="EB42" s="45">
        <f t="shared" si="117"/>
        <v>0</v>
      </c>
      <c r="EC42" s="45">
        <f t="shared" si="118"/>
        <v>0</v>
      </c>
      <c r="ED42" s="45">
        <f t="shared" si="119"/>
        <v>0</v>
      </c>
      <c r="EE42" s="45">
        <f t="shared" si="120"/>
        <v>0</v>
      </c>
      <c r="EF42" s="45">
        <f t="shared" si="121"/>
        <v>0</v>
      </c>
      <c r="EG42" s="45">
        <f t="shared" si="122"/>
        <v>0</v>
      </c>
      <c r="EH42" s="45">
        <f t="shared" si="123"/>
        <v>0</v>
      </c>
      <c r="EI42" s="45">
        <f t="shared" si="124"/>
        <v>0</v>
      </c>
      <c r="EJ42" s="45">
        <f t="shared" si="125"/>
        <v>0</v>
      </c>
      <c r="EK42" s="45">
        <f t="shared" si="126"/>
        <v>0</v>
      </c>
      <c r="EL42" s="45">
        <f t="shared" si="127"/>
        <v>0</v>
      </c>
      <c r="EM42" s="45">
        <f t="shared" si="128"/>
        <v>0</v>
      </c>
      <c r="EN42" s="45">
        <f t="shared" si="129"/>
        <v>0</v>
      </c>
    </row>
    <row r="43" spans="1:144" ht="15.75" thickBot="1" x14ac:dyDescent="0.3">
      <c r="A43" s="48" t="s">
        <v>1570</v>
      </c>
      <c r="B43" s="57"/>
      <c r="C43" s="57"/>
      <c r="D43" s="180"/>
      <c r="E43" s="181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45" t="str">
        <f t="shared" si="0"/>
        <v/>
      </c>
      <c r="V43" s="54">
        <f t="shared" si="9"/>
        <v>0</v>
      </c>
      <c r="W43" s="45" t="str">
        <f>IF($D43&lt;&gt;"",VLOOKUP($D43,ComptesParNuméro!$N$2:$O$1266,2,FALSE),"")</f>
        <v/>
      </c>
      <c r="X43" s="45">
        <f t="shared" si="10"/>
        <v>0</v>
      </c>
      <c r="Y43" s="45">
        <f t="shared" si="11"/>
        <v>0</v>
      </c>
      <c r="Z43" s="45">
        <f t="shared" si="12"/>
        <v>0</v>
      </c>
      <c r="AA43" s="45">
        <f t="shared" si="13"/>
        <v>0</v>
      </c>
      <c r="AB43" s="45">
        <f t="shared" si="14"/>
        <v>0</v>
      </c>
      <c r="AC43" s="45">
        <f t="shared" si="15"/>
        <v>0</v>
      </c>
      <c r="AD43" s="45">
        <f t="shared" si="16"/>
        <v>0</v>
      </c>
      <c r="AE43" s="45">
        <f t="shared" si="17"/>
        <v>0</v>
      </c>
      <c r="AF43" s="45">
        <f t="shared" si="18"/>
        <v>0</v>
      </c>
      <c r="AG43" s="45">
        <f t="shared" si="19"/>
        <v>0</v>
      </c>
      <c r="AH43" s="45">
        <f t="shared" si="20"/>
        <v>0</v>
      </c>
      <c r="AI43" s="45">
        <f t="shared" si="21"/>
        <v>0</v>
      </c>
      <c r="AJ43" s="45">
        <f t="shared" si="22"/>
        <v>0</v>
      </c>
      <c r="AK43" s="45">
        <f t="shared" si="23"/>
        <v>0</v>
      </c>
      <c r="AL43" s="45">
        <f t="shared" si="24"/>
        <v>0</v>
      </c>
      <c r="AM43" s="45">
        <f t="shared" si="25"/>
        <v>0</v>
      </c>
      <c r="AN43" s="45">
        <f t="shared" si="26"/>
        <v>0</v>
      </c>
      <c r="AO43" s="45">
        <f t="shared" si="27"/>
        <v>0</v>
      </c>
      <c r="AP43" s="45">
        <f t="shared" si="28"/>
        <v>0</v>
      </c>
      <c r="AQ43" s="45">
        <f t="shared" si="29"/>
        <v>0</v>
      </c>
      <c r="AR43" s="45">
        <f t="shared" si="30"/>
        <v>0</v>
      </c>
      <c r="AS43" s="45">
        <f t="shared" si="31"/>
        <v>0</v>
      </c>
      <c r="AT43" s="45">
        <f t="shared" si="32"/>
        <v>0</v>
      </c>
      <c r="AU43" s="45">
        <f t="shared" si="33"/>
        <v>0</v>
      </c>
      <c r="AV43" s="45">
        <f t="shared" si="34"/>
        <v>0</v>
      </c>
      <c r="AW43" s="45">
        <f t="shared" si="35"/>
        <v>0</v>
      </c>
      <c r="AX43" s="45">
        <f t="shared" si="36"/>
        <v>0</v>
      </c>
      <c r="AY43" s="45">
        <f t="shared" si="37"/>
        <v>0</v>
      </c>
      <c r="AZ43" s="45">
        <f t="shared" si="38"/>
        <v>0</v>
      </c>
      <c r="BA43" s="45">
        <f t="shared" si="39"/>
        <v>0</v>
      </c>
      <c r="BB43" s="45" t="str">
        <f>IF($D43&lt;&gt;"",VLOOKUP($D43,ComptesParNuméro!$N$2:$P$1266,3,FALSE),"")</f>
        <v/>
      </c>
      <c r="BC43" s="45">
        <f t="shared" si="40"/>
        <v>0</v>
      </c>
      <c r="BD43" s="45">
        <f t="shared" si="41"/>
        <v>0</v>
      </c>
      <c r="BE43" s="45">
        <f t="shared" si="42"/>
        <v>0</v>
      </c>
      <c r="BF43" s="45">
        <f t="shared" si="43"/>
        <v>0</v>
      </c>
      <c r="BG43" s="45">
        <f t="shared" si="44"/>
        <v>0</v>
      </c>
      <c r="BH43" s="45">
        <f t="shared" si="45"/>
        <v>0</v>
      </c>
      <c r="BI43" s="45">
        <f t="shared" si="46"/>
        <v>0</v>
      </c>
      <c r="BJ43" s="45">
        <f t="shared" si="47"/>
        <v>0</v>
      </c>
      <c r="BK43" s="45">
        <f t="shared" si="48"/>
        <v>0</v>
      </c>
      <c r="BL43" s="45">
        <f t="shared" si="49"/>
        <v>0</v>
      </c>
      <c r="BM43" s="45">
        <f t="shared" si="50"/>
        <v>0</v>
      </c>
      <c r="BN43" s="45">
        <f t="shared" si="51"/>
        <v>0</v>
      </c>
      <c r="BO43" s="45">
        <f t="shared" si="52"/>
        <v>0</v>
      </c>
      <c r="BP43" s="45">
        <f t="shared" si="53"/>
        <v>0</v>
      </c>
      <c r="BQ43" s="45">
        <f t="shared" si="54"/>
        <v>0</v>
      </c>
      <c r="BR43" s="45">
        <f t="shared" si="55"/>
        <v>0</v>
      </c>
      <c r="BS43" s="45">
        <f t="shared" si="56"/>
        <v>0</v>
      </c>
      <c r="BT43" s="45">
        <f t="shared" si="57"/>
        <v>0</v>
      </c>
      <c r="BU43" s="45">
        <f t="shared" si="58"/>
        <v>0</v>
      </c>
      <c r="BV43" s="45">
        <f t="shared" si="59"/>
        <v>0</v>
      </c>
      <c r="BW43" s="45">
        <f t="shared" si="60"/>
        <v>0</v>
      </c>
      <c r="BX43" s="45">
        <f t="shared" si="61"/>
        <v>0</v>
      </c>
      <c r="BY43" s="45">
        <f t="shared" si="62"/>
        <v>0</v>
      </c>
      <c r="BZ43" s="45">
        <f t="shared" si="63"/>
        <v>0</v>
      </c>
      <c r="CA43" s="45">
        <f t="shared" si="64"/>
        <v>0</v>
      </c>
      <c r="CB43" s="45">
        <f t="shared" si="65"/>
        <v>0</v>
      </c>
      <c r="CC43" s="45">
        <f t="shared" si="66"/>
        <v>0</v>
      </c>
      <c r="CD43" s="45">
        <f t="shared" si="67"/>
        <v>0</v>
      </c>
      <c r="CE43" s="45">
        <f t="shared" si="68"/>
        <v>0</v>
      </c>
      <c r="CF43" s="45">
        <f t="shared" si="69"/>
        <v>0</v>
      </c>
      <c r="CG43" s="45">
        <f t="shared" si="70"/>
        <v>0</v>
      </c>
      <c r="CH43" s="45">
        <f t="shared" si="71"/>
        <v>0</v>
      </c>
      <c r="CI43" s="45">
        <f t="shared" si="72"/>
        <v>0</v>
      </c>
      <c r="CJ43" s="45">
        <f t="shared" si="73"/>
        <v>0</v>
      </c>
      <c r="CK43" s="45">
        <f t="shared" si="74"/>
        <v>0</v>
      </c>
      <c r="CL43" s="45">
        <f t="shared" si="75"/>
        <v>0</v>
      </c>
      <c r="CM43" s="45">
        <f t="shared" si="76"/>
        <v>0</v>
      </c>
      <c r="CN43" s="45">
        <f t="shared" si="77"/>
        <v>0</v>
      </c>
      <c r="CO43" s="45">
        <f t="shared" si="78"/>
        <v>0</v>
      </c>
      <c r="CP43" s="45">
        <f t="shared" si="79"/>
        <v>0</v>
      </c>
      <c r="CQ43" s="45">
        <f t="shared" si="80"/>
        <v>0</v>
      </c>
      <c r="CR43" s="45">
        <f t="shared" si="81"/>
        <v>0</v>
      </c>
      <c r="CS43" s="45">
        <f t="shared" si="82"/>
        <v>0</v>
      </c>
      <c r="CT43" s="45">
        <f t="shared" si="83"/>
        <v>0</v>
      </c>
      <c r="CU43" s="45">
        <f t="shared" si="84"/>
        <v>0</v>
      </c>
      <c r="CV43" s="45">
        <f t="shared" si="85"/>
        <v>0</v>
      </c>
      <c r="CW43" s="45">
        <f t="shared" si="86"/>
        <v>0</v>
      </c>
      <c r="CX43" s="45">
        <f t="shared" si="87"/>
        <v>0</v>
      </c>
      <c r="CY43" s="45">
        <f t="shared" si="88"/>
        <v>0</v>
      </c>
      <c r="CZ43" s="45">
        <f t="shared" si="89"/>
        <v>0</v>
      </c>
      <c r="DA43" s="45">
        <f t="shared" si="90"/>
        <v>0</v>
      </c>
      <c r="DB43" s="45">
        <f t="shared" si="91"/>
        <v>0</v>
      </c>
      <c r="DC43" s="45">
        <f t="shared" si="92"/>
        <v>0</v>
      </c>
      <c r="DD43" s="45">
        <f t="shared" si="93"/>
        <v>0</v>
      </c>
      <c r="DE43" s="45">
        <f t="shared" si="94"/>
        <v>0</v>
      </c>
      <c r="DF43" s="45">
        <f t="shared" si="95"/>
        <v>0</v>
      </c>
      <c r="DG43" s="45">
        <f t="shared" si="96"/>
        <v>0</v>
      </c>
      <c r="DH43" s="45">
        <f t="shared" si="97"/>
        <v>0</v>
      </c>
      <c r="DI43" s="45">
        <f t="shared" si="98"/>
        <v>0</v>
      </c>
      <c r="DJ43" s="45">
        <f t="shared" si="99"/>
        <v>0</v>
      </c>
      <c r="DK43" s="45">
        <f t="shared" si="100"/>
        <v>0</v>
      </c>
      <c r="DL43" s="45">
        <f t="shared" si="101"/>
        <v>0</v>
      </c>
      <c r="DM43" s="45">
        <f t="shared" si="102"/>
        <v>0</v>
      </c>
      <c r="DN43" s="45">
        <f t="shared" si="103"/>
        <v>0</v>
      </c>
      <c r="DO43" s="45">
        <f t="shared" si="104"/>
        <v>0</v>
      </c>
      <c r="DP43" s="45">
        <f t="shared" si="105"/>
        <v>0</v>
      </c>
      <c r="DQ43" s="45">
        <f t="shared" si="106"/>
        <v>0</v>
      </c>
      <c r="DR43" s="45">
        <f t="shared" si="107"/>
        <v>0</v>
      </c>
      <c r="DS43" s="45">
        <f t="shared" si="108"/>
        <v>0</v>
      </c>
      <c r="DT43" s="45">
        <f t="shared" si="109"/>
        <v>0</v>
      </c>
      <c r="DU43" s="45">
        <f t="shared" si="110"/>
        <v>0</v>
      </c>
      <c r="DV43" s="45">
        <f t="shared" si="111"/>
        <v>0</v>
      </c>
      <c r="DW43" s="45">
        <f t="shared" si="112"/>
        <v>0</v>
      </c>
      <c r="DX43" s="45">
        <f t="shared" si="113"/>
        <v>0</v>
      </c>
      <c r="DY43" s="45">
        <f t="shared" si="114"/>
        <v>0</v>
      </c>
      <c r="DZ43" s="45">
        <f t="shared" si="115"/>
        <v>0</v>
      </c>
      <c r="EA43" s="45">
        <f t="shared" si="116"/>
        <v>0</v>
      </c>
      <c r="EB43" s="45">
        <f t="shared" si="117"/>
        <v>0</v>
      </c>
      <c r="EC43" s="45">
        <f t="shared" si="118"/>
        <v>0</v>
      </c>
      <c r="ED43" s="45">
        <f t="shared" si="119"/>
        <v>0</v>
      </c>
      <c r="EE43" s="45">
        <f t="shared" si="120"/>
        <v>0</v>
      </c>
      <c r="EF43" s="45">
        <f t="shared" si="121"/>
        <v>0</v>
      </c>
      <c r="EG43" s="45">
        <f t="shared" si="122"/>
        <v>0</v>
      </c>
      <c r="EH43" s="45">
        <f t="shared" si="123"/>
        <v>0</v>
      </c>
      <c r="EI43" s="45">
        <f t="shared" si="124"/>
        <v>0</v>
      </c>
      <c r="EJ43" s="45">
        <f t="shared" si="125"/>
        <v>0</v>
      </c>
      <c r="EK43" s="45">
        <f t="shared" si="126"/>
        <v>0</v>
      </c>
      <c r="EL43" s="45">
        <f t="shared" si="127"/>
        <v>0</v>
      </c>
      <c r="EM43" s="45">
        <f t="shared" si="128"/>
        <v>0</v>
      </c>
      <c r="EN43" s="45">
        <f t="shared" si="129"/>
        <v>0</v>
      </c>
    </row>
    <row r="44" spans="1:144" ht="15.75" thickBot="1" x14ac:dyDescent="0.3">
      <c r="A44" s="48" t="s">
        <v>1570</v>
      </c>
      <c r="B44" s="57"/>
      <c r="C44" s="57"/>
      <c r="D44" s="180"/>
      <c r="E44" s="181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45" t="str">
        <f t="shared" si="0"/>
        <v/>
      </c>
      <c r="V44" s="54">
        <f t="shared" si="9"/>
        <v>0</v>
      </c>
      <c r="W44" s="45" t="str">
        <f>IF($D44&lt;&gt;"",VLOOKUP($D44,ComptesParNuméro!$N$2:$O$1266,2,FALSE),"")</f>
        <v/>
      </c>
      <c r="X44" s="45">
        <f t="shared" si="10"/>
        <v>0</v>
      </c>
      <c r="Y44" s="45">
        <f t="shared" si="11"/>
        <v>0</v>
      </c>
      <c r="Z44" s="45">
        <f t="shared" si="12"/>
        <v>0</v>
      </c>
      <c r="AA44" s="45">
        <f t="shared" si="13"/>
        <v>0</v>
      </c>
      <c r="AB44" s="45">
        <f t="shared" si="14"/>
        <v>0</v>
      </c>
      <c r="AC44" s="45">
        <f t="shared" si="15"/>
        <v>0</v>
      </c>
      <c r="AD44" s="45">
        <f t="shared" si="16"/>
        <v>0</v>
      </c>
      <c r="AE44" s="45">
        <f t="shared" si="17"/>
        <v>0</v>
      </c>
      <c r="AF44" s="45">
        <f t="shared" si="18"/>
        <v>0</v>
      </c>
      <c r="AG44" s="45">
        <f t="shared" si="19"/>
        <v>0</v>
      </c>
      <c r="AH44" s="45">
        <f t="shared" si="20"/>
        <v>0</v>
      </c>
      <c r="AI44" s="45">
        <f t="shared" si="21"/>
        <v>0</v>
      </c>
      <c r="AJ44" s="45">
        <f t="shared" si="22"/>
        <v>0</v>
      </c>
      <c r="AK44" s="45">
        <f t="shared" si="23"/>
        <v>0</v>
      </c>
      <c r="AL44" s="45">
        <f t="shared" si="24"/>
        <v>0</v>
      </c>
      <c r="AM44" s="45">
        <f t="shared" si="25"/>
        <v>0</v>
      </c>
      <c r="AN44" s="45">
        <f t="shared" si="26"/>
        <v>0</v>
      </c>
      <c r="AO44" s="45">
        <f t="shared" si="27"/>
        <v>0</v>
      </c>
      <c r="AP44" s="45">
        <f t="shared" si="28"/>
        <v>0</v>
      </c>
      <c r="AQ44" s="45">
        <f t="shared" si="29"/>
        <v>0</v>
      </c>
      <c r="AR44" s="45">
        <f t="shared" si="30"/>
        <v>0</v>
      </c>
      <c r="AS44" s="45">
        <f t="shared" si="31"/>
        <v>0</v>
      </c>
      <c r="AT44" s="45">
        <f t="shared" si="32"/>
        <v>0</v>
      </c>
      <c r="AU44" s="45">
        <f t="shared" si="33"/>
        <v>0</v>
      </c>
      <c r="AV44" s="45">
        <f t="shared" si="34"/>
        <v>0</v>
      </c>
      <c r="AW44" s="45">
        <f t="shared" si="35"/>
        <v>0</v>
      </c>
      <c r="AX44" s="45">
        <f t="shared" si="36"/>
        <v>0</v>
      </c>
      <c r="AY44" s="45">
        <f t="shared" si="37"/>
        <v>0</v>
      </c>
      <c r="AZ44" s="45">
        <f t="shared" si="38"/>
        <v>0</v>
      </c>
      <c r="BA44" s="45">
        <f t="shared" si="39"/>
        <v>0</v>
      </c>
      <c r="BB44" s="45" t="str">
        <f>IF($D44&lt;&gt;"",VLOOKUP($D44,ComptesParNuméro!$N$2:$P$1266,3,FALSE),"")</f>
        <v/>
      </c>
      <c r="BC44" s="45">
        <f t="shared" si="40"/>
        <v>0</v>
      </c>
      <c r="BD44" s="45">
        <f t="shared" si="41"/>
        <v>0</v>
      </c>
      <c r="BE44" s="45">
        <f t="shared" si="42"/>
        <v>0</v>
      </c>
      <c r="BF44" s="45">
        <f t="shared" si="43"/>
        <v>0</v>
      </c>
      <c r="BG44" s="45">
        <f t="shared" si="44"/>
        <v>0</v>
      </c>
      <c r="BH44" s="45">
        <f t="shared" si="45"/>
        <v>0</v>
      </c>
      <c r="BI44" s="45">
        <f t="shared" si="46"/>
        <v>0</v>
      </c>
      <c r="BJ44" s="45">
        <f t="shared" si="47"/>
        <v>0</v>
      </c>
      <c r="BK44" s="45">
        <f t="shared" si="48"/>
        <v>0</v>
      </c>
      <c r="BL44" s="45">
        <f t="shared" si="49"/>
        <v>0</v>
      </c>
      <c r="BM44" s="45">
        <f t="shared" si="50"/>
        <v>0</v>
      </c>
      <c r="BN44" s="45">
        <f t="shared" si="51"/>
        <v>0</v>
      </c>
      <c r="BO44" s="45">
        <f t="shared" si="52"/>
        <v>0</v>
      </c>
      <c r="BP44" s="45">
        <f t="shared" si="53"/>
        <v>0</v>
      </c>
      <c r="BQ44" s="45">
        <f t="shared" si="54"/>
        <v>0</v>
      </c>
      <c r="BR44" s="45">
        <f t="shared" si="55"/>
        <v>0</v>
      </c>
      <c r="BS44" s="45">
        <f t="shared" si="56"/>
        <v>0</v>
      </c>
      <c r="BT44" s="45">
        <f t="shared" si="57"/>
        <v>0</v>
      </c>
      <c r="BU44" s="45">
        <f t="shared" si="58"/>
        <v>0</v>
      </c>
      <c r="BV44" s="45">
        <f t="shared" si="59"/>
        <v>0</v>
      </c>
      <c r="BW44" s="45">
        <f t="shared" si="60"/>
        <v>0</v>
      </c>
      <c r="BX44" s="45">
        <f t="shared" si="61"/>
        <v>0</v>
      </c>
      <c r="BY44" s="45">
        <f t="shared" si="62"/>
        <v>0</v>
      </c>
      <c r="BZ44" s="45">
        <f t="shared" si="63"/>
        <v>0</v>
      </c>
      <c r="CA44" s="45">
        <f t="shared" si="64"/>
        <v>0</v>
      </c>
      <c r="CB44" s="45">
        <f t="shared" si="65"/>
        <v>0</v>
      </c>
      <c r="CC44" s="45">
        <f t="shared" si="66"/>
        <v>0</v>
      </c>
      <c r="CD44" s="45">
        <f t="shared" si="67"/>
        <v>0</v>
      </c>
      <c r="CE44" s="45">
        <f t="shared" si="68"/>
        <v>0</v>
      </c>
      <c r="CF44" s="45">
        <f t="shared" si="69"/>
        <v>0</v>
      </c>
      <c r="CG44" s="45">
        <f t="shared" si="70"/>
        <v>0</v>
      </c>
      <c r="CH44" s="45">
        <f t="shared" si="71"/>
        <v>0</v>
      </c>
      <c r="CI44" s="45">
        <f t="shared" si="72"/>
        <v>0</v>
      </c>
      <c r="CJ44" s="45">
        <f t="shared" si="73"/>
        <v>0</v>
      </c>
      <c r="CK44" s="45">
        <f t="shared" si="74"/>
        <v>0</v>
      </c>
      <c r="CL44" s="45">
        <f t="shared" si="75"/>
        <v>0</v>
      </c>
      <c r="CM44" s="45">
        <f t="shared" si="76"/>
        <v>0</v>
      </c>
      <c r="CN44" s="45">
        <f t="shared" si="77"/>
        <v>0</v>
      </c>
      <c r="CO44" s="45">
        <f t="shared" si="78"/>
        <v>0</v>
      </c>
      <c r="CP44" s="45">
        <f t="shared" si="79"/>
        <v>0</v>
      </c>
      <c r="CQ44" s="45">
        <f t="shared" si="80"/>
        <v>0</v>
      </c>
      <c r="CR44" s="45">
        <f t="shared" si="81"/>
        <v>0</v>
      </c>
      <c r="CS44" s="45">
        <f t="shared" si="82"/>
        <v>0</v>
      </c>
      <c r="CT44" s="45">
        <f t="shared" si="83"/>
        <v>0</v>
      </c>
      <c r="CU44" s="45">
        <f t="shared" si="84"/>
        <v>0</v>
      </c>
      <c r="CV44" s="45">
        <f t="shared" si="85"/>
        <v>0</v>
      </c>
      <c r="CW44" s="45">
        <f t="shared" si="86"/>
        <v>0</v>
      </c>
      <c r="CX44" s="45">
        <f t="shared" si="87"/>
        <v>0</v>
      </c>
      <c r="CY44" s="45">
        <f t="shared" si="88"/>
        <v>0</v>
      </c>
      <c r="CZ44" s="45">
        <f t="shared" si="89"/>
        <v>0</v>
      </c>
      <c r="DA44" s="45">
        <f t="shared" si="90"/>
        <v>0</v>
      </c>
      <c r="DB44" s="45">
        <f t="shared" si="91"/>
        <v>0</v>
      </c>
      <c r="DC44" s="45">
        <f t="shared" si="92"/>
        <v>0</v>
      </c>
      <c r="DD44" s="45">
        <f t="shared" si="93"/>
        <v>0</v>
      </c>
      <c r="DE44" s="45">
        <f t="shared" si="94"/>
        <v>0</v>
      </c>
      <c r="DF44" s="45">
        <f t="shared" si="95"/>
        <v>0</v>
      </c>
      <c r="DG44" s="45">
        <f t="shared" si="96"/>
        <v>0</v>
      </c>
      <c r="DH44" s="45">
        <f t="shared" si="97"/>
        <v>0</v>
      </c>
      <c r="DI44" s="45">
        <f t="shared" si="98"/>
        <v>0</v>
      </c>
      <c r="DJ44" s="45">
        <f t="shared" si="99"/>
        <v>0</v>
      </c>
      <c r="DK44" s="45">
        <f t="shared" si="100"/>
        <v>0</v>
      </c>
      <c r="DL44" s="45">
        <f t="shared" si="101"/>
        <v>0</v>
      </c>
      <c r="DM44" s="45">
        <f t="shared" si="102"/>
        <v>0</v>
      </c>
      <c r="DN44" s="45">
        <f t="shared" si="103"/>
        <v>0</v>
      </c>
      <c r="DO44" s="45">
        <f t="shared" si="104"/>
        <v>0</v>
      </c>
      <c r="DP44" s="45">
        <f t="shared" si="105"/>
        <v>0</v>
      </c>
      <c r="DQ44" s="45">
        <f t="shared" si="106"/>
        <v>0</v>
      </c>
      <c r="DR44" s="45">
        <f t="shared" si="107"/>
        <v>0</v>
      </c>
      <c r="DS44" s="45">
        <f t="shared" si="108"/>
        <v>0</v>
      </c>
      <c r="DT44" s="45">
        <f t="shared" si="109"/>
        <v>0</v>
      </c>
      <c r="DU44" s="45">
        <f t="shared" si="110"/>
        <v>0</v>
      </c>
      <c r="DV44" s="45">
        <f t="shared" si="111"/>
        <v>0</v>
      </c>
      <c r="DW44" s="45">
        <f t="shared" si="112"/>
        <v>0</v>
      </c>
      <c r="DX44" s="45">
        <f t="shared" si="113"/>
        <v>0</v>
      </c>
      <c r="DY44" s="45">
        <f t="shared" si="114"/>
        <v>0</v>
      </c>
      <c r="DZ44" s="45">
        <f t="shared" si="115"/>
        <v>0</v>
      </c>
      <c r="EA44" s="45">
        <f t="shared" si="116"/>
        <v>0</v>
      </c>
      <c r="EB44" s="45">
        <f t="shared" si="117"/>
        <v>0</v>
      </c>
      <c r="EC44" s="45">
        <f t="shared" si="118"/>
        <v>0</v>
      </c>
      <c r="ED44" s="45">
        <f t="shared" si="119"/>
        <v>0</v>
      </c>
      <c r="EE44" s="45">
        <f t="shared" si="120"/>
        <v>0</v>
      </c>
      <c r="EF44" s="45">
        <f t="shared" si="121"/>
        <v>0</v>
      </c>
      <c r="EG44" s="45">
        <f t="shared" si="122"/>
        <v>0</v>
      </c>
      <c r="EH44" s="45">
        <f t="shared" si="123"/>
        <v>0</v>
      </c>
      <c r="EI44" s="45">
        <f t="shared" si="124"/>
        <v>0</v>
      </c>
      <c r="EJ44" s="45">
        <f t="shared" si="125"/>
        <v>0</v>
      </c>
      <c r="EK44" s="45">
        <f t="shared" si="126"/>
        <v>0</v>
      </c>
      <c r="EL44" s="45">
        <f t="shared" si="127"/>
        <v>0</v>
      </c>
      <c r="EM44" s="45">
        <f t="shared" si="128"/>
        <v>0</v>
      </c>
      <c r="EN44" s="45">
        <f t="shared" si="129"/>
        <v>0</v>
      </c>
    </row>
    <row r="45" spans="1:144" x14ac:dyDescent="0.25">
      <c r="A45" s="44"/>
      <c r="B45" s="44"/>
      <c r="C45" s="44"/>
      <c r="D45" s="4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45"/>
      <c r="V45" s="45">
        <f t="shared" si="9"/>
        <v>0</v>
      </c>
      <c r="W45" s="45" t="str">
        <f>IF($D45&lt;&gt;"",VLOOKUP($D45,Comptes!$N$2:$O$1266,2,FALSE),"")</f>
        <v/>
      </c>
      <c r="X45" s="45">
        <f t="shared" ref="X45:BA45" si="130">SUM(X10:X44)</f>
        <v>0</v>
      </c>
      <c r="Y45" s="45">
        <f t="shared" si="130"/>
        <v>0</v>
      </c>
      <c r="Z45" s="45">
        <f t="shared" si="130"/>
        <v>0</v>
      </c>
      <c r="AA45" s="45">
        <f t="shared" si="130"/>
        <v>0</v>
      </c>
      <c r="AB45" s="45">
        <f t="shared" si="130"/>
        <v>0</v>
      </c>
      <c r="AC45" s="45">
        <f t="shared" si="130"/>
        <v>0</v>
      </c>
      <c r="AD45" s="45">
        <f t="shared" si="130"/>
        <v>0</v>
      </c>
      <c r="AE45" s="45">
        <f t="shared" si="130"/>
        <v>0</v>
      </c>
      <c r="AF45" s="45">
        <f t="shared" si="130"/>
        <v>0</v>
      </c>
      <c r="AG45" s="45">
        <f t="shared" si="130"/>
        <v>0</v>
      </c>
      <c r="AH45" s="45">
        <f t="shared" si="130"/>
        <v>0</v>
      </c>
      <c r="AI45" s="45">
        <f t="shared" si="130"/>
        <v>0</v>
      </c>
      <c r="AJ45" s="45">
        <f t="shared" si="130"/>
        <v>0</v>
      </c>
      <c r="AK45" s="45">
        <f t="shared" si="130"/>
        <v>0</v>
      </c>
      <c r="AL45" s="45">
        <f t="shared" si="130"/>
        <v>0</v>
      </c>
      <c r="AM45" s="45">
        <f t="shared" si="130"/>
        <v>0</v>
      </c>
      <c r="AN45" s="45">
        <f t="shared" si="130"/>
        <v>0</v>
      </c>
      <c r="AO45" s="45">
        <f t="shared" si="130"/>
        <v>0</v>
      </c>
      <c r="AP45" s="45">
        <f t="shared" si="130"/>
        <v>0</v>
      </c>
      <c r="AQ45" s="45">
        <f t="shared" si="130"/>
        <v>0</v>
      </c>
      <c r="AR45" s="45">
        <f t="shared" si="130"/>
        <v>0</v>
      </c>
      <c r="AS45" s="45">
        <f t="shared" si="130"/>
        <v>0</v>
      </c>
      <c r="AT45" s="45">
        <f t="shared" si="130"/>
        <v>0</v>
      </c>
      <c r="AU45" s="45">
        <f t="shared" si="130"/>
        <v>0</v>
      </c>
      <c r="AV45" s="45">
        <f t="shared" si="130"/>
        <v>0</v>
      </c>
      <c r="AW45" s="45">
        <f t="shared" si="130"/>
        <v>0</v>
      </c>
      <c r="AX45" s="45">
        <f t="shared" si="130"/>
        <v>0</v>
      </c>
      <c r="AY45" s="45">
        <f t="shared" si="130"/>
        <v>0</v>
      </c>
      <c r="AZ45" s="45">
        <f t="shared" si="130"/>
        <v>0</v>
      </c>
      <c r="BA45" s="45">
        <f t="shared" si="130"/>
        <v>0</v>
      </c>
      <c r="BB45" s="45"/>
      <c r="BC45" s="45">
        <f t="shared" ref="BC45:CF45" si="131">SUM(BC10:BC44)</f>
        <v>0</v>
      </c>
      <c r="BD45" s="45">
        <f t="shared" si="131"/>
        <v>0</v>
      </c>
      <c r="BE45" s="45">
        <f t="shared" si="131"/>
        <v>0</v>
      </c>
      <c r="BF45" s="45">
        <f t="shared" si="131"/>
        <v>0</v>
      </c>
      <c r="BG45" s="45">
        <f t="shared" si="131"/>
        <v>0</v>
      </c>
      <c r="BH45" s="45">
        <f t="shared" si="131"/>
        <v>0</v>
      </c>
      <c r="BI45" s="45">
        <f t="shared" si="131"/>
        <v>0</v>
      </c>
      <c r="BJ45" s="45">
        <f t="shared" si="131"/>
        <v>0</v>
      </c>
      <c r="BK45" s="45">
        <f t="shared" si="131"/>
        <v>0</v>
      </c>
      <c r="BL45" s="45">
        <f t="shared" si="131"/>
        <v>0</v>
      </c>
      <c r="BM45" s="45">
        <f t="shared" si="131"/>
        <v>0</v>
      </c>
      <c r="BN45" s="45">
        <f t="shared" si="131"/>
        <v>0</v>
      </c>
      <c r="BO45" s="45">
        <f t="shared" si="131"/>
        <v>0</v>
      </c>
      <c r="BP45" s="45">
        <f t="shared" si="131"/>
        <v>0</v>
      </c>
      <c r="BQ45" s="45">
        <f t="shared" si="131"/>
        <v>0</v>
      </c>
      <c r="BR45" s="45">
        <f t="shared" si="131"/>
        <v>0</v>
      </c>
      <c r="BS45" s="45">
        <f t="shared" si="131"/>
        <v>0</v>
      </c>
      <c r="BT45" s="45">
        <f t="shared" si="131"/>
        <v>0</v>
      </c>
      <c r="BU45" s="45">
        <f t="shared" si="131"/>
        <v>0</v>
      </c>
      <c r="BV45" s="45">
        <f t="shared" si="131"/>
        <v>0</v>
      </c>
      <c r="BW45" s="45">
        <f t="shared" si="131"/>
        <v>0</v>
      </c>
      <c r="BX45" s="45">
        <f t="shared" si="131"/>
        <v>0</v>
      </c>
      <c r="BY45" s="45">
        <f t="shared" si="131"/>
        <v>0</v>
      </c>
      <c r="BZ45" s="45">
        <f t="shared" si="131"/>
        <v>0</v>
      </c>
      <c r="CA45" s="45">
        <f t="shared" si="131"/>
        <v>0</v>
      </c>
      <c r="CB45" s="45">
        <f t="shared" si="131"/>
        <v>0</v>
      </c>
      <c r="CC45" s="45">
        <f t="shared" si="131"/>
        <v>0</v>
      </c>
      <c r="CD45" s="45">
        <f t="shared" si="131"/>
        <v>0</v>
      </c>
      <c r="CE45" s="45">
        <f t="shared" si="131"/>
        <v>0</v>
      </c>
      <c r="CF45" s="45">
        <f t="shared" si="131"/>
        <v>0</v>
      </c>
      <c r="CG45" s="45">
        <f t="shared" ref="CG45:EN45" si="132">SUM(CG10:CG44)</f>
        <v>0</v>
      </c>
      <c r="CH45" s="45">
        <f t="shared" si="132"/>
        <v>0</v>
      </c>
      <c r="CI45" s="45">
        <f t="shared" si="132"/>
        <v>0</v>
      </c>
      <c r="CJ45" s="45">
        <f t="shared" si="132"/>
        <v>0</v>
      </c>
      <c r="CK45" s="45">
        <f t="shared" si="132"/>
        <v>0</v>
      </c>
      <c r="CL45" s="45">
        <f t="shared" si="132"/>
        <v>0</v>
      </c>
      <c r="CM45" s="45">
        <f t="shared" si="132"/>
        <v>0</v>
      </c>
      <c r="CN45" s="45">
        <f t="shared" si="132"/>
        <v>0</v>
      </c>
      <c r="CO45" s="45">
        <f t="shared" si="132"/>
        <v>0</v>
      </c>
      <c r="CP45" s="45">
        <f t="shared" si="132"/>
        <v>0</v>
      </c>
      <c r="CQ45" s="45">
        <f t="shared" si="132"/>
        <v>0</v>
      </c>
      <c r="CR45" s="45">
        <f t="shared" si="132"/>
        <v>0</v>
      </c>
      <c r="CS45" s="45">
        <f t="shared" si="132"/>
        <v>0</v>
      </c>
      <c r="CT45" s="45">
        <f t="shared" si="132"/>
        <v>0</v>
      </c>
      <c r="CU45" s="45">
        <f t="shared" si="132"/>
        <v>0</v>
      </c>
      <c r="CV45" s="45">
        <f t="shared" si="132"/>
        <v>0</v>
      </c>
      <c r="CW45" s="45">
        <f t="shared" si="132"/>
        <v>0</v>
      </c>
      <c r="CX45" s="45">
        <f t="shared" si="132"/>
        <v>0</v>
      </c>
      <c r="CY45" s="45">
        <f t="shared" si="132"/>
        <v>0</v>
      </c>
      <c r="CZ45" s="45">
        <f t="shared" si="132"/>
        <v>0</v>
      </c>
      <c r="DA45" s="45">
        <f t="shared" si="132"/>
        <v>0</v>
      </c>
      <c r="DB45" s="45">
        <f t="shared" si="132"/>
        <v>0</v>
      </c>
      <c r="DC45" s="45">
        <f t="shared" si="132"/>
        <v>0</v>
      </c>
      <c r="DD45" s="45">
        <f t="shared" si="132"/>
        <v>0</v>
      </c>
      <c r="DE45" s="45">
        <f t="shared" si="132"/>
        <v>0</v>
      </c>
      <c r="DF45" s="45">
        <f t="shared" si="132"/>
        <v>0</v>
      </c>
      <c r="DG45" s="45">
        <f t="shared" si="132"/>
        <v>0</v>
      </c>
      <c r="DH45" s="45">
        <f t="shared" si="132"/>
        <v>0</v>
      </c>
      <c r="DI45" s="45">
        <f t="shared" si="132"/>
        <v>0</v>
      </c>
      <c r="DJ45" s="45">
        <f t="shared" si="132"/>
        <v>0</v>
      </c>
      <c r="DK45" s="45">
        <f t="shared" si="132"/>
        <v>0</v>
      </c>
      <c r="DL45" s="45">
        <f t="shared" si="132"/>
        <v>0</v>
      </c>
      <c r="DM45" s="45">
        <f t="shared" si="132"/>
        <v>0</v>
      </c>
      <c r="DN45" s="45">
        <f t="shared" si="132"/>
        <v>0</v>
      </c>
      <c r="DO45" s="45">
        <f t="shared" si="132"/>
        <v>0</v>
      </c>
      <c r="DP45" s="45">
        <f t="shared" si="132"/>
        <v>0</v>
      </c>
      <c r="DQ45" s="45">
        <f t="shared" si="132"/>
        <v>0</v>
      </c>
      <c r="DR45" s="45">
        <f t="shared" si="132"/>
        <v>0</v>
      </c>
      <c r="DS45" s="45">
        <f t="shared" si="132"/>
        <v>0</v>
      </c>
      <c r="DT45" s="45">
        <f t="shared" si="132"/>
        <v>0</v>
      </c>
      <c r="DU45" s="45">
        <f t="shared" si="132"/>
        <v>0</v>
      </c>
      <c r="DV45" s="45">
        <f t="shared" si="132"/>
        <v>0</v>
      </c>
      <c r="DW45" s="45">
        <f t="shared" si="132"/>
        <v>0</v>
      </c>
      <c r="DX45" s="45">
        <f t="shared" si="132"/>
        <v>0</v>
      </c>
      <c r="DY45" s="45">
        <f t="shared" si="132"/>
        <v>0</v>
      </c>
      <c r="DZ45" s="45">
        <f t="shared" si="132"/>
        <v>0</v>
      </c>
      <c r="EA45" s="45">
        <f t="shared" si="132"/>
        <v>0</v>
      </c>
      <c r="EB45" s="45">
        <f t="shared" si="132"/>
        <v>0</v>
      </c>
      <c r="EC45" s="45">
        <f t="shared" si="132"/>
        <v>0</v>
      </c>
      <c r="ED45" s="45">
        <f t="shared" si="132"/>
        <v>0</v>
      </c>
      <c r="EE45" s="45">
        <f t="shared" si="132"/>
        <v>0</v>
      </c>
      <c r="EF45" s="45">
        <f t="shared" si="132"/>
        <v>0</v>
      </c>
      <c r="EG45" s="45">
        <f t="shared" si="132"/>
        <v>0</v>
      </c>
      <c r="EH45" s="45">
        <f t="shared" si="132"/>
        <v>0</v>
      </c>
      <c r="EI45" s="45">
        <f t="shared" si="132"/>
        <v>0</v>
      </c>
      <c r="EJ45" s="45">
        <f t="shared" si="132"/>
        <v>0</v>
      </c>
      <c r="EK45" s="45">
        <f t="shared" si="132"/>
        <v>0</v>
      </c>
      <c r="EL45" s="45">
        <f t="shared" si="132"/>
        <v>0</v>
      </c>
      <c r="EM45" s="45">
        <f t="shared" si="132"/>
        <v>0</v>
      </c>
      <c r="EN45" s="45">
        <f t="shared" si="132"/>
        <v>0</v>
      </c>
    </row>
    <row r="46" spans="1:144" x14ac:dyDescent="0.25">
      <c r="A46" s="44"/>
      <c r="B46" s="44"/>
      <c r="C46" s="44"/>
      <c r="D46" s="44"/>
      <c r="E46" s="4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V46" s="46">
        <f t="shared" si="9"/>
        <v>0</v>
      </c>
    </row>
    <row r="47" spans="1:144" x14ac:dyDescent="0.25">
      <c r="A47" s="44"/>
      <c r="B47" s="44"/>
      <c r="C47" s="44"/>
      <c r="D47" s="44"/>
      <c r="E47" s="44"/>
      <c r="F47" s="5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V47" s="46">
        <f t="shared" si="9"/>
        <v>0</v>
      </c>
    </row>
    <row r="48" spans="1:144" x14ac:dyDescent="0.25">
      <c r="A48" s="44"/>
      <c r="B48" s="44"/>
      <c r="C48" s="44"/>
      <c r="D48" s="44"/>
      <c r="E48" s="4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5">
      <c r="A49" s="44"/>
      <c r="B49" s="44"/>
      <c r="C49" s="44"/>
      <c r="D49" s="44"/>
      <c r="E49" s="4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5">
      <c r="A50" s="44"/>
      <c r="B50" s="44"/>
      <c r="C50" s="44"/>
      <c r="D50" s="44"/>
      <c r="E50" s="4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44"/>
      <c r="B51" s="44"/>
      <c r="C51" s="44"/>
      <c r="D51" s="44"/>
      <c r="E51" s="4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71" spans="2:6" x14ac:dyDescent="0.25">
      <c r="B71" s="56"/>
      <c r="C71" s="56"/>
      <c r="D71" s="56"/>
      <c r="E71" s="56"/>
      <c r="F71" s="16"/>
    </row>
    <row r="72" spans="2:6" x14ac:dyDescent="0.25">
      <c r="B72" s="56"/>
      <c r="C72" s="56"/>
      <c r="D72" s="56"/>
      <c r="E72" s="56"/>
      <c r="F72" s="16"/>
    </row>
    <row r="73" spans="2:6" x14ac:dyDescent="0.25">
      <c r="B73" s="56"/>
      <c r="C73" s="56"/>
      <c r="D73" s="56"/>
      <c r="E73" s="56"/>
      <c r="F73" s="16"/>
    </row>
    <row r="74" spans="2:6" x14ac:dyDescent="0.25">
      <c r="B74" s="56"/>
      <c r="C74" s="56"/>
      <c r="D74" s="56"/>
      <c r="E74" s="56"/>
      <c r="F74" s="16"/>
    </row>
    <row r="75" spans="2:6" x14ac:dyDescent="0.25">
      <c r="B75" s="56"/>
      <c r="C75" s="56"/>
      <c r="D75" s="56"/>
      <c r="E75" s="56"/>
      <c r="F75" s="16"/>
    </row>
    <row r="76" spans="2:6" x14ac:dyDescent="0.25">
      <c r="B76" s="56"/>
      <c r="C76" s="56"/>
      <c r="D76" s="56"/>
      <c r="E76" s="56"/>
      <c r="F76" s="16"/>
    </row>
    <row r="77" spans="2:6" x14ac:dyDescent="0.25">
      <c r="B77" s="56"/>
      <c r="C77" s="56"/>
      <c r="D77" s="56"/>
      <c r="E77" s="56"/>
      <c r="F77" s="16"/>
    </row>
    <row r="78" spans="2:6" x14ac:dyDescent="0.25">
      <c r="B78" s="56"/>
      <c r="C78" s="56"/>
      <c r="D78" s="56"/>
      <c r="E78" s="56"/>
      <c r="F78" s="16"/>
    </row>
    <row r="79" spans="2:6" x14ac:dyDescent="0.25">
      <c r="B79" s="56"/>
      <c r="C79" s="56"/>
      <c r="D79" s="56"/>
      <c r="E79" s="56"/>
      <c r="F79" s="16"/>
    </row>
    <row r="80" spans="2:6" x14ac:dyDescent="0.25">
      <c r="B80" s="56"/>
      <c r="C80" s="56"/>
      <c r="D80" s="56"/>
      <c r="E80" s="56"/>
      <c r="F80" s="16"/>
    </row>
    <row r="81" spans="2:6" x14ac:dyDescent="0.25">
      <c r="B81" s="56"/>
      <c r="C81" s="56"/>
      <c r="D81" s="56"/>
      <c r="E81" s="56"/>
      <c r="F81" s="16"/>
    </row>
    <row r="82" spans="2:6" x14ac:dyDescent="0.25">
      <c r="B82" s="56"/>
      <c r="C82" s="56"/>
      <c r="D82" s="56"/>
      <c r="E82" s="56"/>
      <c r="F82" s="16"/>
    </row>
    <row r="83" spans="2:6" x14ac:dyDescent="0.25">
      <c r="B83" s="56"/>
      <c r="C83" s="56"/>
      <c r="D83" s="56"/>
      <c r="E83" s="56"/>
      <c r="F83" s="16"/>
    </row>
    <row r="84" spans="2:6" x14ac:dyDescent="0.25">
      <c r="B84" s="56"/>
      <c r="C84" s="56"/>
      <c r="D84" s="56"/>
      <c r="E84" s="56"/>
      <c r="F84" s="16"/>
    </row>
    <row r="85" spans="2:6" x14ac:dyDescent="0.25">
      <c r="B85" s="56"/>
      <c r="C85" s="56"/>
      <c r="D85" s="56"/>
      <c r="E85" s="56"/>
      <c r="F85" s="16"/>
    </row>
    <row r="86" spans="2:6" x14ac:dyDescent="0.25">
      <c r="B86" s="56"/>
      <c r="C86" s="56"/>
      <c r="D86" s="56"/>
      <c r="E86" s="56"/>
      <c r="F86" s="16"/>
    </row>
    <row r="87" spans="2:6" x14ac:dyDescent="0.25">
      <c r="B87" s="56"/>
      <c r="C87" s="56"/>
      <c r="D87" s="56"/>
      <c r="E87" s="56"/>
      <c r="F87" s="16"/>
    </row>
    <row r="88" spans="2:6" x14ac:dyDescent="0.25">
      <c r="B88" s="56"/>
      <c r="C88" s="56"/>
      <c r="D88" s="56"/>
      <c r="E88" s="56"/>
      <c r="F88" s="16"/>
    </row>
    <row r="89" spans="2:6" x14ac:dyDescent="0.25">
      <c r="B89" s="56"/>
      <c r="C89" s="56"/>
      <c r="D89" s="56"/>
      <c r="E89" s="56"/>
      <c r="F89" s="16"/>
    </row>
    <row r="90" spans="2:6" x14ac:dyDescent="0.25">
      <c r="B90" s="56"/>
      <c r="C90" s="56"/>
      <c r="D90" s="56"/>
      <c r="E90" s="56"/>
      <c r="F90" s="16"/>
    </row>
    <row r="91" spans="2:6" x14ac:dyDescent="0.25">
      <c r="B91" s="56"/>
      <c r="C91" s="56"/>
      <c r="D91" s="56"/>
      <c r="E91" s="56"/>
      <c r="F91" s="16"/>
    </row>
    <row r="92" spans="2:6" x14ac:dyDescent="0.25">
      <c r="B92" s="56"/>
      <c r="C92" s="56"/>
      <c r="D92" s="56"/>
      <c r="E92" s="56"/>
      <c r="F92" s="16"/>
    </row>
    <row r="93" spans="2:6" x14ac:dyDescent="0.25">
      <c r="B93" s="56"/>
      <c r="C93" s="56"/>
      <c r="D93" s="56"/>
      <c r="E93" s="56"/>
      <c r="F93" s="16"/>
    </row>
    <row r="94" spans="2:6" x14ac:dyDescent="0.25">
      <c r="B94" s="56"/>
      <c r="C94" s="56"/>
      <c r="D94" s="56"/>
      <c r="E94" s="56"/>
      <c r="F94" s="16"/>
    </row>
  </sheetData>
  <mergeCells count="36">
    <mergeCell ref="D44:E44"/>
    <mergeCell ref="D37:E37"/>
    <mergeCell ref="D38:E38"/>
    <mergeCell ref="D39:E39"/>
    <mergeCell ref="D40:E40"/>
    <mergeCell ref="D41:E41"/>
    <mergeCell ref="D34:E34"/>
    <mergeCell ref="D35:E35"/>
    <mergeCell ref="D36:E36"/>
    <mergeCell ref="D42:E42"/>
    <mergeCell ref="D43:E43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B7:D7"/>
    <mergeCell ref="D10:E10"/>
    <mergeCell ref="D11:E11"/>
    <mergeCell ref="D12:E12"/>
    <mergeCell ref="D13:E13"/>
  </mergeCells>
  <phoneticPr fontId="10" type="noConversion"/>
  <pageMargins left="0.7" right="0.7" top="0.75" bottom="0.75" header="0.3" footer="0.3"/>
  <pageSetup orientation="portrait" horizontalDpi="4294967292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6E20D302-F186-49BF-93C5-38D828593F5D}">
          <x14:formula1>
            <xm:f>'Domaines de valeur'!$L$3:$L$5</xm:f>
          </x14:formula1>
          <xm:sqref>C10:C44</xm:sqref>
        </x14:dataValidation>
        <x14:dataValidation type="list" allowBlank="1" showInputMessage="1" showErrorMessage="1" xr:uid="{54FD9BAA-A215-4ACB-BF99-F12C92816D6A}">
          <x14:formula1>
            <xm:f>'Domaines de valeur'!$B$3:$B$5</xm:f>
          </x14:formula1>
          <xm:sqref>B4</xm:sqref>
        </x14:dataValidation>
        <x14:dataValidation type="list" allowBlank="1" showInputMessage="1" showErrorMessage="1" xr:uid="{3B1B2138-E422-4E53-B511-8A78A26D0CE3}">
          <x14:formula1>
            <xm:f>IF(B4="Établissement",'Domaines de valeur'!$E$3:$E$37,IF(B4="Ministère",'Domaines de valeur'!$B$4,'Domaines de valeur'!$H$3:$H$19))</xm:f>
          </x14:formula1>
          <xm:sqref>B7</xm:sqref>
        </x14:dataValidation>
        <x14:dataValidation type="list" showInputMessage="1" showErrorMessage="1" xr:uid="{D8C142BB-A7B0-4933-996A-32115C61E8D4}">
          <x14:formula1>
            <xm:f>'Domaines de valeur'!$K$3:$K$12</xm:f>
          </x14:formula1>
          <xm:sqref>B10:B44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7368-5085-450E-AE0D-08C2DA1FBB7F}">
  <sheetPr codeName="Feuil17">
    <tabColor rgb="FF92D050"/>
  </sheetPr>
  <dimension ref="A1:EN94"/>
  <sheetViews>
    <sheetView workbookViewId="0"/>
  </sheetViews>
  <sheetFormatPr baseColWidth="10" defaultRowHeight="15" x14ac:dyDescent="0.25"/>
  <cols>
    <col min="1" max="1" width="3.140625" style="46" customWidth="1"/>
    <col min="2" max="2" width="53.140625" style="46" bestFit="1" customWidth="1"/>
    <col min="3" max="3" width="25.7109375" style="46" customWidth="1"/>
    <col min="4" max="4" width="28.5703125" style="46" customWidth="1"/>
    <col min="5" max="5" width="34.140625" style="46" customWidth="1"/>
    <col min="6" max="20" width="14.140625" style="17" customWidth="1"/>
    <col min="21" max="21" width="53.140625" style="46" bestFit="1" customWidth="1"/>
    <col min="22" max="22" width="16.7109375" style="46" bestFit="1" customWidth="1"/>
    <col min="23" max="23" width="16.7109375" style="46" customWidth="1"/>
    <col min="24" max="16384" width="11.42578125" style="46"/>
  </cols>
  <sheetData>
    <row r="1" spans="1:144" x14ac:dyDescent="0.25">
      <c r="A1" s="12"/>
      <c r="B1" s="44"/>
      <c r="C1" s="44"/>
      <c r="D1" s="44"/>
      <c r="E1" s="4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</row>
    <row r="2" spans="1:144" ht="23.25" x14ac:dyDescent="0.35">
      <c r="A2" s="44"/>
      <c r="B2" s="99" t="s">
        <v>1773</v>
      </c>
      <c r="C2" s="44"/>
      <c r="D2" s="44"/>
      <c r="E2" s="4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</row>
    <row r="3" spans="1:144" ht="15.75" thickBot="1" x14ac:dyDescent="0.3">
      <c r="A3" s="44"/>
      <c r="B3" s="47" t="s">
        <v>1571</v>
      </c>
      <c r="C3" s="44"/>
      <c r="D3" s="44"/>
      <c r="E3" s="4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</row>
    <row r="4" spans="1:144" ht="15.75" thickBot="1" x14ac:dyDescent="0.3">
      <c r="A4" s="48" t="s">
        <v>1570</v>
      </c>
      <c r="B4" s="57" t="s">
        <v>62</v>
      </c>
      <c r="C4" s="44"/>
      <c r="D4" s="44"/>
      <c r="E4" s="4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</row>
    <row r="5" spans="1:144" x14ac:dyDescent="0.25">
      <c r="A5" s="44"/>
      <c r="B5" s="44"/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</row>
    <row r="6" spans="1:144" ht="15.75" thickBot="1" x14ac:dyDescent="0.3">
      <c r="A6" s="44"/>
      <c r="B6" s="47" t="s">
        <v>1572</v>
      </c>
      <c r="C6" s="44"/>
      <c r="D6" s="44"/>
      <c r="E6" s="4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</row>
    <row r="7" spans="1:144" ht="15.75" thickBot="1" x14ac:dyDescent="0.3">
      <c r="A7" s="48" t="s">
        <v>1570</v>
      </c>
      <c r="B7" s="180" t="s">
        <v>1718</v>
      </c>
      <c r="C7" s="181"/>
      <c r="D7" s="182"/>
      <c r="E7" s="5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</row>
    <row r="8" spans="1:144" x14ac:dyDescent="0.25">
      <c r="A8" s="44"/>
      <c r="B8" s="44"/>
      <c r="C8" s="44"/>
      <c r="D8" s="44"/>
      <c r="E8" s="44"/>
      <c r="F8" s="51" t="s">
        <v>19</v>
      </c>
      <c r="G8" s="51" t="s">
        <v>20</v>
      </c>
      <c r="H8" s="51" t="s">
        <v>21</v>
      </c>
      <c r="I8" s="51" t="s">
        <v>32</v>
      </c>
      <c r="J8" s="51" t="s">
        <v>33</v>
      </c>
      <c r="K8" s="51" t="s">
        <v>34</v>
      </c>
      <c r="L8" s="51" t="s">
        <v>1578</v>
      </c>
      <c r="M8" s="51" t="s">
        <v>1579</v>
      </c>
      <c r="N8" s="51" t="s">
        <v>1580</v>
      </c>
      <c r="O8" s="51" t="s">
        <v>1581</v>
      </c>
      <c r="P8" s="51" t="s">
        <v>1582</v>
      </c>
      <c r="Q8" s="51" t="s">
        <v>1583</v>
      </c>
      <c r="R8" s="51" t="s">
        <v>1586</v>
      </c>
      <c r="S8" s="51" t="s">
        <v>1587</v>
      </c>
      <c r="T8" s="51" t="s">
        <v>1588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</row>
    <row r="9" spans="1:144" ht="15.75" thickBot="1" x14ac:dyDescent="0.3">
      <c r="A9" s="44"/>
      <c r="B9" s="47" t="s">
        <v>1591</v>
      </c>
      <c r="C9" s="47" t="s">
        <v>1592</v>
      </c>
      <c r="D9" s="47" t="s">
        <v>1593</v>
      </c>
      <c r="E9" s="47"/>
      <c r="F9" s="52" t="s">
        <v>44</v>
      </c>
      <c r="G9" s="52" t="s">
        <v>45</v>
      </c>
      <c r="H9" s="52" t="s">
        <v>77</v>
      </c>
      <c r="I9" s="52" t="s">
        <v>78</v>
      </c>
      <c r="J9" s="52" t="s">
        <v>79</v>
      </c>
      <c r="K9" s="52" t="s">
        <v>80</v>
      </c>
      <c r="L9" s="52" t="s">
        <v>81</v>
      </c>
      <c r="M9" s="52" t="s">
        <v>82</v>
      </c>
      <c r="N9" s="52" t="s">
        <v>83</v>
      </c>
      <c r="O9" s="52" t="s">
        <v>84</v>
      </c>
      <c r="P9" s="52" t="s">
        <v>85</v>
      </c>
      <c r="Q9" s="52" t="s">
        <v>1584</v>
      </c>
      <c r="R9" s="52" t="s">
        <v>1585</v>
      </c>
      <c r="S9" s="53" t="s">
        <v>1589</v>
      </c>
      <c r="T9" s="52" t="s">
        <v>1590</v>
      </c>
      <c r="U9" s="45" t="s">
        <v>1706</v>
      </c>
      <c r="V9" s="45" t="s">
        <v>1706</v>
      </c>
      <c r="W9" s="45" t="s">
        <v>1706</v>
      </c>
      <c r="X9" s="45" t="s">
        <v>1706</v>
      </c>
      <c r="Y9" s="45" t="s">
        <v>1706</v>
      </c>
      <c r="Z9" s="45" t="s">
        <v>1706</v>
      </c>
      <c r="AA9" s="45" t="s">
        <v>1706</v>
      </c>
      <c r="AB9" s="45" t="s">
        <v>1706</v>
      </c>
      <c r="AC9" s="45" t="s">
        <v>1706</v>
      </c>
      <c r="AD9" s="45" t="s">
        <v>1706</v>
      </c>
      <c r="AE9" s="45" t="s">
        <v>1706</v>
      </c>
      <c r="AF9" s="45" t="s">
        <v>1706</v>
      </c>
      <c r="AG9" s="45" t="s">
        <v>1706</v>
      </c>
      <c r="AH9" s="45" t="s">
        <v>1706</v>
      </c>
      <c r="AI9" s="45" t="s">
        <v>1706</v>
      </c>
      <c r="AJ9" s="45" t="s">
        <v>1706</v>
      </c>
      <c r="AK9" s="45" t="s">
        <v>1706</v>
      </c>
      <c r="AL9" s="45" t="s">
        <v>1706</v>
      </c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144" ht="15.75" thickBot="1" x14ac:dyDescent="0.3">
      <c r="A10" s="48" t="s">
        <v>1570</v>
      </c>
      <c r="B10" s="57"/>
      <c r="C10" s="59"/>
      <c r="D10" s="189"/>
      <c r="E10" s="190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45" t="str">
        <f t="shared" ref="U10:U44" si="0">CONCATENATE(B10,C10)</f>
        <v/>
      </c>
      <c r="V10" s="54">
        <f>SUM(F10:T10)</f>
        <v>0</v>
      </c>
      <c r="W10" s="45" t="str">
        <f>IF($D10&lt;&gt;"",VLOOKUP($D10,ComptesParNuméro!$N$2:$O$1266,2,FALSE),"")</f>
        <v/>
      </c>
      <c r="X10" s="45">
        <f>IF($W10="Investissement",F10,0)</f>
        <v>0</v>
      </c>
      <c r="Y10" s="45">
        <f t="shared" ref="Y10:AL25" si="1">IF($W10="Investissement",G10,0)</f>
        <v>0</v>
      </c>
      <c r="Z10" s="45">
        <f t="shared" si="1"/>
        <v>0</v>
      </c>
      <c r="AA10" s="45">
        <f t="shared" si="1"/>
        <v>0</v>
      </c>
      <c r="AB10" s="45">
        <f t="shared" si="1"/>
        <v>0</v>
      </c>
      <c r="AC10" s="45">
        <f t="shared" si="1"/>
        <v>0</v>
      </c>
      <c r="AD10" s="45">
        <f t="shared" si="1"/>
        <v>0</v>
      </c>
      <c r="AE10" s="45">
        <f t="shared" si="1"/>
        <v>0</v>
      </c>
      <c r="AF10" s="45">
        <f t="shared" si="1"/>
        <v>0</v>
      </c>
      <c r="AG10" s="45">
        <f t="shared" si="1"/>
        <v>0</v>
      </c>
      <c r="AH10" s="45">
        <f t="shared" si="1"/>
        <v>0</v>
      </c>
      <c r="AI10" s="45">
        <f t="shared" si="1"/>
        <v>0</v>
      </c>
      <c r="AJ10" s="45">
        <f t="shared" si="1"/>
        <v>0</v>
      </c>
      <c r="AK10" s="45">
        <f t="shared" si="1"/>
        <v>0</v>
      </c>
      <c r="AL10" s="45">
        <f t="shared" si="1"/>
        <v>0</v>
      </c>
      <c r="AM10" s="45">
        <f>IF($W10="Dépense",F10,0)</f>
        <v>0</v>
      </c>
      <c r="AN10" s="45">
        <f t="shared" ref="AN10:BA25" si="2">IF($W10="Dépense",G10,0)</f>
        <v>0</v>
      </c>
      <c r="AO10" s="45">
        <f t="shared" si="2"/>
        <v>0</v>
      </c>
      <c r="AP10" s="45">
        <f t="shared" si="2"/>
        <v>0</v>
      </c>
      <c r="AQ10" s="45">
        <f t="shared" si="2"/>
        <v>0</v>
      </c>
      <c r="AR10" s="45">
        <f t="shared" si="2"/>
        <v>0</v>
      </c>
      <c r="AS10" s="45">
        <f t="shared" si="2"/>
        <v>0</v>
      </c>
      <c r="AT10" s="45">
        <f t="shared" si="2"/>
        <v>0</v>
      </c>
      <c r="AU10" s="45">
        <f t="shared" si="2"/>
        <v>0</v>
      </c>
      <c r="AV10" s="45">
        <f t="shared" si="2"/>
        <v>0</v>
      </c>
      <c r="AW10" s="45">
        <f t="shared" si="2"/>
        <v>0</v>
      </c>
      <c r="AX10" s="45">
        <f t="shared" si="2"/>
        <v>0</v>
      </c>
      <c r="AY10" s="45">
        <f t="shared" si="2"/>
        <v>0</v>
      </c>
      <c r="AZ10" s="45">
        <f t="shared" si="2"/>
        <v>0</v>
      </c>
      <c r="BA10" s="45">
        <f t="shared" si="2"/>
        <v>0</v>
      </c>
      <c r="BB10" s="45" t="str">
        <f>IF($D10&lt;&gt;"",VLOOKUP($D10,ComptesParNuméro!$N$2:$P$1266,3,FALSE),"")</f>
        <v/>
      </c>
      <c r="BC10" s="45">
        <f>IF(AND($W10="Investissement",$BB10="Fonds général"),F10,0)</f>
        <v>0</v>
      </c>
      <c r="BD10" s="45">
        <f t="shared" ref="BD10:BQ10" si="3">IF(AND($W10="Investissement",$BB10="Fonds général"),G10,0)</f>
        <v>0</v>
      </c>
      <c r="BE10" s="45">
        <f t="shared" si="3"/>
        <v>0</v>
      </c>
      <c r="BF10" s="45">
        <f t="shared" si="3"/>
        <v>0</v>
      </c>
      <c r="BG10" s="45">
        <f t="shared" si="3"/>
        <v>0</v>
      </c>
      <c r="BH10" s="45">
        <f t="shared" si="3"/>
        <v>0</v>
      </c>
      <c r="BI10" s="45">
        <f t="shared" si="3"/>
        <v>0</v>
      </c>
      <c r="BJ10" s="45">
        <f t="shared" si="3"/>
        <v>0</v>
      </c>
      <c r="BK10" s="45">
        <f t="shared" si="3"/>
        <v>0</v>
      </c>
      <c r="BL10" s="45">
        <f t="shared" si="3"/>
        <v>0</v>
      </c>
      <c r="BM10" s="45">
        <f t="shared" si="3"/>
        <v>0</v>
      </c>
      <c r="BN10" s="45">
        <f t="shared" si="3"/>
        <v>0</v>
      </c>
      <c r="BO10" s="45">
        <f t="shared" si="3"/>
        <v>0</v>
      </c>
      <c r="BP10" s="45">
        <f t="shared" si="3"/>
        <v>0</v>
      </c>
      <c r="BQ10" s="45">
        <f t="shared" si="3"/>
        <v>0</v>
      </c>
      <c r="BR10" s="45">
        <f>IF(AND($W10="Dépense",$BB10="Fonds général"),F10,0)</f>
        <v>0</v>
      </c>
      <c r="BS10" s="45">
        <f t="shared" ref="BS10:CF10" si="4">IF(AND($W10="Dépense",$BB10="Fonds général"),G10,0)</f>
        <v>0</v>
      </c>
      <c r="BT10" s="45">
        <f t="shared" si="4"/>
        <v>0</v>
      </c>
      <c r="BU10" s="45">
        <f t="shared" si="4"/>
        <v>0</v>
      </c>
      <c r="BV10" s="45">
        <f t="shared" si="4"/>
        <v>0</v>
      </c>
      <c r="BW10" s="45">
        <f t="shared" si="4"/>
        <v>0</v>
      </c>
      <c r="BX10" s="45">
        <f t="shared" si="4"/>
        <v>0</v>
      </c>
      <c r="BY10" s="45">
        <f t="shared" si="4"/>
        <v>0</v>
      </c>
      <c r="BZ10" s="45">
        <f t="shared" si="4"/>
        <v>0</v>
      </c>
      <c r="CA10" s="45">
        <f t="shared" si="4"/>
        <v>0</v>
      </c>
      <c r="CB10" s="45">
        <f t="shared" si="4"/>
        <v>0</v>
      </c>
      <c r="CC10" s="45">
        <f t="shared" si="4"/>
        <v>0</v>
      </c>
      <c r="CD10" s="45">
        <f t="shared" si="4"/>
        <v>0</v>
      </c>
      <c r="CE10" s="45">
        <f t="shared" si="4"/>
        <v>0</v>
      </c>
      <c r="CF10" s="45">
        <f t="shared" si="4"/>
        <v>0</v>
      </c>
      <c r="CG10" s="45">
        <f>IF(AND($W10="Investissement",$BB10="Fonds des ressources informationnelles du secteur de la santé et des services sociaux"),F10,0)</f>
        <v>0</v>
      </c>
      <c r="CH10" s="45">
        <f t="shared" ref="CH10:CU10" si="5">IF(AND($W10="Investissement",$BB10="Fonds des ressources informationnelles du secteur de la santé et des services sociaux"),G10,0)</f>
        <v>0</v>
      </c>
      <c r="CI10" s="45">
        <f t="shared" si="5"/>
        <v>0</v>
      </c>
      <c r="CJ10" s="45">
        <f t="shared" si="5"/>
        <v>0</v>
      </c>
      <c r="CK10" s="45">
        <f t="shared" si="5"/>
        <v>0</v>
      </c>
      <c r="CL10" s="45">
        <f t="shared" si="5"/>
        <v>0</v>
      </c>
      <c r="CM10" s="45">
        <f t="shared" si="5"/>
        <v>0</v>
      </c>
      <c r="CN10" s="45">
        <f t="shared" si="5"/>
        <v>0</v>
      </c>
      <c r="CO10" s="45">
        <f t="shared" si="5"/>
        <v>0</v>
      </c>
      <c r="CP10" s="45">
        <f t="shared" si="5"/>
        <v>0</v>
      </c>
      <c r="CQ10" s="45">
        <f t="shared" si="5"/>
        <v>0</v>
      </c>
      <c r="CR10" s="45">
        <f t="shared" si="5"/>
        <v>0</v>
      </c>
      <c r="CS10" s="45">
        <f t="shared" si="5"/>
        <v>0</v>
      </c>
      <c r="CT10" s="45">
        <f t="shared" si="5"/>
        <v>0</v>
      </c>
      <c r="CU10" s="45">
        <f t="shared" si="5"/>
        <v>0</v>
      </c>
      <c r="CV10" s="45">
        <f>IF(AND($W10="Dépense",$BB10="Fonds des ressources informationnelles du secteur de la santé et des services sociaux"),F10,0)</f>
        <v>0</v>
      </c>
      <c r="CW10" s="45">
        <f t="shared" ref="CW10:DJ10" si="6">IF(AND($W10="Dépense",$BB10="Fonds des ressources informationnelles du secteur de la santé et des services sociaux"),G10,0)</f>
        <v>0</v>
      </c>
      <c r="CX10" s="45">
        <f t="shared" si="6"/>
        <v>0</v>
      </c>
      <c r="CY10" s="45">
        <f t="shared" si="6"/>
        <v>0</v>
      </c>
      <c r="CZ10" s="45">
        <f t="shared" si="6"/>
        <v>0</v>
      </c>
      <c r="DA10" s="45">
        <f t="shared" si="6"/>
        <v>0</v>
      </c>
      <c r="DB10" s="45">
        <f t="shared" si="6"/>
        <v>0</v>
      </c>
      <c r="DC10" s="45">
        <f t="shared" si="6"/>
        <v>0</v>
      </c>
      <c r="DD10" s="45">
        <f t="shared" si="6"/>
        <v>0</v>
      </c>
      <c r="DE10" s="45">
        <f t="shared" si="6"/>
        <v>0</v>
      </c>
      <c r="DF10" s="45">
        <f t="shared" si="6"/>
        <v>0</v>
      </c>
      <c r="DG10" s="45">
        <f t="shared" si="6"/>
        <v>0</v>
      </c>
      <c r="DH10" s="45">
        <f t="shared" si="6"/>
        <v>0</v>
      </c>
      <c r="DI10" s="45">
        <f t="shared" si="6"/>
        <v>0</v>
      </c>
      <c r="DJ10" s="45">
        <f t="shared" si="6"/>
        <v>0</v>
      </c>
      <c r="DK10" s="45">
        <f>IF(AND($W10="Investissement",$BB10="Partenaires externes"),F10,0)</f>
        <v>0</v>
      </c>
      <c r="DL10" s="45">
        <f t="shared" ref="DL10:DY10" si="7">IF(AND($W10="Investissement",$BB10="Partenaires externes"),G10,0)</f>
        <v>0</v>
      </c>
      <c r="DM10" s="45">
        <f t="shared" si="7"/>
        <v>0</v>
      </c>
      <c r="DN10" s="45">
        <f t="shared" si="7"/>
        <v>0</v>
      </c>
      <c r="DO10" s="45">
        <f t="shared" si="7"/>
        <v>0</v>
      </c>
      <c r="DP10" s="45">
        <f t="shared" si="7"/>
        <v>0</v>
      </c>
      <c r="DQ10" s="45">
        <f t="shared" si="7"/>
        <v>0</v>
      </c>
      <c r="DR10" s="45">
        <f t="shared" si="7"/>
        <v>0</v>
      </c>
      <c r="DS10" s="45">
        <f t="shared" si="7"/>
        <v>0</v>
      </c>
      <c r="DT10" s="45">
        <f t="shared" si="7"/>
        <v>0</v>
      </c>
      <c r="DU10" s="45">
        <f t="shared" si="7"/>
        <v>0</v>
      </c>
      <c r="DV10" s="45">
        <f t="shared" si="7"/>
        <v>0</v>
      </c>
      <c r="DW10" s="45">
        <f t="shared" si="7"/>
        <v>0</v>
      </c>
      <c r="DX10" s="45">
        <f t="shared" si="7"/>
        <v>0</v>
      </c>
      <c r="DY10" s="45">
        <f t="shared" si="7"/>
        <v>0</v>
      </c>
      <c r="DZ10" s="45">
        <f>IF(AND($W10="Dépense",$BB10="Partenaires externes"),F10,0)</f>
        <v>0</v>
      </c>
      <c r="EA10" s="45">
        <f t="shared" ref="EA10:EN10" si="8">IF(AND($W10="Dépense",$BB10="Partenaires externes"),G10,0)</f>
        <v>0</v>
      </c>
      <c r="EB10" s="45">
        <f t="shared" si="8"/>
        <v>0</v>
      </c>
      <c r="EC10" s="45">
        <f t="shared" si="8"/>
        <v>0</v>
      </c>
      <c r="ED10" s="45">
        <f t="shared" si="8"/>
        <v>0</v>
      </c>
      <c r="EE10" s="45">
        <f t="shared" si="8"/>
        <v>0</v>
      </c>
      <c r="EF10" s="45">
        <f t="shared" si="8"/>
        <v>0</v>
      </c>
      <c r="EG10" s="45">
        <f t="shared" si="8"/>
        <v>0</v>
      </c>
      <c r="EH10" s="45">
        <f t="shared" si="8"/>
        <v>0</v>
      </c>
      <c r="EI10" s="45">
        <f t="shared" si="8"/>
        <v>0</v>
      </c>
      <c r="EJ10" s="45">
        <f t="shared" si="8"/>
        <v>0</v>
      </c>
      <c r="EK10" s="45">
        <f t="shared" si="8"/>
        <v>0</v>
      </c>
      <c r="EL10" s="45">
        <f t="shared" si="8"/>
        <v>0</v>
      </c>
      <c r="EM10" s="45">
        <f t="shared" si="8"/>
        <v>0</v>
      </c>
      <c r="EN10" s="45">
        <f t="shared" si="8"/>
        <v>0</v>
      </c>
    </row>
    <row r="11" spans="1:144" ht="15.75" thickBot="1" x14ac:dyDescent="0.3">
      <c r="A11" s="48" t="s">
        <v>1570</v>
      </c>
      <c r="B11" s="57"/>
      <c r="C11" s="59"/>
      <c r="D11" s="189"/>
      <c r="E11" s="19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45" t="str">
        <f t="shared" si="0"/>
        <v/>
      </c>
      <c r="V11" s="54">
        <f t="shared" ref="V11:V44" si="9">SUM(F11:T11)</f>
        <v>0</v>
      </c>
      <c r="W11" s="45" t="str">
        <f>IF($D11&lt;&gt;"",VLOOKUP($D11,ComptesParNuméro!$N$2:$O$1266,2,FALSE),"")</f>
        <v/>
      </c>
      <c r="X11" s="45">
        <f t="shared" ref="X11:AL41" si="10">IF($W11="Investissement",F11,0)</f>
        <v>0</v>
      </c>
      <c r="Y11" s="45">
        <f t="shared" si="1"/>
        <v>0</v>
      </c>
      <c r="Z11" s="45">
        <f t="shared" si="1"/>
        <v>0</v>
      </c>
      <c r="AA11" s="45">
        <f t="shared" si="1"/>
        <v>0</v>
      </c>
      <c r="AB11" s="45">
        <f t="shared" si="1"/>
        <v>0</v>
      </c>
      <c r="AC11" s="45">
        <f t="shared" si="1"/>
        <v>0</v>
      </c>
      <c r="AD11" s="45">
        <f t="shared" si="1"/>
        <v>0</v>
      </c>
      <c r="AE11" s="45">
        <f t="shared" si="1"/>
        <v>0</v>
      </c>
      <c r="AF11" s="45">
        <f t="shared" si="1"/>
        <v>0</v>
      </c>
      <c r="AG11" s="45">
        <f t="shared" si="1"/>
        <v>0</v>
      </c>
      <c r="AH11" s="45">
        <f t="shared" si="1"/>
        <v>0</v>
      </c>
      <c r="AI11" s="45">
        <f t="shared" si="1"/>
        <v>0</v>
      </c>
      <c r="AJ11" s="45">
        <f t="shared" si="1"/>
        <v>0</v>
      </c>
      <c r="AK11" s="45">
        <f t="shared" si="1"/>
        <v>0</v>
      </c>
      <c r="AL11" s="45">
        <f t="shared" si="1"/>
        <v>0</v>
      </c>
      <c r="AM11" s="45">
        <f t="shared" ref="AM11:BA41" si="11">IF($W11="Dépense",F11,0)</f>
        <v>0</v>
      </c>
      <c r="AN11" s="45">
        <f t="shared" si="2"/>
        <v>0</v>
      </c>
      <c r="AO11" s="45">
        <f t="shared" si="2"/>
        <v>0</v>
      </c>
      <c r="AP11" s="45">
        <f t="shared" si="2"/>
        <v>0</v>
      </c>
      <c r="AQ11" s="45">
        <f t="shared" si="2"/>
        <v>0</v>
      </c>
      <c r="AR11" s="45">
        <f t="shared" si="2"/>
        <v>0</v>
      </c>
      <c r="AS11" s="45">
        <f t="shared" si="2"/>
        <v>0</v>
      </c>
      <c r="AT11" s="45">
        <f t="shared" si="2"/>
        <v>0</v>
      </c>
      <c r="AU11" s="45">
        <f t="shared" si="2"/>
        <v>0</v>
      </c>
      <c r="AV11" s="45">
        <f t="shared" si="2"/>
        <v>0</v>
      </c>
      <c r="AW11" s="45">
        <f t="shared" si="2"/>
        <v>0</v>
      </c>
      <c r="AX11" s="45">
        <f t="shared" si="2"/>
        <v>0</v>
      </c>
      <c r="AY11" s="45">
        <f t="shared" si="2"/>
        <v>0</v>
      </c>
      <c r="AZ11" s="45">
        <f t="shared" si="2"/>
        <v>0</v>
      </c>
      <c r="BA11" s="45">
        <f t="shared" si="2"/>
        <v>0</v>
      </c>
      <c r="BB11" s="45" t="str">
        <f>IF($D11&lt;&gt;"",VLOOKUP($D11,ComptesParNuméro!$N$2:$P$1266,3,FALSE),"")</f>
        <v/>
      </c>
      <c r="BC11" s="45">
        <f t="shared" ref="BC11:BC44" si="12">IF(AND($W11="Investissement",$BB11="Fonds général"),F11,0)</f>
        <v>0</v>
      </c>
      <c r="BD11" s="45">
        <f t="shared" ref="BD11:BD44" si="13">IF(AND($W11="Investissement",$BB11="Fonds général"),G11,0)</f>
        <v>0</v>
      </c>
      <c r="BE11" s="45">
        <f t="shared" ref="BE11:BE44" si="14">IF(AND($W11="Investissement",$BB11="Fonds général"),H11,0)</f>
        <v>0</v>
      </c>
      <c r="BF11" s="45">
        <f t="shared" ref="BF11:BF44" si="15">IF(AND($W11="Investissement",$BB11="Fonds général"),I11,0)</f>
        <v>0</v>
      </c>
      <c r="BG11" s="45">
        <f t="shared" ref="BG11:BG44" si="16">IF(AND($W11="Investissement",$BB11="Fonds général"),J11,0)</f>
        <v>0</v>
      </c>
      <c r="BH11" s="45">
        <f t="shared" ref="BH11:BH44" si="17">IF(AND($W11="Investissement",$BB11="Fonds général"),K11,0)</f>
        <v>0</v>
      </c>
      <c r="BI11" s="45">
        <f t="shared" ref="BI11:BI44" si="18">IF(AND($W11="Investissement",$BB11="Fonds général"),L11,0)</f>
        <v>0</v>
      </c>
      <c r="BJ11" s="45">
        <f t="shared" ref="BJ11:BJ44" si="19">IF(AND($W11="Investissement",$BB11="Fonds général"),M11,0)</f>
        <v>0</v>
      </c>
      <c r="BK11" s="45">
        <f t="shared" ref="BK11:BK44" si="20">IF(AND($W11="Investissement",$BB11="Fonds général"),N11,0)</f>
        <v>0</v>
      </c>
      <c r="BL11" s="45">
        <f t="shared" ref="BL11:BL44" si="21">IF(AND($W11="Investissement",$BB11="Fonds général"),O11,0)</f>
        <v>0</v>
      </c>
      <c r="BM11" s="45">
        <f t="shared" ref="BM11:BM44" si="22">IF(AND($W11="Investissement",$BB11="Fonds général"),P11,0)</f>
        <v>0</v>
      </c>
      <c r="BN11" s="45">
        <f t="shared" ref="BN11:BN44" si="23">IF(AND($W11="Investissement",$BB11="Fonds général"),Q11,0)</f>
        <v>0</v>
      </c>
      <c r="BO11" s="45">
        <f t="shared" ref="BO11:BO44" si="24">IF(AND($W11="Investissement",$BB11="Fonds général"),R11,0)</f>
        <v>0</v>
      </c>
      <c r="BP11" s="45">
        <f t="shared" ref="BP11:BP44" si="25">IF(AND($W11="Investissement",$BB11="Fonds général"),S11,0)</f>
        <v>0</v>
      </c>
      <c r="BQ11" s="45">
        <f t="shared" ref="BQ11:BQ44" si="26">IF(AND($W11="Investissement",$BB11="Fonds général"),T11,0)</f>
        <v>0</v>
      </c>
      <c r="BR11" s="45">
        <f t="shared" ref="BR11:BR44" si="27">IF(AND($W11="Dépense",$BB11="Fonds général"),F11,0)</f>
        <v>0</v>
      </c>
      <c r="BS11" s="45">
        <f t="shared" ref="BS11:BS44" si="28">IF(AND($W11="Dépense",$BB11="Fonds général"),G11,0)</f>
        <v>0</v>
      </c>
      <c r="BT11" s="45">
        <f t="shared" ref="BT11:BT44" si="29">IF(AND($W11="Dépense",$BB11="Fonds général"),H11,0)</f>
        <v>0</v>
      </c>
      <c r="BU11" s="45">
        <f t="shared" ref="BU11:BU44" si="30">IF(AND($W11="Dépense",$BB11="Fonds général"),I11,0)</f>
        <v>0</v>
      </c>
      <c r="BV11" s="45">
        <f t="shared" ref="BV11:BV44" si="31">IF(AND($W11="Dépense",$BB11="Fonds général"),J11,0)</f>
        <v>0</v>
      </c>
      <c r="BW11" s="45">
        <f t="shared" ref="BW11:BW44" si="32">IF(AND($W11="Dépense",$BB11="Fonds général"),K11,0)</f>
        <v>0</v>
      </c>
      <c r="BX11" s="45">
        <f t="shared" ref="BX11:BX44" si="33">IF(AND($W11="Dépense",$BB11="Fonds général"),L11,0)</f>
        <v>0</v>
      </c>
      <c r="BY11" s="45">
        <f t="shared" ref="BY11:BY44" si="34">IF(AND($W11="Dépense",$BB11="Fonds général"),M11,0)</f>
        <v>0</v>
      </c>
      <c r="BZ11" s="45">
        <f t="shared" ref="BZ11:BZ44" si="35">IF(AND($W11="Dépense",$BB11="Fonds général"),N11,0)</f>
        <v>0</v>
      </c>
      <c r="CA11" s="45">
        <f t="shared" ref="CA11:CA44" si="36">IF(AND($W11="Dépense",$BB11="Fonds général"),O11,0)</f>
        <v>0</v>
      </c>
      <c r="CB11" s="45">
        <f t="shared" ref="CB11:CB44" si="37">IF(AND($W11="Dépense",$BB11="Fonds général"),P11,0)</f>
        <v>0</v>
      </c>
      <c r="CC11" s="45">
        <f t="shared" ref="CC11:CC44" si="38">IF(AND($W11="Dépense",$BB11="Fonds général"),Q11,0)</f>
        <v>0</v>
      </c>
      <c r="CD11" s="45">
        <f t="shared" ref="CD11:CD44" si="39">IF(AND($W11="Dépense",$BB11="Fonds général"),R11,0)</f>
        <v>0</v>
      </c>
      <c r="CE11" s="45">
        <f t="shared" ref="CE11:CE44" si="40">IF(AND($W11="Dépense",$BB11="Fonds général"),S11,0)</f>
        <v>0</v>
      </c>
      <c r="CF11" s="45">
        <f t="shared" ref="CF11:CF44" si="41">IF(AND($W11="Dépense",$BB11="Fonds général"),T11,0)</f>
        <v>0</v>
      </c>
      <c r="CG11" s="45">
        <f t="shared" ref="CG11:CG44" si="42">IF(AND($W11="Investissement",$BB11="Fonds des ressources informationnelles du secteur de la santé et des services sociaux"),F11,0)</f>
        <v>0</v>
      </c>
      <c r="CH11" s="45">
        <f t="shared" ref="CH11:CH44" si="43">IF(AND($W11="Investissement",$BB11="Fonds des ressources informationnelles du secteur de la santé et des services sociaux"),G11,0)</f>
        <v>0</v>
      </c>
      <c r="CI11" s="45">
        <f t="shared" ref="CI11:CI44" si="44">IF(AND($W11="Investissement",$BB11="Fonds des ressources informationnelles du secteur de la santé et des services sociaux"),H11,0)</f>
        <v>0</v>
      </c>
      <c r="CJ11" s="45">
        <f t="shared" ref="CJ11:CJ44" si="45">IF(AND($W11="Investissement",$BB11="Fonds des ressources informationnelles du secteur de la santé et des services sociaux"),I11,0)</f>
        <v>0</v>
      </c>
      <c r="CK11" s="45">
        <f t="shared" ref="CK11:CK44" si="46">IF(AND($W11="Investissement",$BB11="Fonds des ressources informationnelles du secteur de la santé et des services sociaux"),J11,0)</f>
        <v>0</v>
      </c>
      <c r="CL11" s="45">
        <f t="shared" ref="CL11:CL44" si="47">IF(AND($W11="Investissement",$BB11="Fonds des ressources informationnelles du secteur de la santé et des services sociaux"),K11,0)</f>
        <v>0</v>
      </c>
      <c r="CM11" s="45">
        <f t="shared" ref="CM11:CM44" si="48">IF(AND($W11="Investissement",$BB11="Fonds des ressources informationnelles du secteur de la santé et des services sociaux"),L11,0)</f>
        <v>0</v>
      </c>
      <c r="CN11" s="45">
        <f t="shared" ref="CN11:CN44" si="49">IF(AND($W11="Investissement",$BB11="Fonds des ressources informationnelles du secteur de la santé et des services sociaux"),M11,0)</f>
        <v>0</v>
      </c>
      <c r="CO11" s="45">
        <f t="shared" ref="CO11:CO44" si="50">IF(AND($W11="Investissement",$BB11="Fonds des ressources informationnelles du secteur de la santé et des services sociaux"),N11,0)</f>
        <v>0</v>
      </c>
      <c r="CP11" s="45">
        <f t="shared" ref="CP11:CP44" si="51">IF(AND($W11="Investissement",$BB11="Fonds des ressources informationnelles du secteur de la santé et des services sociaux"),O11,0)</f>
        <v>0</v>
      </c>
      <c r="CQ11" s="45">
        <f t="shared" ref="CQ11:CQ44" si="52">IF(AND($W11="Investissement",$BB11="Fonds des ressources informationnelles du secteur de la santé et des services sociaux"),P11,0)</f>
        <v>0</v>
      </c>
      <c r="CR11" s="45">
        <f t="shared" ref="CR11:CR44" si="53">IF(AND($W11="Investissement",$BB11="Fonds des ressources informationnelles du secteur de la santé et des services sociaux"),Q11,0)</f>
        <v>0</v>
      </c>
      <c r="CS11" s="45">
        <f t="shared" ref="CS11:CS44" si="54">IF(AND($W11="Investissement",$BB11="Fonds des ressources informationnelles du secteur de la santé et des services sociaux"),R11,0)</f>
        <v>0</v>
      </c>
      <c r="CT11" s="45">
        <f t="shared" ref="CT11:CT44" si="55">IF(AND($W11="Investissement",$BB11="Fonds des ressources informationnelles du secteur de la santé et des services sociaux"),S11,0)</f>
        <v>0</v>
      </c>
      <c r="CU11" s="45">
        <f t="shared" ref="CU11:CU44" si="56">IF(AND($W11="Investissement",$BB11="Fonds des ressources informationnelles du secteur de la santé et des services sociaux"),T11,0)</f>
        <v>0</v>
      </c>
      <c r="CV11" s="45">
        <f t="shared" ref="CV11:CV44" si="57">IF(AND($W11="Dépense",$BB11="Fonds des ressources informationnelles du secteur de la santé et des services sociaux"),F11,0)</f>
        <v>0</v>
      </c>
      <c r="CW11" s="45">
        <f t="shared" ref="CW11:CW44" si="58">IF(AND($W11="Dépense",$BB11="Fonds des ressources informationnelles du secteur de la santé et des services sociaux"),G11,0)</f>
        <v>0</v>
      </c>
      <c r="CX11" s="45">
        <f t="shared" ref="CX11:CX44" si="59">IF(AND($W11="Dépense",$BB11="Fonds des ressources informationnelles du secteur de la santé et des services sociaux"),H11,0)</f>
        <v>0</v>
      </c>
      <c r="CY11" s="45">
        <f t="shared" ref="CY11:CY44" si="60">IF(AND($W11="Dépense",$BB11="Fonds des ressources informationnelles du secteur de la santé et des services sociaux"),I11,0)</f>
        <v>0</v>
      </c>
      <c r="CZ11" s="45">
        <f t="shared" ref="CZ11:CZ44" si="61">IF(AND($W11="Dépense",$BB11="Fonds des ressources informationnelles du secteur de la santé et des services sociaux"),J11,0)</f>
        <v>0</v>
      </c>
      <c r="DA11" s="45">
        <f t="shared" ref="DA11:DA44" si="62">IF(AND($W11="Dépense",$BB11="Fonds des ressources informationnelles du secteur de la santé et des services sociaux"),K11,0)</f>
        <v>0</v>
      </c>
      <c r="DB11" s="45">
        <f t="shared" ref="DB11:DB44" si="63">IF(AND($W11="Dépense",$BB11="Fonds des ressources informationnelles du secteur de la santé et des services sociaux"),L11,0)</f>
        <v>0</v>
      </c>
      <c r="DC11" s="45">
        <f t="shared" ref="DC11:DC44" si="64">IF(AND($W11="Dépense",$BB11="Fonds des ressources informationnelles du secteur de la santé et des services sociaux"),M11,0)</f>
        <v>0</v>
      </c>
      <c r="DD11" s="45">
        <f t="shared" ref="DD11:DD44" si="65">IF(AND($W11="Dépense",$BB11="Fonds des ressources informationnelles du secteur de la santé et des services sociaux"),N11,0)</f>
        <v>0</v>
      </c>
      <c r="DE11" s="45">
        <f t="shared" ref="DE11:DE44" si="66">IF(AND($W11="Dépense",$BB11="Fonds des ressources informationnelles du secteur de la santé et des services sociaux"),O11,0)</f>
        <v>0</v>
      </c>
      <c r="DF11" s="45">
        <f t="shared" ref="DF11:DF44" si="67">IF(AND($W11="Dépense",$BB11="Fonds des ressources informationnelles du secteur de la santé et des services sociaux"),P11,0)</f>
        <v>0</v>
      </c>
      <c r="DG11" s="45">
        <f t="shared" ref="DG11:DG44" si="68">IF(AND($W11="Dépense",$BB11="Fonds des ressources informationnelles du secteur de la santé et des services sociaux"),Q11,0)</f>
        <v>0</v>
      </c>
      <c r="DH11" s="45">
        <f t="shared" ref="DH11:DH44" si="69">IF(AND($W11="Dépense",$BB11="Fonds des ressources informationnelles du secteur de la santé et des services sociaux"),R11,0)</f>
        <v>0</v>
      </c>
      <c r="DI11" s="45">
        <f t="shared" ref="DI11:DI44" si="70">IF(AND($W11="Dépense",$BB11="Fonds des ressources informationnelles du secteur de la santé et des services sociaux"),S11,0)</f>
        <v>0</v>
      </c>
      <c r="DJ11" s="45">
        <f t="shared" ref="DJ11:DJ44" si="71">IF(AND($W11="Dépense",$BB11="Fonds des ressources informationnelles du secteur de la santé et des services sociaux"),T11,0)</f>
        <v>0</v>
      </c>
      <c r="DK11" s="45">
        <f t="shared" ref="DK11:DK44" si="72">IF(AND($W11="Investissement",$BB11="Partenaires externes"),F11,0)</f>
        <v>0</v>
      </c>
      <c r="DL11" s="45">
        <f t="shared" ref="DL11:DL44" si="73">IF(AND($W11="Investissement",$BB11="Partenaires externes"),G11,0)</f>
        <v>0</v>
      </c>
      <c r="DM11" s="45">
        <f t="shared" ref="DM11:DM44" si="74">IF(AND($W11="Investissement",$BB11="Partenaires externes"),H11,0)</f>
        <v>0</v>
      </c>
      <c r="DN11" s="45">
        <f t="shared" ref="DN11:DN44" si="75">IF(AND($W11="Investissement",$BB11="Partenaires externes"),I11,0)</f>
        <v>0</v>
      </c>
      <c r="DO11" s="45">
        <f t="shared" ref="DO11:DO44" si="76">IF(AND($W11="Investissement",$BB11="Partenaires externes"),J11,0)</f>
        <v>0</v>
      </c>
      <c r="DP11" s="45">
        <f t="shared" ref="DP11:DP44" si="77">IF(AND($W11="Investissement",$BB11="Partenaires externes"),K11,0)</f>
        <v>0</v>
      </c>
      <c r="DQ11" s="45">
        <f t="shared" ref="DQ11:DQ44" si="78">IF(AND($W11="Investissement",$BB11="Partenaires externes"),L11,0)</f>
        <v>0</v>
      </c>
      <c r="DR11" s="45">
        <f t="shared" ref="DR11:DR44" si="79">IF(AND($W11="Investissement",$BB11="Partenaires externes"),M11,0)</f>
        <v>0</v>
      </c>
      <c r="DS11" s="45">
        <f t="shared" ref="DS11:DS44" si="80">IF(AND($W11="Investissement",$BB11="Partenaires externes"),N11,0)</f>
        <v>0</v>
      </c>
      <c r="DT11" s="45">
        <f t="shared" ref="DT11:DT44" si="81">IF(AND($W11="Investissement",$BB11="Partenaires externes"),O11,0)</f>
        <v>0</v>
      </c>
      <c r="DU11" s="45">
        <f t="shared" ref="DU11:DU44" si="82">IF(AND($W11="Investissement",$BB11="Partenaires externes"),P11,0)</f>
        <v>0</v>
      </c>
      <c r="DV11" s="45">
        <f t="shared" ref="DV11:DV44" si="83">IF(AND($W11="Investissement",$BB11="Partenaires externes"),Q11,0)</f>
        <v>0</v>
      </c>
      <c r="DW11" s="45">
        <f t="shared" ref="DW11:DW44" si="84">IF(AND($W11="Investissement",$BB11="Partenaires externes"),R11,0)</f>
        <v>0</v>
      </c>
      <c r="DX11" s="45">
        <f t="shared" ref="DX11:DX44" si="85">IF(AND($W11="Investissement",$BB11="Partenaires externes"),S11,0)</f>
        <v>0</v>
      </c>
      <c r="DY11" s="45">
        <f t="shared" ref="DY11:DY44" si="86">IF(AND($W11="Investissement",$BB11="Partenaires externes"),T11,0)</f>
        <v>0</v>
      </c>
      <c r="DZ11" s="45">
        <f t="shared" ref="DZ11:DZ44" si="87">IF(AND($W11="Dépense",$BB11="Partenaires externes"),F11,0)</f>
        <v>0</v>
      </c>
      <c r="EA11" s="45">
        <f t="shared" ref="EA11:EA44" si="88">IF(AND($W11="Dépense",$BB11="Partenaires externes"),G11,0)</f>
        <v>0</v>
      </c>
      <c r="EB11" s="45">
        <f t="shared" ref="EB11:EB44" si="89">IF(AND($W11="Dépense",$BB11="Partenaires externes"),H11,0)</f>
        <v>0</v>
      </c>
      <c r="EC11" s="45">
        <f t="shared" ref="EC11:EC44" si="90">IF(AND($W11="Dépense",$BB11="Partenaires externes"),I11,0)</f>
        <v>0</v>
      </c>
      <c r="ED11" s="45">
        <f t="shared" ref="ED11:ED44" si="91">IF(AND($W11="Dépense",$BB11="Partenaires externes"),J11,0)</f>
        <v>0</v>
      </c>
      <c r="EE11" s="45">
        <f t="shared" ref="EE11:EE44" si="92">IF(AND($W11="Dépense",$BB11="Partenaires externes"),K11,0)</f>
        <v>0</v>
      </c>
      <c r="EF11" s="45">
        <f t="shared" ref="EF11:EF44" si="93">IF(AND($W11="Dépense",$BB11="Partenaires externes"),L11,0)</f>
        <v>0</v>
      </c>
      <c r="EG11" s="45">
        <f t="shared" ref="EG11:EG44" si="94">IF(AND($W11="Dépense",$BB11="Partenaires externes"),M11,0)</f>
        <v>0</v>
      </c>
      <c r="EH11" s="45">
        <f t="shared" ref="EH11:EH44" si="95">IF(AND($W11="Dépense",$BB11="Partenaires externes"),N11,0)</f>
        <v>0</v>
      </c>
      <c r="EI11" s="45">
        <f t="shared" ref="EI11:EI44" si="96">IF(AND($W11="Dépense",$BB11="Partenaires externes"),O11,0)</f>
        <v>0</v>
      </c>
      <c r="EJ11" s="45">
        <f t="shared" ref="EJ11:EJ44" si="97">IF(AND($W11="Dépense",$BB11="Partenaires externes"),P11,0)</f>
        <v>0</v>
      </c>
      <c r="EK11" s="45">
        <f t="shared" ref="EK11:EK44" si="98">IF(AND($W11="Dépense",$BB11="Partenaires externes"),Q11,0)</f>
        <v>0</v>
      </c>
      <c r="EL11" s="45">
        <f t="shared" ref="EL11:EL44" si="99">IF(AND($W11="Dépense",$BB11="Partenaires externes"),R11,0)</f>
        <v>0</v>
      </c>
      <c r="EM11" s="45">
        <f t="shared" ref="EM11:EM44" si="100">IF(AND($W11="Dépense",$BB11="Partenaires externes"),S11,0)</f>
        <v>0</v>
      </c>
      <c r="EN11" s="45">
        <f t="shared" ref="EN11:EN44" si="101">IF(AND($W11="Dépense",$BB11="Partenaires externes"),T11,0)</f>
        <v>0</v>
      </c>
    </row>
    <row r="12" spans="1:144" ht="15.75" thickBot="1" x14ac:dyDescent="0.3">
      <c r="A12" s="48" t="s">
        <v>1570</v>
      </c>
      <c r="B12" s="57"/>
      <c r="C12" s="59"/>
      <c r="D12" s="180"/>
      <c r="E12" s="181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45" t="str">
        <f t="shared" si="0"/>
        <v/>
      </c>
      <c r="V12" s="54">
        <f t="shared" si="9"/>
        <v>0</v>
      </c>
      <c r="W12" s="45" t="str">
        <f>IF($D12&lt;&gt;"",VLOOKUP($D12,ComptesParNuméro!$N$2:$O$1266,2,FALSE),"")</f>
        <v/>
      </c>
      <c r="X12" s="45">
        <f t="shared" si="10"/>
        <v>0</v>
      </c>
      <c r="Y12" s="45">
        <f t="shared" si="1"/>
        <v>0</v>
      </c>
      <c r="Z12" s="45">
        <f t="shared" si="1"/>
        <v>0</v>
      </c>
      <c r="AA12" s="45">
        <f t="shared" si="1"/>
        <v>0</v>
      </c>
      <c r="AB12" s="45">
        <f t="shared" si="1"/>
        <v>0</v>
      </c>
      <c r="AC12" s="45">
        <f t="shared" si="1"/>
        <v>0</v>
      </c>
      <c r="AD12" s="45">
        <f t="shared" si="1"/>
        <v>0</v>
      </c>
      <c r="AE12" s="45">
        <f t="shared" si="1"/>
        <v>0</v>
      </c>
      <c r="AF12" s="45">
        <f t="shared" si="1"/>
        <v>0</v>
      </c>
      <c r="AG12" s="45">
        <f t="shared" si="1"/>
        <v>0</v>
      </c>
      <c r="AH12" s="45">
        <f t="shared" si="1"/>
        <v>0</v>
      </c>
      <c r="AI12" s="45">
        <f t="shared" si="1"/>
        <v>0</v>
      </c>
      <c r="AJ12" s="45">
        <f t="shared" si="1"/>
        <v>0</v>
      </c>
      <c r="AK12" s="45">
        <f t="shared" si="1"/>
        <v>0</v>
      </c>
      <c r="AL12" s="45">
        <f t="shared" si="1"/>
        <v>0</v>
      </c>
      <c r="AM12" s="45">
        <f t="shared" si="11"/>
        <v>0</v>
      </c>
      <c r="AN12" s="45">
        <f t="shared" si="2"/>
        <v>0</v>
      </c>
      <c r="AO12" s="45">
        <f t="shared" si="2"/>
        <v>0</v>
      </c>
      <c r="AP12" s="45">
        <f t="shared" si="2"/>
        <v>0</v>
      </c>
      <c r="AQ12" s="45">
        <f t="shared" si="2"/>
        <v>0</v>
      </c>
      <c r="AR12" s="45">
        <f t="shared" si="2"/>
        <v>0</v>
      </c>
      <c r="AS12" s="45">
        <f t="shared" si="2"/>
        <v>0</v>
      </c>
      <c r="AT12" s="45">
        <f t="shared" si="2"/>
        <v>0</v>
      </c>
      <c r="AU12" s="45">
        <f t="shared" si="2"/>
        <v>0</v>
      </c>
      <c r="AV12" s="45">
        <f t="shared" si="2"/>
        <v>0</v>
      </c>
      <c r="AW12" s="45">
        <f t="shared" si="2"/>
        <v>0</v>
      </c>
      <c r="AX12" s="45">
        <f t="shared" si="2"/>
        <v>0</v>
      </c>
      <c r="AY12" s="45">
        <f t="shared" si="2"/>
        <v>0</v>
      </c>
      <c r="AZ12" s="45">
        <f t="shared" si="2"/>
        <v>0</v>
      </c>
      <c r="BA12" s="45">
        <f t="shared" si="2"/>
        <v>0</v>
      </c>
      <c r="BB12" s="45" t="str">
        <f>IF($D12&lt;&gt;"",VLOOKUP($D12,ComptesParNuméro!$N$2:$P$1266,3,FALSE),"")</f>
        <v/>
      </c>
      <c r="BC12" s="45">
        <f t="shared" si="12"/>
        <v>0</v>
      </c>
      <c r="BD12" s="45">
        <f t="shared" si="13"/>
        <v>0</v>
      </c>
      <c r="BE12" s="45">
        <f t="shared" si="14"/>
        <v>0</v>
      </c>
      <c r="BF12" s="45">
        <f t="shared" si="15"/>
        <v>0</v>
      </c>
      <c r="BG12" s="45">
        <f t="shared" si="16"/>
        <v>0</v>
      </c>
      <c r="BH12" s="45">
        <f t="shared" si="17"/>
        <v>0</v>
      </c>
      <c r="BI12" s="45">
        <f t="shared" si="18"/>
        <v>0</v>
      </c>
      <c r="BJ12" s="45">
        <f t="shared" si="19"/>
        <v>0</v>
      </c>
      <c r="BK12" s="45">
        <f t="shared" si="20"/>
        <v>0</v>
      </c>
      <c r="BL12" s="45">
        <f t="shared" si="21"/>
        <v>0</v>
      </c>
      <c r="BM12" s="45">
        <f t="shared" si="22"/>
        <v>0</v>
      </c>
      <c r="BN12" s="45">
        <f t="shared" si="23"/>
        <v>0</v>
      </c>
      <c r="BO12" s="45">
        <f t="shared" si="24"/>
        <v>0</v>
      </c>
      <c r="BP12" s="45">
        <f t="shared" si="25"/>
        <v>0</v>
      </c>
      <c r="BQ12" s="45">
        <f t="shared" si="26"/>
        <v>0</v>
      </c>
      <c r="BR12" s="45">
        <f t="shared" si="27"/>
        <v>0</v>
      </c>
      <c r="BS12" s="45">
        <f t="shared" si="28"/>
        <v>0</v>
      </c>
      <c r="BT12" s="45">
        <f t="shared" si="29"/>
        <v>0</v>
      </c>
      <c r="BU12" s="45">
        <f t="shared" si="30"/>
        <v>0</v>
      </c>
      <c r="BV12" s="45">
        <f t="shared" si="31"/>
        <v>0</v>
      </c>
      <c r="BW12" s="45">
        <f t="shared" si="32"/>
        <v>0</v>
      </c>
      <c r="BX12" s="45">
        <f t="shared" si="33"/>
        <v>0</v>
      </c>
      <c r="BY12" s="45">
        <f t="shared" si="34"/>
        <v>0</v>
      </c>
      <c r="BZ12" s="45">
        <f t="shared" si="35"/>
        <v>0</v>
      </c>
      <c r="CA12" s="45">
        <f t="shared" si="36"/>
        <v>0</v>
      </c>
      <c r="CB12" s="45">
        <f t="shared" si="37"/>
        <v>0</v>
      </c>
      <c r="CC12" s="45">
        <f t="shared" si="38"/>
        <v>0</v>
      </c>
      <c r="CD12" s="45">
        <f t="shared" si="39"/>
        <v>0</v>
      </c>
      <c r="CE12" s="45">
        <f t="shared" si="40"/>
        <v>0</v>
      </c>
      <c r="CF12" s="45">
        <f t="shared" si="41"/>
        <v>0</v>
      </c>
      <c r="CG12" s="45">
        <f t="shared" si="42"/>
        <v>0</v>
      </c>
      <c r="CH12" s="45">
        <f t="shared" si="43"/>
        <v>0</v>
      </c>
      <c r="CI12" s="45">
        <f t="shared" si="44"/>
        <v>0</v>
      </c>
      <c r="CJ12" s="45">
        <f t="shared" si="45"/>
        <v>0</v>
      </c>
      <c r="CK12" s="45">
        <f t="shared" si="46"/>
        <v>0</v>
      </c>
      <c r="CL12" s="45">
        <f t="shared" si="47"/>
        <v>0</v>
      </c>
      <c r="CM12" s="45">
        <f t="shared" si="48"/>
        <v>0</v>
      </c>
      <c r="CN12" s="45">
        <f t="shared" si="49"/>
        <v>0</v>
      </c>
      <c r="CO12" s="45">
        <f t="shared" si="50"/>
        <v>0</v>
      </c>
      <c r="CP12" s="45">
        <f t="shared" si="51"/>
        <v>0</v>
      </c>
      <c r="CQ12" s="45">
        <f t="shared" si="52"/>
        <v>0</v>
      </c>
      <c r="CR12" s="45">
        <f t="shared" si="53"/>
        <v>0</v>
      </c>
      <c r="CS12" s="45">
        <f t="shared" si="54"/>
        <v>0</v>
      </c>
      <c r="CT12" s="45">
        <f t="shared" si="55"/>
        <v>0</v>
      </c>
      <c r="CU12" s="45">
        <f t="shared" si="56"/>
        <v>0</v>
      </c>
      <c r="CV12" s="45">
        <f t="shared" si="57"/>
        <v>0</v>
      </c>
      <c r="CW12" s="45">
        <f t="shared" si="58"/>
        <v>0</v>
      </c>
      <c r="CX12" s="45">
        <f t="shared" si="59"/>
        <v>0</v>
      </c>
      <c r="CY12" s="45">
        <f t="shared" si="60"/>
        <v>0</v>
      </c>
      <c r="CZ12" s="45">
        <f t="shared" si="61"/>
        <v>0</v>
      </c>
      <c r="DA12" s="45">
        <f t="shared" si="62"/>
        <v>0</v>
      </c>
      <c r="DB12" s="45">
        <f t="shared" si="63"/>
        <v>0</v>
      </c>
      <c r="DC12" s="45">
        <f t="shared" si="64"/>
        <v>0</v>
      </c>
      <c r="DD12" s="45">
        <f t="shared" si="65"/>
        <v>0</v>
      </c>
      <c r="DE12" s="45">
        <f t="shared" si="66"/>
        <v>0</v>
      </c>
      <c r="DF12" s="45">
        <f t="shared" si="67"/>
        <v>0</v>
      </c>
      <c r="DG12" s="45">
        <f t="shared" si="68"/>
        <v>0</v>
      </c>
      <c r="DH12" s="45">
        <f t="shared" si="69"/>
        <v>0</v>
      </c>
      <c r="DI12" s="45">
        <f t="shared" si="70"/>
        <v>0</v>
      </c>
      <c r="DJ12" s="45">
        <f t="shared" si="71"/>
        <v>0</v>
      </c>
      <c r="DK12" s="45">
        <f t="shared" si="72"/>
        <v>0</v>
      </c>
      <c r="DL12" s="45">
        <f t="shared" si="73"/>
        <v>0</v>
      </c>
      <c r="DM12" s="45">
        <f t="shared" si="74"/>
        <v>0</v>
      </c>
      <c r="DN12" s="45">
        <f t="shared" si="75"/>
        <v>0</v>
      </c>
      <c r="DO12" s="45">
        <f t="shared" si="76"/>
        <v>0</v>
      </c>
      <c r="DP12" s="45">
        <f t="shared" si="77"/>
        <v>0</v>
      </c>
      <c r="DQ12" s="45">
        <f t="shared" si="78"/>
        <v>0</v>
      </c>
      <c r="DR12" s="45">
        <f t="shared" si="79"/>
        <v>0</v>
      </c>
      <c r="DS12" s="45">
        <f t="shared" si="80"/>
        <v>0</v>
      </c>
      <c r="DT12" s="45">
        <f t="shared" si="81"/>
        <v>0</v>
      </c>
      <c r="DU12" s="45">
        <f t="shared" si="82"/>
        <v>0</v>
      </c>
      <c r="DV12" s="45">
        <f t="shared" si="83"/>
        <v>0</v>
      </c>
      <c r="DW12" s="45">
        <f t="shared" si="84"/>
        <v>0</v>
      </c>
      <c r="DX12" s="45">
        <f t="shared" si="85"/>
        <v>0</v>
      </c>
      <c r="DY12" s="45">
        <f t="shared" si="86"/>
        <v>0</v>
      </c>
      <c r="DZ12" s="45">
        <f t="shared" si="87"/>
        <v>0</v>
      </c>
      <c r="EA12" s="45">
        <f t="shared" si="88"/>
        <v>0</v>
      </c>
      <c r="EB12" s="45">
        <f t="shared" si="89"/>
        <v>0</v>
      </c>
      <c r="EC12" s="45">
        <f t="shared" si="90"/>
        <v>0</v>
      </c>
      <c r="ED12" s="45">
        <f t="shared" si="91"/>
        <v>0</v>
      </c>
      <c r="EE12" s="45">
        <f t="shared" si="92"/>
        <v>0</v>
      </c>
      <c r="EF12" s="45">
        <f t="shared" si="93"/>
        <v>0</v>
      </c>
      <c r="EG12" s="45">
        <f t="shared" si="94"/>
        <v>0</v>
      </c>
      <c r="EH12" s="45">
        <f t="shared" si="95"/>
        <v>0</v>
      </c>
      <c r="EI12" s="45">
        <f t="shared" si="96"/>
        <v>0</v>
      </c>
      <c r="EJ12" s="45">
        <f t="shared" si="97"/>
        <v>0</v>
      </c>
      <c r="EK12" s="45">
        <f t="shared" si="98"/>
        <v>0</v>
      </c>
      <c r="EL12" s="45">
        <f t="shared" si="99"/>
        <v>0</v>
      </c>
      <c r="EM12" s="45">
        <f t="shared" si="100"/>
        <v>0</v>
      </c>
      <c r="EN12" s="45">
        <f t="shared" si="101"/>
        <v>0</v>
      </c>
    </row>
    <row r="13" spans="1:144" ht="15.75" thickBot="1" x14ac:dyDescent="0.3">
      <c r="A13" s="48" t="s">
        <v>1570</v>
      </c>
      <c r="B13" s="57"/>
      <c r="C13" s="59"/>
      <c r="D13" s="180"/>
      <c r="E13" s="181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45" t="str">
        <f t="shared" si="0"/>
        <v/>
      </c>
      <c r="V13" s="54">
        <f t="shared" si="9"/>
        <v>0</v>
      </c>
      <c r="W13" s="45" t="str">
        <f>IF($D13&lt;&gt;"",VLOOKUP($D13,ComptesParNuméro!$N$2:$O$1266,2,FALSE),"")</f>
        <v/>
      </c>
      <c r="X13" s="45">
        <f t="shared" si="10"/>
        <v>0</v>
      </c>
      <c r="Y13" s="45">
        <f t="shared" si="1"/>
        <v>0</v>
      </c>
      <c r="Z13" s="45">
        <f t="shared" si="1"/>
        <v>0</v>
      </c>
      <c r="AA13" s="45">
        <f t="shared" si="1"/>
        <v>0</v>
      </c>
      <c r="AB13" s="45">
        <f t="shared" si="1"/>
        <v>0</v>
      </c>
      <c r="AC13" s="45">
        <f t="shared" si="1"/>
        <v>0</v>
      </c>
      <c r="AD13" s="45">
        <f t="shared" si="1"/>
        <v>0</v>
      </c>
      <c r="AE13" s="45">
        <f t="shared" si="1"/>
        <v>0</v>
      </c>
      <c r="AF13" s="45">
        <f t="shared" si="1"/>
        <v>0</v>
      </c>
      <c r="AG13" s="45">
        <f t="shared" si="1"/>
        <v>0</v>
      </c>
      <c r="AH13" s="45">
        <f t="shared" si="1"/>
        <v>0</v>
      </c>
      <c r="AI13" s="45">
        <f t="shared" si="1"/>
        <v>0</v>
      </c>
      <c r="AJ13" s="45">
        <f t="shared" si="1"/>
        <v>0</v>
      </c>
      <c r="AK13" s="45">
        <f t="shared" si="1"/>
        <v>0</v>
      </c>
      <c r="AL13" s="45">
        <f t="shared" si="1"/>
        <v>0</v>
      </c>
      <c r="AM13" s="45">
        <f t="shared" si="11"/>
        <v>0</v>
      </c>
      <c r="AN13" s="45">
        <f t="shared" si="2"/>
        <v>0</v>
      </c>
      <c r="AO13" s="45">
        <f t="shared" si="2"/>
        <v>0</v>
      </c>
      <c r="AP13" s="45">
        <f t="shared" si="2"/>
        <v>0</v>
      </c>
      <c r="AQ13" s="45">
        <f t="shared" si="2"/>
        <v>0</v>
      </c>
      <c r="AR13" s="45">
        <f t="shared" si="2"/>
        <v>0</v>
      </c>
      <c r="AS13" s="45">
        <f t="shared" si="2"/>
        <v>0</v>
      </c>
      <c r="AT13" s="45">
        <f t="shared" si="2"/>
        <v>0</v>
      </c>
      <c r="AU13" s="45">
        <f t="shared" si="2"/>
        <v>0</v>
      </c>
      <c r="AV13" s="45">
        <f t="shared" si="2"/>
        <v>0</v>
      </c>
      <c r="AW13" s="45">
        <f t="shared" si="2"/>
        <v>0</v>
      </c>
      <c r="AX13" s="45">
        <f t="shared" si="2"/>
        <v>0</v>
      </c>
      <c r="AY13" s="45">
        <f t="shared" si="2"/>
        <v>0</v>
      </c>
      <c r="AZ13" s="45">
        <f t="shared" si="2"/>
        <v>0</v>
      </c>
      <c r="BA13" s="45">
        <f t="shared" si="2"/>
        <v>0</v>
      </c>
      <c r="BB13" s="45" t="str">
        <f>IF($D13&lt;&gt;"",VLOOKUP($D13,ComptesParNuméro!$N$2:$P$1266,3,FALSE),"")</f>
        <v/>
      </c>
      <c r="BC13" s="45">
        <f t="shared" si="12"/>
        <v>0</v>
      </c>
      <c r="BD13" s="45">
        <f t="shared" si="13"/>
        <v>0</v>
      </c>
      <c r="BE13" s="45">
        <f t="shared" si="14"/>
        <v>0</v>
      </c>
      <c r="BF13" s="45">
        <f t="shared" si="15"/>
        <v>0</v>
      </c>
      <c r="BG13" s="45">
        <f t="shared" si="16"/>
        <v>0</v>
      </c>
      <c r="BH13" s="45">
        <f t="shared" si="17"/>
        <v>0</v>
      </c>
      <c r="BI13" s="45">
        <f t="shared" si="18"/>
        <v>0</v>
      </c>
      <c r="BJ13" s="45">
        <f t="shared" si="19"/>
        <v>0</v>
      </c>
      <c r="BK13" s="45">
        <f t="shared" si="20"/>
        <v>0</v>
      </c>
      <c r="BL13" s="45">
        <f t="shared" si="21"/>
        <v>0</v>
      </c>
      <c r="BM13" s="45">
        <f t="shared" si="22"/>
        <v>0</v>
      </c>
      <c r="BN13" s="45">
        <f t="shared" si="23"/>
        <v>0</v>
      </c>
      <c r="BO13" s="45">
        <f t="shared" si="24"/>
        <v>0</v>
      </c>
      <c r="BP13" s="45">
        <f t="shared" si="25"/>
        <v>0</v>
      </c>
      <c r="BQ13" s="45">
        <f t="shared" si="26"/>
        <v>0</v>
      </c>
      <c r="BR13" s="45">
        <f t="shared" si="27"/>
        <v>0</v>
      </c>
      <c r="BS13" s="45">
        <f t="shared" si="28"/>
        <v>0</v>
      </c>
      <c r="BT13" s="45">
        <f t="shared" si="29"/>
        <v>0</v>
      </c>
      <c r="BU13" s="45">
        <f t="shared" si="30"/>
        <v>0</v>
      </c>
      <c r="BV13" s="45">
        <f t="shared" si="31"/>
        <v>0</v>
      </c>
      <c r="BW13" s="45">
        <f t="shared" si="32"/>
        <v>0</v>
      </c>
      <c r="BX13" s="45">
        <f t="shared" si="33"/>
        <v>0</v>
      </c>
      <c r="BY13" s="45">
        <f t="shared" si="34"/>
        <v>0</v>
      </c>
      <c r="BZ13" s="45">
        <f t="shared" si="35"/>
        <v>0</v>
      </c>
      <c r="CA13" s="45">
        <f t="shared" si="36"/>
        <v>0</v>
      </c>
      <c r="CB13" s="45">
        <f t="shared" si="37"/>
        <v>0</v>
      </c>
      <c r="CC13" s="45">
        <f t="shared" si="38"/>
        <v>0</v>
      </c>
      <c r="CD13" s="45">
        <f t="shared" si="39"/>
        <v>0</v>
      </c>
      <c r="CE13" s="45">
        <f t="shared" si="40"/>
        <v>0</v>
      </c>
      <c r="CF13" s="45">
        <f t="shared" si="41"/>
        <v>0</v>
      </c>
      <c r="CG13" s="45">
        <f t="shared" si="42"/>
        <v>0</v>
      </c>
      <c r="CH13" s="45">
        <f t="shared" si="43"/>
        <v>0</v>
      </c>
      <c r="CI13" s="45">
        <f t="shared" si="44"/>
        <v>0</v>
      </c>
      <c r="CJ13" s="45">
        <f t="shared" si="45"/>
        <v>0</v>
      </c>
      <c r="CK13" s="45">
        <f t="shared" si="46"/>
        <v>0</v>
      </c>
      <c r="CL13" s="45">
        <f t="shared" si="47"/>
        <v>0</v>
      </c>
      <c r="CM13" s="45">
        <f t="shared" si="48"/>
        <v>0</v>
      </c>
      <c r="CN13" s="45">
        <f t="shared" si="49"/>
        <v>0</v>
      </c>
      <c r="CO13" s="45">
        <f t="shared" si="50"/>
        <v>0</v>
      </c>
      <c r="CP13" s="45">
        <f t="shared" si="51"/>
        <v>0</v>
      </c>
      <c r="CQ13" s="45">
        <f t="shared" si="52"/>
        <v>0</v>
      </c>
      <c r="CR13" s="45">
        <f t="shared" si="53"/>
        <v>0</v>
      </c>
      <c r="CS13" s="45">
        <f t="shared" si="54"/>
        <v>0</v>
      </c>
      <c r="CT13" s="45">
        <f t="shared" si="55"/>
        <v>0</v>
      </c>
      <c r="CU13" s="45">
        <f t="shared" si="56"/>
        <v>0</v>
      </c>
      <c r="CV13" s="45">
        <f t="shared" si="57"/>
        <v>0</v>
      </c>
      <c r="CW13" s="45">
        <f t="shared" si="58"/>
        <v>0</v>
      </c>
      <c r="CX13" s="45">
        <f t="shared" si="59"/>
        <v>0</v>
      </c>
      <c r="CY13" s="45">
        <f t="shared" si="60"/>
        <v>0</v>
      </c>
      <c r="CZ13" s="45">
        <f t="shared" si="61"/>
        <v>0</v>
      </c>
      <c r="DA13" s="45">
        <f t="shared" si="62"/>
        <v>0</v>
      </c>
      <c r="DB13" s="45">
        <f t="shared" si="63"/>
        <v>0</v>
      </c>
      <c r="DC13" s="45">
        <f t="shared" si="64"/>
        <v>0</v>
      </c>
      <c r="DD13" s="45">
        <f t="shared" si="65"/>
        <v>0</v>
      </c>
      <c r="DE13" s="45">
        <f t="shared" si="66"/>
        <v>0</v>
      </c>
      <c r="DF13" s="45">
        <f t="shared" si="67"/>
        <v>0</v>
      </c>
      <c r="DG13" s="45">
        <f t="shared" si="68"/>
        <v>0</v>
      </c>
      <c r="DH13" s="45">
        <f t="shared" si="69"/>
        <v>0</v>
      </c>
      <c r="DI13" s="45">
        <f t="shared" si="70"/>
        <v>0</v>
      </c>
      <c r="DJ13" s="45">
        <f t="shared" si="71"/>
        <v>0</v>
      </c>
      <c r="DK13" s="45">
        <f t="shared" si="72"/>
        <v>0</v>
      </c>
      <c r="DL13" s="45">
        <f t="shared" si="73"/>
        <v>0</v>
      </c>
      <c r="DM13" s="45">
        <f t="shared" si="74"/>
        <v>0</v>
      </c>
      <c r="DN13" s="45">
        <f t="shared" si="75"/>
        <v>0</v>
      </c>
      <c r="DO13" s="45">
        <f t="shared" si="76"/>
        <v>0</v>
      </c>
      <c r="DP13" s="45">
        <f t="shared" si="77"/>
        <v>0</v>
      </c>
      <c r="DQ13" s="45">
        <f t="shared" si="78"/>
        <v>0</v>
      </c>
      <c r="DR13" s="45">
        <f t="shared" si="79"/>
        <v>0</v>
      </c>
      <c r="DS13" s="45">
        <f t="shared" si="80"/>
        <v>0</v>
      </c>
      <c r="DT13" s="45">
        <f t="shared" si="81"/>
        <v>0</v>
      </c>
      <c r="DU13" s="45">
        <f t="shared" si="82"/>
        <v>0</v>
      </c>
      <c r="DV13" s="45">
        <f t="shared" si="83"/>
        <v>0</v>
      </c>
      <c r="DW13" s="45">
        <f t="shared" si="84"/>
        <v>0</v>
      </c>
      <c r="DX13" s="45">
        <f t="shared" si="85"/>
        <v>0</v>
      </c>
      <c r="DY13" s="45">
        <f t="shared" si="86"/>
        <v>0</v>
      </c>
      <c r="DZ13" s="45">
        <f t="shared" si="87"/>
        <v>0</v>
      </c>
      <c r="EA13" s="45">
        <f t="shared" si="88"/>
        <v>0</v>
      </c>
      <c r="EB13" s="45">
        <f t="shared" si="89"/>
        <v>0</v>
      </c>
      <c r="EC13" s="45">
        <f t="shared" si="90"/>
        <v>0</v>
      </c>
      <c r="ED13" s="45">
        <f t="shared" si="91"/>
        <v>0</v>
      </c>
      <c r="EE13" s="45">
        <f t="shared" si="92"/>
        <v>0</v>
      </c>
      <c r="EF13" s="45">
        <f t="shared" si="93"/>
        <v>0</v>
      </c>
      <c r="EG13" s="45">
        <f t="shared" si="94"/>
        <v>0</v>
      </c>
      <c r="EH13" s="45">
        <f t="shared" si="95"/>
        <v>0</v>
      </c>
      <c r="EI13" s="45">
        <f t="shared" si="96"/>
        <v>0</v>
      </c>
      <c r="EJ13" s="45">
        <f t="shared" si="97"/>
        <v>0</v>
      </c>
      <c r="EK13" s="45">
        <f t="shared" si="98"/>
        <v>0</v>
      </c>
      <c r="EL13" s="45">
        <f t="shared" si="99"/>
        <v>0</v>
      </c>
      <c r="EM13" s="45">
        <f t="shared" si="100"/>
        <v>0</v>
      </c>
      <c r="EN13" s="45">
        <f t="shared" si="101"/>
        <v>0</v>
      </c>
    </row>
    <row r="14" spans="1:144" ht="15.75" thickBot="1" x14ac:dyDescent="0.3">
      <c r="A14" s="48" t="s">
        <v>1570</v>
      </c>
      <c r="B14" s="57"/>
      <c r="C14" s="59"/>
      <c r="D14" s="180"/>
      <c r="E14" s="18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45" t="str">
        <f t="shared" si="0"/>
        <v/>
      </c>
      <c r="V14" s="54">
        <f t="shared" si="9"/>
        <v>0</v>
      </c>
      <c r="W14" s="45" t="str">
        <f>IF($D14&lt;&gt;"",VLOOKUP($D14,ComptesParNuméro!$N$2:$O$1266,2,FALSE),"")</f>
        <v/>
      </c>
      <c r="X14" s="45">
        <f t="shared" si="10"/>
        <v>0</v>
      </c>
      <c r="Y14" s="45">
        <f t="shared" si="1"/>
        <v>0</v>
      </c>
      <c r="Z14" s="45">
        <f t="shared" si="1"/>
        <v>0</v>
      </c>
      <c r="AA14" s="45">
        <f t="shared" si="1"/>
        <v>0</v>
      </c>
      <c r="AB14" s="45">
        <f t="shared" si="1"/>
        <v>0</v>
      </c>
      <c r="AC14" s="45">
        <f t="shared" si="1"/>
        <v>0</v>
      </c>
      <c r="AD14" s="45">
        <f t="shared" si="1"/>
        <v>0</v>
      </c>
      <c r="AE14" s="45">
        <f t="shared" si="1"/>
        <v>0</v>
      </c>
      <c r="AF14" s="45">
        <f t="shared" si="1"/>
        <v>0</v>
      </c>
      <c r="AG14" s="45">
        <f t="shared" si="1"/>
        <v>0</v>
      </c>
      <c r="AH14" s="45">
        <f t="shared" si="1"/>
        <v>0</v>
      </c>
      <c r="AI14" s="45">
        <f t="shared" si="1"/>
        <v>0</v>
      </c>
      <c r="AJ14" s="45">
        <f t="shared" si="1"/>
        <v>0</v>
      </c>
      <c r="AK14" s="45">
        <f t="shared" si="1"/>
        <v>0</v>
      </c>
      <c r="AL14" s="45">
        <f t="shared" si="1"/>
        <v>0</v>
      </c>
      <c r="AM14" s="45">
        <f t="shared" si="11"/>
        <v>0</v>
      </c>
      <c r="AN14" s="45">
        <f t="shared" si="2"/>
        <v>0</v>
      </c>
      <c r="AO14" s="45">
        <f t="shared" si="2"/>
        <v>0</v>
      </c>
      <c r="AP14" s="45">
        <f t="shared" si="2"/>
        <v>0</v>
      </c>
      <c r="AQ14" s="45">
        <f t="shared" si="2"/>
        <v>0</v>
      </c>
      <c r="AR14" s="45">
        <f t="shared" si="2"/>
        <v>0</v>
      </c>
      <c r="AS14" s="45">
        <f t="shared" si="2"/>
        <v>0</v>
      </c>
      <c r="AT14" s="45">
        <f t="shared" si="2"/>
        <v>0</v>
      </c>
      <c r="AU14" s="45">
        <f t="shared" si="2"/>
        <v>0</v>
      </c>
      <c r="AV14" s="45">
        <f t="shared" si="2"/>
        <v>0</v>
      </c>
      <c r="AW14" s="45">
        <f t="shared" si="2"/>
        <v>0</v>
      </c>
      <c r="AX14" s="45">
        <f t="shared" si="2"/>
        <v>0</v>
      </c>
      <c r="AY14" s="45">
        <f t="shared" si="2"/>
        <v>0</v>
      </c>
      <c r="AZ14" s="45">
        <f t="shared" si="2"/>
        <v>0</v>
      </c>
      <c r="BA14" s="45">
        <f t="shared" si="2"/>
        <v>0</v>
      </c>
      <c r="BB14" s="45" t="str">
        <f>IF($D14&lt;&gt;"",VLOOKUP($D14,ComptesParNuméro!$N$2:$P$1266,3,FALSE),"")</f>
        <v/>
      </c>
      <c r="BC14" s="45">
        <f t="shared" si="12"/>
        <v>0</v>
      </c>
      <c r="BD14" s="45">
        <f t="shared" si="13"/>
        <v>0</v>
      </c>
      <c r="BE14" s="45">
        <f t="shared" si="14"/>
        <v>0</v>
      </c>
      <c r="BF14" s="45">
        <f t="shared" si="15"/>
        <v>0</v>
      </c>
      <c r="BG14" s="45">
        <f t="shared" si="16"/>
        <v>0</v>
      </c>
      <c r="BH14" s="45">
        <f t="shared" si="17"/>
        <v>0</v>
      </c>
      <c r="BI14" s="45">
        <f t="shared" si="18"/>
        <v>0</v>
      </c>
      <c r="BJ14" s="45">
        <f t="shared" si="19"/>
        <v>0</v>
      </c>
      <c r="BK14" s="45">
        <f t="shared" si="20"/>
        <v>0</v>
      </c>
      <c r="BL14" s="45">
        <f t="shared" si="21"/>
        <v>0</v>
      </c>
      <c r="BM14" s="45">
        <f t="shared" si="22"/>
        <v>0</v>
      </c>
      <c r="BN14" s="45">
        <f t="shared" si="23"/>
        <v>0</v>
      </c>
      <c r="BO14" s="45">
        <f t="shared" si="24"/>
        <v>0</v>
      </c>
      <c r="BP14" s="45">
        <f t="shared" si="25"/>
        <v>0</v>
      </c>
      <c r="BQ14" s="45">
        <f t="shared" si="26"/>
        <v>0</v>
      </c>
      <c r="BR14" s="45">
        <f t="shared" si="27"/>
        <v>0</v>
      </c>
      <c r="BS14" s="45">
        <f t="shared" si="28"/>
        <v>0</v>
      </c>
      <c r="BT14" s="45">
        <f t="shared" si="29"/>
        <v>0</v>
      </c>
      <c r="BU14" s="45">
        <f t="shared" si="30"/>
        <v>0</v>
      </c>
      <c r="BV14" s="45">
        <f t="shared" si="31"/>
        <v>0</v>
      </c>
      <c r="BW14" s="45">
        <f t="shared" si="32"/>
        <v>0</v>
      </c>
      <c r="BX14" s="45">
        <f t="shared" si="33"/>
        <v>0</v>
      </c>
      <c r="BY14" s="45">
        <f t="shared" si="34"/>
        <v>0</v>
      </c>
      <c r="BZ14" s="45">
        <f t="shared" si="35"/>
        <v>0</v>
      </c>
      <c r="CA14" s="45">
        <f t="shared" si="36"/>
        <v>0</v>
      </c>
      <c r="CB14" s="45">
        <f t="shared" si="37"/>
        <v>0</v>
      </c>
      <c r="CC14" s="45">
        <f t="shared" si="38"/>
        <v>0</v>
      </c>
      <c r="CD14" s="45">
        <f t="shared" si="39"/>
        <v>0</v>
      </c>
      <c r="CE14" s="45">
        <f t="shared" si="40"/>
        <v>0</v>
      </c>
      <c r="CF14" s="45">
        <f t="shared" si="41"/>
        <v>0</v>
      </c>
      <c r="CG14" s="45">
        <f t="shared" si="42"/>
        <v>0</v>
      </c>
      <c r="CH14" s="45">
        <f t="shared" si="43"/>
        <v>0</v>
      </c>
      <c r="CI14" s="45">
        <f t="shared" si="44"/>
        <v>0</v>
      </c>
      <c r="CJ14" s="45">
        <f t="shared" si="45"/>
        <v>0</v>
      </c>
      <c r="CK14" s="45">
        <f t="shared" si="46"/>
        <v>0</v>
      </c>
      <c r="CL14" s="45">
        <f t="shared" si="47"/>
        <v>0</v>
      </c>
      <c r="CM14" s="45">
        <f t="shared" si="48"/>
        <v>0</v>
      </c>
      <c r="CN14" s="45">
        <f t="shared" si="49"/>
        <v>0</v>
      </c>
      <c r="CO14" s="45">
        <f t="shared" si="50"/>
        <v>0</v>
      </c>
      <c r="CP14" s="45">
        <f t="shared" si="51"/>
        <v>0</v>
      </c>
      <c r="CQ14" s="45">
        <f t="shared" si="52"/>
        <v>0</v>
      </c>
      <c r="CR14" s="45">
        <f t="shared" si="53"/>
        <v>0</v>
      </c>
      <c r="CS14" s="45">
        <f t="shared" si="54"/>
        <v>0</v>
      </c>
      <c r="CT14" s="45">
        <f t="shared" si="55"/>
        <v>0</v>
      </c>
      <c r="CU14" s="45">
        <f t="shared" si="56"/>
        <v>0</v>
      </c>
      <c r="CV14" s="45">
        <f t="shared" si="57"/>
        <v>0</v>
      </c>
      <c r="CW14" s="45">
        <f t="shared" si="58"/>
        <v>0</v>
      </c>
      <c r="CX14" s="45">
        <f t="shared" si="59"/>
        <v>0</v>
      </c>
      <c r="CY14" s="45">
        <f t="shared" si="60"/>
        <v>0</v>
      </c>
      <c r="CZ14" s="45">
        <f t="shared" si="61"/>
        <v>0</v>
      </c>
      <c r="DA14" s="45">
        <f t="shared" si="62"/>
        <v>0</v>
      </c>
      <c r="DB14" s="45">
        <f t="shared" si="63"/>
        <v>0</v>
      </c>
      <c r="DC14" s="45">
        <f t="shared" si="64"/>
        <v>0</v>
      </c>
      <c r="DD14" s="45">
        <f t="shared" si="65"/>
        <v>0</v>
      </c>
      <c r="DE14" s="45">
        <f t="shared" si="66"/>
        <v>0</v>
      </c>
      <c r="DF14" s="45">
        <f t="shared" si="67"/>
        <v>0</v>
      </c>
      <c r="DG14" s="45">
        <f t="shared" si="68"/>
        <v>0</v>
      </c>
      <c r="DH14" s="45">
        <f t="shared" si="69"/>
        <v>0</v>
      </c>
      <c r="DI14" s="45">
        <f t="shared" si="70"/>
        <v>0</v>
      </c>
      <c r="DJ14" s="45">
        <f t="shared" si="71"/>
        <v>0</v>
      </c>
      <c r="DK14" s="45">
        <f t="shared" si="72"/>
        <v>0</v>
      </c>
      <c r="DL14" s="45">
        <f t="shared" si="73"/>
        <v>0</v>
      </c>
      <c r="DM14" s="45">
        <f t="shared" si="74"/>
        <v>0</v>
      </c>
      <c r="DN14" s="45">
        <f t="shared" si="75"/>
        <v>0</v>
      </c>
      <c r="DO14" s="45">
        <f t="shared" si="76"/>
        <v>0</v>
      </c>
      <c r="DP14" s="45">
        <f t="shared" si="77"/>
        <v>0</v>
      </c>
      <c r="DQ14" s="45">
        <f t="shared" si="78"/>
        <v>0</v>
      </c>
      <c r="DR14" s="45">
        <f t="shared" si="79"/>
        <v>0</v>
      </c>
      <c r="DS14" s="45">
        <f t="shared" si="80"/>
        <v>0</v>
      </c>
      <c r="DT14" s="45">
        <f t="shared" si="81"/>
        <v>0</v>
      </c>
      <c r="DU14" s="45">
        <f t="shared" si="82"/>
        <v>0</v>
      </c>
      <c r="DV14" s="45">
        <f t="shared" si="83"/>
        <v>0</v>
      </c>
      <c r="DW14" s="45">
        <f t="shared" si="84"/>
        <v>0</v>
      </c>
      <c r="DX14" s="45">
        <f t="shared" si="85"/>
        <v>0</v>
      </c>
      <c r="DY14" s="45">
        <f t="shared" si="86"/>
        <v>0</v>
      </c>
      <c r="DZ14" s="45">
        <f t="shared" si="87"/>
        <v>0</v>
      </c>
      <c r="EA14" s="45">
        <f t="shared" si="88"/>
        <v>0</v>
      </c>
      <c r="EB14" s="45">
        <f t="shared" si="89"/>
        <v>0</v>
      </c>
      <c r="EC14" s="45">
        <f t="shared" si="90"/>
        <v>0</v>
      </c>
      <c r="ED14" s="45">
        <f t="shared" si="91"/>
        <v>0</v>
      </c>
      <c r="EE14" s="45">
        <f t="shared" si="92"/>
        <v>0</v>
      </c>
      <c r="EF14" s="45">
        <f t="shared" si="93"/>
        <v>0</v>
      </c>
      <c r="EG14" s="45">
        <f t="shared" si="94"/>
        <v>0</v>
      </c>
      <c r="EH14" s="45">
        <f t="shared" si="95"/>
        <v>0</v>
      </c>
      <c r="EI14" s="45">
        <f t="shared" si="96"/>
        <v>0</v>
      </c>
      <c r="EJ14" s="45">
        <f t="shared" si="97"/>
        <v>0</v>
      </c>
      <c r="EK14" s="45">
        <f t="shared" si="98"/>
        <v>0</v>
      </c>
      <c r="EL14" s="45">
        <f t="shared" si="99"/>
        <v>0</v>
      </c>
      <c r="EM14" s="45">
        <f t="shared" si="100"/>
        <v>0</v>
      </c>
      <c r="EN14" s="45">
        <f t="shared" si="101"/>
        <v>0</v>
      </c>
    </row>
    <row r="15" spans="1:144" ht="15.75" thickBot="1" x14ac:dyDescent="0.3">
      <c r="A15" s="48" t="s">
        <v>1570</v>
      </c>
      <c r="B15" s="57"/>
      <c r="C15" s="59"/>
      <c r="D15" s="180"/>
      <c r="E15" s="181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45" t="str">
        <f t="shared" si="0"/>
        <v/>
      </c>
      <c r="V15" s="54">
        <f t="shared" si="9"/>
        <v>0</v>
      </c>
      <c r="W15" s="45" t="str">
        <f>IF($D15&lt;&gt;"",VLOOKUP($D15,ComptesParNuméro!$N$2:$O$1266,2,FALSE),"")</f>
        <v/>
      </c>
      <c r="X15" s="45">
        <f t="shared" si="10"/>
        <v>0</v>
      </c>
      <c r="Y15" s="45">
        <f t="shared" si="1"/>
        <v>0</v>
      </c>
      <c r="Z15" s="45">
        <f t="shared" si="1"/>
        <v>0</v>
      </c>
      <c r="AA15" s="45">
        <f t="shared" si="1"/>
        <v>0</v>
      </c>
      <c r="AB15" s="45">
        <f t="shared" si="1"/>
        <v>0</v>
      </c>
      <c r="AC15" s="45">
        <f t="shared" si="1"/>
        <v>0</v>
      </c>
      <c r="AD15" s="45">
        <f t="shared" si="1"/>
        <v>0</v>
      </c>
      <c r="AE15" s="45">
        <f t="shared" si="1"/>
        <v>0</v>
      </c>
      <c r="AF15" s="45">
        <f t="shared" si="1"/>
        <v>0</v>
      </c>
      <c r="AG15" s="45">
        <f t="shared" si="1"/>
        <v>0</v>
      </c>
      <c r="AH15" s="45">
        <f t="shared" si="1"/>
        <v>0</v>
      </c>
      <c r="AI15" s="45">
        <f t="shared" si="1"/>
        <v>0</v>
      </c>
      <c r="AJ15" s="45">
        <f t="shared" si="1"/>
        <v>0</v>
      </c>
      <c r="AK15" s="45">
        <f t="shared" si="1"/>
        <v>0</v>
      </c>
      <c r="AL15" s="45">
        <f t="shared" si="1"/>
        <v>0</v>
      </c>
      <c r="AM15" s="45">
        <f t="shared" si="11"/>
        <v>0</v>
      </c>
      <c r="AN15" s="45">
        <f t="shared" si="2"/>
        <v>0</v>
      </c>
      <c r="AO15" s="45">
        <f t="shared" si="2"/>
        <v>0</v>
      </c>
      <c r="AP15" s="45">
        <f t="shared" si="2"/>
        <v>0</v>
      </c>
      <c r="AQ15" s="45">
        <f t="shared" si="2"/>
        <v>0</v>
      </c>
      <c r="AR15" s="45">
        <f t="shared" si="2"/>
        <v>0</v>
      </c>
      <c r="AS15" s="45">
        <f t="shared" si="2"/>
        <v>0</v>
      </c>
      <c r="AT15" s="45">
        <f t="shared" si="2"/>
        <v>0</v>
      </c>
      <c r="AU15" s="45">
        <f t="shared" si="2"/>
        <v>0</v>
      </c>
      <c r="AV15" s="45">
        <f t="shared" si="2"/>
        <v>0</v>
      </c>
      <c r="AW15" s="45">
        <f t="shared" si="2"/>
        <v>0</v>
      </c>
      <c r="AX15" s="45">
        <f t="shared" si="2"/>
        <v>0</v>
      </c>
      <c r="AY15" s="45">
        <f t="shared" si="2"/>
        <v>0</v>
      </c>
      <c r="AZ15" s="45">
        <f t="shared" si="2"/>
        <v>0</v>
      </c>
      <c r="BA15" s="45">
        <f t="shared" si="2"/>
        <v>0</v>
      </c>
      <c r="BB15" s="45" t="str">
        <f>IF($D15&lt;&gt;"",VLOOKUP($D15,ComptesParNuméro!$N$2:$P$1266,3,FALSE),"")</f>
        <v/>
      </c>
      <c r="BC15" s="45">
        <f t="shared" si="12"/>
        <v>0</v>
      </c>
      <c r="BD15" s="45">
        <f t="shared" si="13"/>
        <v>0</v>
      </c>
      <c r="BE15" s="45">
        <f t="shared" si="14"/>
        <v>0</v>
      </c>
      <c r="BF15" s="45">
        <f t="shared" si="15"/>
        <v>0</v>
      </c>
      <c r="BG15" s="45">
        <f t="shared" si="16"/>
        <v>0</v>
      </c>
      <c r="BH15" s="45">
        <f t="shared" si="17"/>
        <v>0</v>
      </c>
      <c r="BI15" s="45">
        <f t="shared" si="18"/>
        <v>0</v>
      </c>
      <c r="BJ15" s="45">
        <f t="shared" si="19"/>
        <v>0</v>
      </c>
      <c r="BK15" s="45">
        <f t="shared" si="20"/>
        <v>0</v>
      </c>
      <c r="BL15" s="45">
        <f t="shared" si="21"/>
        <v>0</v>
      </c>
      <c r="BM15" s="45">
        <f t="shared" si="22"/>
        <v>0</v>
      </c>
      <c r="BN15" s="45">
        <f t="shared" si="23"/>
        <v>0</v>
      </c>
      <c r="BO15" s="45">
        <f t="shared" si="24"/>
        <v>0</v>
      </c>
      <c r="BP15" s="45">
        <f t="shared" si="25"/>
        <v>0</v>
      </c>
      <c r="BQ15" s="45">
        <f t="shared" si="26"/>
        <v>0</v>
      </c>
      <c r="BR15" s="45">
        <f t="shared" si="27"/>
        <v>0</v>
      </c>
      <c r="BS15" s="45">
        <f t="shared" si="28"/>
        <v>0</v>
      </c>
      <c r="BT15" s="45">
        <f t="shared" si="29"/>
        <v>0</v>
      </c>
      <c r="BU15" s="45">
        <f t="shared" si="30"/>
        <v>0</v>
      </c>
      <c r="BV15" s="45">
        <f t="shared" si="31"/>
        <v>0</v>
      </c>
      <c r="BW15" s="45">
        <f t="shared" si="32"/>
        <v>0</v>
      </c>
      <c r="BX15" s="45">
        <f t="shared" si="33"/>
        <v>0</v>
      </c>
      <c r="BY15" s="45">
        <f t="shared" si="34"/>
        <v>0</v>
      </c>
      <c r="BZ15" s="45">
        <f t="shared" si="35"/>
        <v>0</v>
      </c>
      <c r="CA15" s="45">
        <f t="shared" si="36"/>
        <v>0</v>
      </c>
      <c r="CB15" s="45">
        <f t="shared" si="37"/>
        <v>0</v>
      </c>
      <c r="CC15" s="45">
        <f t="shared" si="38"/>
        <v>0</v>
      </c>
      <c r="CD15" s="45">
        <f t="shared" si="39"/>
        <v>0</v>
      </c>
      <c r="CE15" s="45">
        <f t="shared" si="40"/>
        <v>0</v>
      </c>
      <c r="CF15" s="45">
        <f t="shared" si="41"/>
        <v>0</v>
      </c>
      <c r="CG15" s="45">
        <f t="shared" si="42"/>
        <v>0</v>
      </c>
      <c r="CH15" s="45">
        <f t="shared" si="43"/>
        <v>0</v>
      </c>
      <c r="CI15" s="45">
        <f t="shared" si="44"/>
        <v>0</v>
      </c>
      <c r="CJ15" s="45">
        <f t="shared" si="45"/>
        <v>0</v>
      </c>
      <c r="CK15" s="45">
        <f t="shared" si="46"/>
        <v>0</v>
      </c>
      <c r="CL15" s="45">
        <f t="shared" si="47"/>
        <v>0</v>
      </c>
      <c r="CM15" s="45">
        <f t="shared" si="48"/>
        <v>0</v>
      </c>
      <c r="CN15" s="45">
        <f t="shared" si="49"/>
        <v>0</v>
      </c>
      <c r="CO15" s="45">
        <f t="shared" si="50"/>
        <v>0</v>
      </c>
      <c r="CP15" s="45">
        <f t="shared" si="51"/>
        <v>0</v>
      </c>
      <c r="CQ15" s="45">
        <f t="shared" si="52"/>
        <v>0</v>
      </c>
      <c r="CR15" s="45">
        <f t="shared" si="53"/>
        <v>0</v>
      </c>
      <c r="CS15" s="45">
        <f t="shared" si="54"/>
        <v>0</v>
      </c>
      <c r="CT15" s="45">
        <f t="shared" si="55"/>
        <v>0</v>
      </c>
      <c r="CU15" s="45">
        <f t="shared" si="56"/>
        <v>0</v>
      </c>
      <c r="CV15" s="45">
        <f t="shared" si="57"/>
        <v>0</v>
      </c>
      <c r="CW15" s="45">
        <f t="shared" si="58"/>
        <v>0</v>
      </c>
      <c r="CX15" s="45">
        <f t="shared" si="59"/>
        <v>0</v>
      </c>
      <c r="CY15" s="45">
        <f t="shared" si="60"/>
        <v>0</v>
      </c>
      <c r="CZ15" s="45">
        <f t="shared" si="61"/>
        <v>0</v>
      </c>
      <c r="DA15" s="45">
        <f t="shared" si="62"/>
        <v>0</v>
      </c>
      <c r="DB15" s="45">
        <f t="shared" si="63"/>
        <v>0</v>
      </c>
      <c r="DC15" s="45">
        <f t="shared" si="64"/>
        <v>0</v>
      </c>
      <c r="DD15" s="45">
        <f t="shared" si="65"/>
        <v>0</v>
      </c>
      <c r="DE15" s="45">
        <f t="shared" si="66"/>
        <v>0</v>
      </c>
      <c r="DF15" s="45">
        <f t="shared" si="67"/>
        <v>0</v>
      </c>
      <c r="DG15" s="45">
        <f t="shared" si="68"/>
        <v>0</v>
      </c>
      <c r="DH15" s="45">
        <f t="shared" si="69"/>
        <v>0</v>
      </c>
      <c r="DI15" s="45">
        <f t="shared" si="70"/>
        <v>0</v>
      </c>
      <c r="DJ15" s="45">
        <f t="shared" si="71"/>
        <v>0</v>
      </c>
      <c r="DK15" s="45">
        <f t="shared" si="72"/>
        <v>0</v>
      </c>
      <c r="DL15" s="45">
        <f t="shared" si="73"/>
        <v>0</v>
      </c>
      <c r="DM15" s="45">
        <f t="shared" si="74"/>
        <v>0</v>
      </c>
      <c r="DN15" s="45">
        <f t="shared" si="75"/>
        <v>0</v>
      </c>
      <c r="DO15" s="45">
        <f t="shared" si="76"/>
        <v>0</v>
      </c>
      <c r="DP15" s="45">
        <f t="shared" si="77"/>
        <v>0</v>
      </c>
      <c r="DQ15" s="45">
        <f t="shared" si="78"/>
        <v>0</v>
      </c>
      <c r="DR15" s="45">
        <f t="shared" si="79"/>
        <v>0</v>
      </c>
      <c r="DS15" s="45">
        <f t="shared" si="80"/>
        <v>0</v>
      </c>
      <c r="DT15" s="45">
        <f t="shared" si="81"/>
        <v>0</v>
      </c>
      <c r="DU15" s="45">
        <f t="shared" si="82"/>
        <v>0</v>
      </c>
      <c r="DV15" s="45">
        <f t="shared" si="83"/>
        <v>0</v>
      </c>
      <c r="DW15" s="45">
        <f t="shared" si="84"/>
        <v>0</v>
      </c>
      <c r="DX15" s="45">
        <f t="shared" si="85"/>
        <v>0</v>
      </c>
      <c r="DY15" s="45">
        <f t="shared" si="86"/>
        <v>0</v>
      </c>
      <c r="DZ15" s="45">
        <f t="shared" si="87"/>
        <v>0</v>
      </c>
      <c r="EA15" s="45">
        <f t="shared" si="88"/>
        <v>0</v>
      </c>
      <c r="EB15" s="45">
        <f t="shared" si="89"/>
        <v>0</v>
      </c>
      <c r="EC15" s="45">
        <f t="shared" si="90"/>
        <v>0</v>
      </c>
      <c r="ED15" s="45">
        <f t="shared" si="91"/>
        <v>0</v>
      </c>
      <c r="EE15" s="45">
        <f t="shared" si="92"/>
        <v>0</v>
      </c>
      <c r="EF15" s="45">
        <f t="shared" si="93"/>
        <v>0</v>
      </c>
      <c r="EG15" s="45">
        <f t="shared" si="94"/>
        <v>0</v>
      </c>
      <c r="EH15" s="45">
        <f t="shared" si="95"/>
        <v>0</v>
      </c>
      <c r="EI15" s="45">
        <f t="shared" si="96"/>
        <v>0</v>
      </c>
      <c r="EJ15" s="45">
        <f t="shared" si="97"/>
        <v>0</v>
      </c>
      <c r="EK15" s="45">
        <f t="shared" si="98"/>
        <v>0</v>
      </c>
      <c r="EL15" s="45">
        <f t="shared" si="99"/>
        <v>0</v>
      </c>
      <c r="EM15" s="45">
        <f t="shared" si="100"/>
        <v>0</v>
      </c>
      <c r="EN15" s="45">
        <f t="shared" si="101"/>
        <v>0</v>
      </c>
    </row>
    <row r="16" spans="1:144" ht="15.75" thickBot="1" x14ac:dyDescent="0.3">
      <c r="A16" s="48" t="s">
        <v>1570</v>
      </c>
      <c r="B16" s="57"/>
      <c r="C16" s="59"/>
      <c r="D16" s="180"/>
      <c r="E16" s="181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45" t="str">
        <f t="shared" si="0"/>
        <v/>
      </c>
      <c r="V16" s="54">
        <f t="shared" si="9"/>
        <v>0</v>
      </c>
      <c r="W16" s="45" t="str">
        <f>IF($D16&lt;&gt;"",VLOOKUP($D16,ComptesParNuméro!$N$2:$O$1266,2,FALSE),"")</f>
        <v/>
      </c>
      <c r="X16" s="45">
        <f t="shared" si="10"/>
        <v>0</v>
      </c>
      <c r="Y16" s="45">
        <f t="shared" si="1"/>
        <v>0</v>
      </c>
      <c r="Z16" s="45">
        <f t="shared" si="1"/>
        <v>0</v>
      </c>
      <c r="AA16" s="45">
        <f t="shared" si="1"/>
        <v>0</v>
      </c>
      <c r="AB16" s="45">
        <f t="shared" si="1"/>
        <v>0</v>
      </c>
      <c r="AC16" s="45">
        <f t="shared" si="1"/>
        <v>0</v>
      </c>
      <c r="AD16" s="45">
        <f t="shared" si="1"/>
        <v>0</v>
      </c>
      <c r="AE16" s="45">
        <f t="shared" si="1"/>
        <v>0</v>
      </c>
      <c r="AF16" s="45">
        <f t="shared" si="1"/>
        <v>0</v>
      </c>
      <c r="AG16" s="45">
        <f t="shared" si="1"/>
        <v>0</v>
      </c>
      <c r="AH16" s="45">
        <f t="shared" si="1"/>
        <v>0</v>
      </c>
      <c r="AI16" s="45">
        <f t="shared" si="1"/>
        <v>0</v>
      </c>
      <c r="AJ16" s="45">
        <f t="shared" si="1"/>
        <v>0</v>
      </c>
      <c r="AK16" s="45">
        <f t="shared" si="1"/>
        <v>0</v>
      </c>
      <c r="AL16" s="45">
        <f t="shared" si="1"/>
        <v>0</v>
      </c>
      <c r="AM16" s="45">
        <f t="shared" si="11"/>
        <v>0</v>
      </c>
      <c r="AN16" s="45">
        <f t="shared" si="2"/>
        <v>0</v>
      </c>
      <c r="AO16" s="45">
        <f t="shared" si="2"/>
        <v>0</v>
      </c>
      <c r="AP16" s="45">
        <f t="shared" si="2"/>
        <v>0</v>
      </c>
      <c r="AQ16" s="45">
        <f t="shared" si="2"/>
        <v>0</v>
      </c>
      <c r="AR16" s="45">
        <f t="shared" si="2"/>
        <v>0</v>
      </c>
      <c r="AS16" s="45">
        <f t="shared" si="2"/>
        <v>0</v>
      </c>
      <c r="AT16" s="45">
        <f t="shared" si="2"/>
        <v>0</v>
      </c>
      <c r="AU16" s="45">
        <f t="shared" si="2"/>
        <v>0</v>
      </c>
      <c r="AV16" s="45">
        <f t="shared" si="2"/>
        <v>0</v>
      </c>
      <c r="AW16" s="45">
        <f t="shared" si="2"/>
        <v>0</v>
      </c>
      <c r="AX16" s="45">
        <f t="shared" si="2"/>
        <v>0</v>
      </c>
      <c r="AY16" s="45">
        <f t="shared" si="2"/>
        <v>0</v>
      </c>
      <c r="AZ16" s="45">
        <f t="shared" si="2"/>
        <v>0</v>
      </c>
      <c r="BA16" s="45">
        <f t="shared" si="2"/>
        <v>0</v>
      </c>
      <c r="BB16" s="45" t="str">
        <f>IF($D16&lt;&gt;"",VLOOKUP($D16,ComptesParNuméro!$N$2:$P$1266,3,FALSE),"")</f>
        <v/>
      </c>
      <c r="BC16" s="45">
        <f t="shared" si="12"/>
        <v>0</v>
      </c>
      <c r="BD16" s="45">
        <f t="shared" si="13"/>
        <v>0</v>
      </c>
      <c r="BE16" s="45">
        <f t="shared" si="14"/>
        <v>0</v>
      </c>
      <c r="BF16" s="45">
        <f t="shared" si="15"/>
        <v>0</v>
      </c>
      <c r="BG16" s="45">
        <f t="shared" si="16"/>
        <v>0</v>
      </c>
      <c r="BH16" s="45">
        <f t="shared" si="17"/>
        <v>0</v>
      </c>
      <c r="BI16" s="45">
        <f t="shared" si="18"/>
        <v>0</v>
      </c>
      <c r="BJ16" s="45">
        <f t="shared" si="19"/>
        <v>0</v>
      </c>
      <c r="BK16" s="45">
        <f t="shared" si="20"/>
        <v>0</v>
      </c>
      <c r="BL16" s="45">
        <f t="shared" si="21"/>
        <v>0</v>
      </c>
      <c r="BM16" s="45">
        <f t="shared" si="22"/>
        <v>0</v>
      </c>
      <c r="BN16" s="45">
        <f t="shared" si="23"/>
        <v>0</v>
      </c>
      <c r="BO16" s="45">
        <f t="shared" si="24"/>
        <v>0</v>
      </c>
      <c r="BP16" s="45">
        <f t="shared" si="25"/>
        <v>0</v>
      </c>
      <c r="BQ16" s="45">
        <f t="shared" si="26"/>
        <v>0</v>
      </c>
      <c r="BR16" s="45">
        <f t="shared" si="27"/>
        <v>0</v>
      </c>
      <c r="BS16" s="45">
        <f t="shared" si="28"/>
        <v>0</v>
      </c>
      <c r="BT16" s="45">
        <f t="shared" si="29"/>
        <v>0</v>
      </c>
      <c r="BU16" s="45">
        <f t="shared" si="30"/>
        <v>0</v>
      </c>
      <c r="BV16" s="45">
        <f t="shared" si="31"/>
        <v>0</v>
      </c>
      <c r="BW16" s="45">
        <f t="shared" si="32"/>
        <v>0</v>
      </c>
      <c r="BX16" s="45">
        <f t="shared" si="33"/>
        <v>0</v>
      </c>
      <c r="BY16" s="45">
        <f t="shared" si="34"/>
        <v>0</v>
      </c>
      <c r="BZ16" s="45">
        <f t="shared" si="35"/>
        <v>0</v>
      </c>
      <c r="CA16" s="45">
        <f t="shared" si="36"/>
        <v>0</v>
      </c>
      <c r="CB16" s="45">
        <f t="shared" si="37"/>
        <v>0</v>
      </c>
      <c r="CC16" s="45">
        <f t="shared" si="38"/>
        <v>0</v>
      </c>
      <c r="CD16" s="45">
        <f t="shared" si="39"/>
        <v>0</v>
      </c>
      <c r="CE16" s="45">
        <f t="shared" si="40"/>
        <v>0</v>
      </c>
      <c r="CF16" s="45">
        <f t="shared" si="41"/>
        <v>0</v>
      </c>
      <c r="CG16" s="45">
        <f t="shared" si="42"/>
        <v>0</v>
      </c>
      <c r="CH16" s="45">
        <f t="shared" si="43"/>
        <v>0</v>
      </c>
      <c r="CI16" s="45">
        <f t="shared" si="44"/>
        <v>0</v>
      </c>
      <c r="CJ16" s="45">
        <f t="shared" si="45"/>
        <v>0</v>
      </c>
      <c r="CK16" s="45">
        <f t="shared" si="46"/>
        <v>0</v>
      </c>
      <c r="CL16" s="45">
        <f t="shared" si="47"/>
        <v>0</v>
      </c>
      <c r="CM16" s="45">
        <f t="shared" si="48"/>
        <v>0</v>
      </c>
      <c r="CN16" s="45">
        <f t="shared" si="49"/>
        <v>0</v>
      </c>
      <c r="CO16" s="45">
        <f t="shared" si="50"/>
        <v>0</v>
      </c>
      <c r="CP16" s="45">
        <f t="shared" si="51"/>
        <v>0</v>
      </c>
      <c r="CQ16" s="45">
        <f t="shared" si="52"/>
        <v>0</v>
      </c>
      <c r="CR16" s="45">
        <f t="shared" si="53"/>
        <v>0</v>
      </c>
      <c r="CS16" s="45">
        <f t="shared" si="54"/>
        <v>0</v>
      </c>
      <c r="CT16" s="45">
        <f t="shared" si="55"/>
        <v>0</v>
      </c>
      <c r="CU16" s="45">
        <f t="shared" si="56"/>
        <v>0</v>
      </c>
      <c r="CV16" s="45">
        <f t="shared" si="57"/>
        <v>0</v>
      </c>
      <c r="CW16" s="45">
        <f t="shared" si="58"/>
        <v>0</v>
      </c>
      <c r="CX16" s="45">
        <f t="shared" si="59"/>
        <v>0</v>
      </c>
      <c r="CY16" s="45">
        <f t="shared" si="60"/>
        <v>0</v>
      </c>
      <c r="CZ16" s="45">
        <f t="shared" si="61"/>
        <v>0</v>
      </c>
      <c r="DA16" s="45">
        <f t="shared" si="62"/>
        <v>0</v>
      </c>
      <c r="DB16" s="45">
        <f t="shared" si="63"/>
        <v>0</v>
      </c>
      <c r="DC16" s="45">
        <f t="shared" si="64"/>
        <v>0</v>
      </c>
      <c r="DD16" s="45">
        <f t="shared" si="65"/>
        <v>0</v>
      </c>
      <c r="DE16" s="45">
        <f t="shared" si="66"/>
        <v>0</v>
      </c>
      <c r="DF16" s="45">
        <f t="shared" si="67"/>
        <v>0</v>
      </c>
      <c r="DG16" s="45">
        <f t="shared" si="68"/>
        <v>0</v>
      </c>
      <c r="DH16" s="45">
        <f t="shared" si="69"/>
        <v>0</v>
      </c>
      <c r="DI16" s="45">
        <f t="shared" si="70"/>
        <v>0</v>
      </c>
      <c r="DJ16" s="45">
        <f t="shared" si="71"/>
        <v>0</v>
      </c>
      <c r="DK16" s="45">
        <f t="shared" si="72"/>
        <v>0</v>
      </c>
      <c r="DL16" s="45">
        <f t="shared" si="73"/>
        <v>0</v>
      </c>
      <c r="DM16" s="45">
        <f t="shared" si="74"/>
        <v>0</v>
      </c>
      <c r="DN16" s="45">
        <f t="shared" si="75"/>
        <v>0</v>
      </c>
      <c r="DO16" s="45">
        <f t="shared" si="76"/>
        <v>0</v>
      </c>
      <c r="DP16" s="45">
        <f t="shared" si="77"/>
        <v>0</v>
      </c>
      <c r="DQ16" s="45">
        <f t="shared" si="78"/>
        <v>0</v>
      </c>
      <c r="DR16" s="45">
        <f t="shared" si="79"/>
        <v>0</v>
      </c>
      <c r="DS16" s="45">
        <f t="shared" si="80"/>
        <v>0</v>
      </c>
      <c r="DT16" s="45">
        <f t="shared" si="81"/>
        <v>0</v>
      </c>
      <c r="DU16" s="45">
        <f t="shared" si="82"/>
        <v>0</v>
      </c>
      <c r="DV16" s="45">
        <f t="shared" si="83"/>
        <v>0</v>
      </c>
      <c r="DW16" s="45">
        <f t="shared" si="84"/>
        <v>0</v>
      </c>
      <c r="DX16" s="45">
        <f t="shared" si="85"/>
        <v>0</v>
      </c>
      <c r="DY16" s="45">
        <f t="shared" si="86"/>
        <v>0</v>
      </c>
      <c r="DZ16" s="45">
        <f t="shared" si="87"/>
        <v>0</v>
      </c>
      <c r="EA16" s="45">
        <f t="shared" si="88"/>
        <v>0</v>
      </c>
      <c r="EB16" s="45">
        <f t="shared" si="89"/>
        <v>0</v>
      </c>
      <c r="EC16" s="45">
        <f t="shared" si="90"/>
        <v>0</v>
      </c>
      <c r="ED16" s="45">
        <f t="shared" si="91"/>
        <v>0</v>
      </c>
      <c r="EE16" s="45">
        <f t="shared" si="92"/>
        <v>0</v>
      </c>
      <c r="EF16" s="45">
        <f t="shared" si="93"/>
        <v>0</v>
      </c>
      <c r="EG16" s="45">
        <f t="shared" si="94"/>
        <v>0</v>
      </c>
      <c r="EH16" s="45">
        <f t="shared" si="95"/>
        <v>0</v>
      </c>
      <c r="EI16" s="45">
        <f t="shared" si="96"/>
        <v>0</v>
      </c>
      <c r="EJ16" s="45">
        <f t="shared" si="97"/>
        <v>0</v>
      </c>
      <c r="EK16" s="45">
        <f t="shared" si="98"/>
        <v>0</v>
      </c>
      <c r="EL16" s="45">
        <f t="shared" si="99"/>
        <v>0</v>
      </c>
      <c r="EM16" s="45">
        <f t="shared" si="100"/>
        <v>0</v>
      </c>
      <c r="EN16" s="45">
        <f t="shared" si="101"/>
        <v>0</v>
      </c>
    </row>
    <row r="17" spans="1:144" ht="15.75" thickBot="1" x14ac:dyDescent="0.3">
      <c r="A17" s="48" t="s">
        <v>1570</v>
      </c>
      <c r="B17" s="57"/>
      <c r="C17" s="59"/>
      <c r="D17" s="180"/>
      <c r="E17" s="181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45" t="str">
        <f t="shared" si="0"/>
        <v/>
      </c>
      <c r="V17" s="54">
        <f t="shared" si="9"/>
        <v>0</v>
      </c>
      <c r="W17" s="45" t="str">
        <f>IF($D17&lt;&gt;"",VLOOKUP($D17,ComptesParNuméro!$N$2:$O$1266,2,FALSE),"")</f>
        <v/>
      </c>
      <c r="X17" s="45">
        <f t="shared" si="10"/>
        <v>0</v>
      </c>
      <c r="Y17" s="45">
        <f t="shared" si="1"/>
        <v>0</v>
      </c>
      <c r="Z17" s="45">
        <f t="shared" si="1"/>
        <v>0</v>
      </c>
      <c r="AA17" s="45">
        <f t="shared" si="1"/>
        <v>0</v>
      </c>
      <c r="AB17" s="45">
        <f t="shared" si="1"/>
        <v>0</v>
      </c>
      <c r="AC17" s="45">
        <f t="shared" si="1"/>
        <v>0</v>
      </c>
      <c r="AD17" s="45">
        <f t="shared" si="1"/>
        <v>0</v>
      </c>
      <c r="AE17" s="45">
        <f t="shared" si="1"/>
        <v>0</v>
      </c>
      <c r="AF17" s="45">
        <f t="shared" si="1"/>
        <v>0</v>
      </c>
      <c r="AG17" s="45">
        <f t="shared" si="1"/>
        <v>0</v>
      </c>
      <c r="AH17" s="45">
        <f t="shared" si="1"/>
        <v>0</v>
      </c>
      <c r="AI17" s="45">
        <f t="shared" si="1"/>
        <v>0</v>
      </c>
      <c r="AJ17" s="45">
        <f t="shared" si="1"/>
        <v>0</v>
      </c>
      <c r="AK17" s="45">
        <f t="shared" si="1"/>
        <v>0</v>
      </c>
      <c r="AL17" s="45">
        <f t="shared" si="1"/>
        <v>0</v>
      </c>
      <c r="AM17" s="45">
        <f t="shared" si="11"/>
        <v>0</v>
      </c>
      <c r="AN17" s="45">
        <f t="shared" si="2"/>
        <v>0</v>
      </c>
      <c r="AO17" s="45">
        <f t="shared" si="2"/>
        <v>0</v>
      </c>
      <c r="AP17" s="45">
        <f t="shared" si="2"/>
        <v>0</v>
      </c>
      <c r="AQ17" s="45">
        <f t="shared" si="2"/>
        <v>0</v>
      </c>
      <c r="AR17" s="45">
        <f t="shared" si="2"/>
        <v>0</v>
      </c>
      <c r="AS17" s="45">
        <f t="shared" si="2"/>
        <v>0</v>
      </c>
      <c r="AT17" s="45">
        <f t="shared" si="2"/>
        <v>0</v>
      </c>
      <c r="AU17" s="45">
        <f t="shared" si="2"/>
        <v>0</v>
      </c>
      <c r="AV17" s="45">
        <f t="shared" si="2"/>
        <v>0</v>
      </c>
      <c r="AW17" s="45">
        <f t="shared" si="2"/>
        <v>0</v>
      </c>
      <c r="AX17" s="45">
        <f t="shared" si="2"/>
        <v>0</v>
      </c>
      <c r="AY17" s="45">
        <f t="shared" si="2"/>
        <v>0</v>
      </c>
      <c r="AZ17" s="45">
        <f t="shared" si="2"/>
        <v>0</v>
      </c>
      <c r="BA17" s="45">
        <f t="shared" si="2"/>
        <v>0</v>
      </c>
      <c r="BB17" s="45" t="str">
        <f>IF($D17&lt;&gt;"",VLOOKUP($D17,ComptesParNuméro!$N$2:$P$1266,3,FALSE),"")</f>
        <v/>
      </c>
      <c r="BC17" s="45">
        <f t="shared" si="12"/>
        <v>0</v>
      </c>
      <c r="BD17" s="45">
        <f t="shared" si="13"/>
        <v>0</v>
      </c>
      <c r="BE17" s="45">
        <f t="shared" si="14"/>
        <v>0</v>
      </c>
      <c r="BF17" s="45">
        <f t="shared" si="15"/>
        <v>0</v>
      </c>
      <c r="BG17" s="45">
        <f t="shared" si="16"/>
        <v>0</v>
      </c>
      <c r="BH17" s="45">
        <f t="shared" si="17"/>
        <v>0</v>
      </c>
      <c r="BI17" s="45">
        <f t="shared" si="18"/>
        <v>0</v>
      </c>
      <c r="BJ17" s="45">
        <f t="shared" si="19"/>
        <v>0</v>
      </c>
      <c r="BK17" s="45">
        <f t="shared" si="20"/>
        <v>0</v>
      </c>
      <c r="BL17" s="45">
        <f t="shared" si="21"/>
        <v>0</v>
      </c>
      <c r="BM17" s="45">
        <f t="shared" si="22"/>
        <v>0</v>
      </c>
      <c r="BN17" s="45">
        <f t="shared" si="23"/>
        <v>0</v>
      </c>
      <c r="BO17" s="45">
        <f t="shared" si="24"/>
        <v>0</v>
      </c>
      <c r="BP17" s="45">
        <f t="shared" si="25"/>
        <v>0</v>
      </c>
      <c r="BQ17" s="45">
        <f t="shared" si="26"/>
        <v>0</v>
      </c>
      <c r="BR17" s="45">
        <f t="shared" si="27"/>
        <v>0</v>
      </c>
      <c r="BS17" s="45">
        <f t="shared" si="28"/>
        <v>0</v>
      </c>
      <c r="BT17" s="45">
        <f t="shared" si="29"/>
        <v>0</v>
      </c>
      <c r="BU17" s="45">
        <f t="shared" si="30"/>
        <v>0</v>
      </c>
      <c r="BV17" s="45">
        <f t="shared" si="31"/>
        <v>0</v>
      </c>
      <c r="BW17" s="45">
        <f t="shared" si="32"/>
        <v>0</v>
      </c>
      <c r="BX17" s="45">
        <f t="shared" si="33"/>
        <v>0</v>
      </c>
      <c r="BY17" s="45">
        <f t="shared" si="34"/>
        <v>0</v>
      </c>
      <c r="BZ17" s="45">
        <f t="shared" si="35"/>
        <v>0</v>
      </c>
      <c r="CA17" s="45">
        <f t="shared" si="36"/>
        <v>0</v>
      </c>
      <c r="CB17" s="45">
        <f t="shared" si="37"/>
        <v>0</v>
      </c>
      <c r="CC17" s="45">
        <f t="shared" si="38"/>
        <v>0</v>
      </c>
      <c r="CD17" s="45">
        <f t="shared" si="39"/>
        <v>0</v>
      </c>
      <c r="CE17" s="45">
        <f t="shared" si="40"/>
        <v>0</v>
      </c>
      <c r="CF17" s="45">
        <f t="shared" si="41"/>
        <v>0</v>
      </c>
      <c r="CG17" s="45">
        <f t="shared" si="42"/>
        <v>0</v>
      </c>
      <c r="CH17" s="45">
        <f t="shared" si="43"/>
        <v>0</v>
      </c>
      <c r="CI17" s="45">
        <f t="shared" si="44"/>
        <v>0</v>
      </c>
      <c r="CJ17" s="45">
        <f t="shared" si="45"/>
        <v>0</v>
      </c>
      <c r="CK17" s="45">
        <f t="shared" si="46"/>
        <v>0</v>
      </c>
      <c r="CL17" s="45">
        <f t="shared" si="47"/>
        <v>0</v>
      </c>
      <c r="CM17" s="45">
        <f t="shared" si="48"/>
        <v>0</v>
      </c>
      <c r="CN17" s="45">
        <f t="shared" si="49"/>
        <v>0</v>
      </c>
      <c r="CO17" s="45">
        <f t="shared" si="50"/>
        <v>0</v>
      </c>
      <c r="CP17" s="45">
        <f t="shared" si="51"/>
        <v>0</v>
      </c>
      <c r="CQ17" s="45">
        <f t="shared" si="52"/>
        <v>0</v>
      </c>
      <c r="CR17" s="45">
        <f t="shared" si="53"/>
        <v>0</v>
      </c>
      <c r="CS17" s="45">
        <f t="shared" si="54"/>
        <v>0</v>
      </c>
      <c r="CT17" s="45">
        <f t="shared" si="55"/>
        <v>0</v>
      </c>
      <c r="CU17" s="45">
        <f t="shared" si="56"/>
        <v>0</v>
      </c>
      <c r="CV17" s="45">
        <f t="shared" si="57"/>
        <v>0</v>
      </c>
      <c r="CW17" s="45">
        <f t="shared" si="58"/>
        <v>0</v>
      </c>
      <c r="CX17" s="45">
        <f t="shared" si="59"/>
        <v>0</v>
      </c>
      <c r="CY17" s="45">
        <f t="shared" si="60"/>
        <v>0</v>
      </c>
      <c r="CZ17" s="45">
        <f t="shared" si="61"/>
        <v>0</v>
      </c>
      <c r="DA17" s="45">
        <f t="shared" si="62"/>
        <v>0</v>
      </c>
      <c r="DB17" s="45">
        <f t="shared" si="63"/>
        <v>0</v>
      </c>
      <c r="DC17" s="45">
        <f t="shared" si="64"/>
        <v>0</v>
      </c>
      <c r="DD17" s="45">
        <f t="shared" si="65"/>
        <v>0</v>
      </c>
      <c r="DE17" s="45">
        <f t="shared" si="66"/>
        <v>0</v>
      </c>
      <c r="DF17" s="45">
        <f t="shared" si="67"/>
        <v>0</v>
      </c>
      <c r="DG17" s="45">
        <f t="shared" si="68"/>
        <v>0</v>
      </c>
      <c r="DH17" s="45">
        <f t="shared" si="69"/>
        <v>0</v>
      </c>
      <c r="DI17" s="45">
        <f t="shared" si="70"/>
        <v>0</v>
      </c>
      <c r="DJ17" s="45">
        <f t="shared" si="71"/>
        <v>0</v>
      </c>
      <c r="DK17" s="45">
        <f t="shared" si="72"/>
        <v>0</v>
      </c>
      <c r="DL17" s="45">
        <f t="shared" si="73"/>
        <v>0</v>
      </c>
      <c r="DM17" s="45">
        <f t="shared" si="74"/>
        <v>0</v>
      </c>
      <c r="DN17" s="45">
        <f t="shared" si="75"/>
        <v>0</v>
      </c>
      <c r="DO17" s="45">
        <f t="shared" si="76"/>
        <v>0</v>
      </c>
      <c r="DP17" s="45">
        <f t="shared" si="77"/>
        <v>0</v>
      </c>
      <c r="DQ17" s="45">
        <f t="shared" si="78"/>
        <v>0</v>
      </c>
      <c r="DR17" s="45">
        <f t="shared" si="79"/>
        <v>0</v>
      </c>
      <c r="DS17" s="45">
        <f t="shared" si="80"/>
        <v>0</v>
      </c>
      <c r="DT17" s="45">
        <f t="shared" si="81"/>
        <v>0</v>
      </c>
      <c r="DU17" s="45">
        <f t="shared" si="82"/>
        <v>0</v>
      </c>
      <c r="DV17" s="45">
        <f t="shared" si="83"/>
        <v>0</v>
      </c>
      <c r="DW17" s="45">
        <f t="shared" si="84"/>
        <v>0</v>
      </c>
      <c r="DX17" s="45">
        <f t="shared" si="85"/>
        <v>0</v>
      </c>
      <c r="DY17" s="45">
        <f t="shared" si="86"/>
        <v>0</v>
      </c>
      <c r="DZ17" s="45">
        <f t="shared" si="87"/>
        <v>0</v>
      </c>
      <c r="EA17" s="45">
        <f t="shared" si="88"/>
        <v>0</v>
      </c>
      <c r="EB17" s="45">
        <f t="shared" si="89"/>
        <v>0</v>
      </c>
      <c r="EC17" s="45">
        <f t="shared" si="90"/>
        <v>0</v>
      </c>
      <c r="ED17" s="45">
        <f t="shared" si="91"/>
        <v>0</v>
      </c>
      <c r="EE17" s="45">
        <f t="shared" si="92"/>
        <v>0</v>
      </c>
      <c r="EF17" s="45">
        <f t="shared" si="93"/>
        <v>0</v>
      </c>
      <c r="EG17" s="45">
        <f t="shared" si="94"/>
        <v>0</v>
      </c>
      <c r="EH17" s="45">
        <f t="shared" si="95"/>
        <v>0</v>
      </c>
      <c r="EI17" s="45">
        <f t="shared" si="96"/>
        <v>0</v>
      </c>
      <c r="EJ17" s="45">
        <f t="shared" si="97"/>
        <v>0</v>
      </c>
      <c r="EK17" s="45">
        <f t="shared" si="98"/>
        <v>0</v>
      </c>
      <c r="EL17" s="45">
        <f t="shared" si="99"/>
        <v>0</v>
      </c>
      <c r="EM17" s="45">
        <f t="shared" si="100"/>
        <v>0</v>
      </c>
      <c r="EN17" s="45">
        <f t="shared" si="101"/>
        <v>0</v>
      </c>
    </row>
    <row r="18" spans="1:144" ht="15.75" thickBot="1" x14ac:dyDescent="0.3">
      <c r="A18" s="48" t="s">
        <v>1570</v>
      </c>
      <c r="B18" s="57"/>
      <c r="C18" s="59"/>
      <c r="D18" s="180"/>
      <c r="E18" s="181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45" t="str">
        <f t="shared" si="0"/>
        <v/>
      </c>
      <c r="V18" s="54">
        <f t="shared" si="9"/>
        <v>0</v>
      </c>
      <c r="W18" s="45" t="str">
        <f>IF($D18&lt;&gt;"",VLOOKUP($D18,ComptesParNuméro!$N$2:$O$1266,2,FALSE),"")</f>
        <v/>
      </c>
      <c r="X18" s="45">
        <f t="shared" si="10"/>
        <v>0</v>
      </c>
      <c r="Y18" s="45">
        <f t="shared" si="1"/>
        <v>0</v>
      </c>
      <c r="Z18" s="45">
        <f t="shared" si="1"/>
        <v>0</v>
      </c>
      <c r="AA18" s="45">
        <f t="shared" si="1"/>
        <v>0</v>
      </c>
      <c r="AB18" s="45">
        <f t="shared" si="1"/>
        <v>0</v>
      </c>
      <c r="AC18" s="45">
        <f t="shared" si="1"/>
        <v>0</v>
      </c>
      <c r="AD18" s="45">
        <f t="shared" si="1"/>
        <v>0</v>
      </c>
      <c r="AE18" s="45">
        <f t="shared" si="1"/>
        <v>0</v>
      </c>
      <c r="AF18" s="45">
        <f t="shared" si="1"/>
        <v>0</v>
      </c>
      <c r="AG18" s="45">
        <f t="shared" si="1"/>
        <v>0</v>
      </c>
      <c r="AH18" s="45">
        <f t="shared" si="1"/>
        <v>0</v>
      </c>
      <c r="AI18" s="45">
        <f t="shared" si="1"/>
        <v>0</v>
      </c>
      <c r="AJ18" s="45">
        <f t="shared" si="1"/>
        <v>0</v>
      </c>
      <c r="AK18" s="45">
        <f t="shared" si="1"/>
        <v>0</v>
      </c>
      <c r="AL18" s="45">
        <f t="shared" si="1"/>
        <v>0</v>
      </c>
      <c r="AM18" s="45">
        <f t="shared" si="11"/>
        <v>0</v>
      </c>
      <c r="AN18" s="45">
        <f t="shared" si="2"/>
        <v>0</v>
      </c>
      <c r="AO18" s="45">
        <f t="shared" si="2"/>
        <v>0</v>
      </c>
      <c r="AP18" s="45">
        <f t="shared" si="2"/>
        <v>0</v>
      </c>
      <c r="AQ18" s="45">
        <f t="shared" si="2"/>
        <v>0</v>
      </c>
      <c r="AR18" s="45">
        <f t="shared" si="2"/>
        <v>0</v>
      </c>
      <c r="AS18" s="45">
        <f t="shared" si="2"/>
        <v>0</v>
      </c>
      <c r="AT18" s="45">
        <f t="shared" si="2"/>
        <v>0</v>
      </c>
      <c r="AU18" s="45">
        <f t="shared" si="2"/>
        <v>0</v>
      </c>
      <c r="AV18" s="45">
        <f t="shared" si="2"/>
        <v>0</v>
      </c>
      <c r="AW18" s="45">
        <f t="shared" si="2"/>
        <v>0</v>
      </c>
      <c r="AX18" s="45">
        <f t="shared" si="2"/>
        <v>0</v>
      </c>
      <c r="AY18" s="45">
        <f t="shared" si="2"/>
        <v>0</v>
      </c>
      <c r="AZ18" s="45">
        <f t="shared" si="2"/>
        <v>0</v>
      </c>
      <c r="BA18" s="45">
        <f t="shared" si="2"/>
        <v>0</v>
      </c>
      <c r="BB18" s="45" t="str">
        <f>IF($D18&lt;&gt;"",VLOOKUP($D18,ComptesParNuméro!$N$2:$P$1266,3,FALSE),"")</f>
        <v/>
      </c>
      <c r="BC18" s="45">
        <f t="shared" si="12"/>
        <v>0</v>
      </c>
      <c r="BD18" s="45">
        <f t="shared" si="13"/>
        <v>0</v>
      </c>
      <c r="BE18" s="45">
        <f t="shared" si="14"/>
        <v>0</v>
      </c>
      <c r="BF18" s="45">
        <f t="shared" si="15"/>
        <v>0</v>
      </c>
      <c r="BG18" s="45">
        <f t="shared" si="16"/>
        <v>0</v>
      </c>
      <c r="BH18" s="45">
        <f t="shared" si="17"/>
        <v>0</v>
      </c>
      <c r="BI18" s="45">
        <f t="shared" si="18"/>
        <v>0</v>
      </c>
      <c r="BJ18" s="45">
        <f t="shared" si="19"/>
        <v>0</v>
      </c>
      <c r="BK18" s="45">
        <f t="shared" si="20"/>
        <v>0</v>
      </c>
      <c r="BL18" s="45">
        <f t="shared" si="21"/>
        <v>0</v>
      </c>
      <c r="BM18" s="45">
        <f t="shared" si="22"/>
        <v>0</v>
      </c>
      <c r="BN18" s="45">
        <f t="shared" si="23"/>
        <v>0</v>
      </c>
      <c r="BO18" s="45">
        <f t="shared" si="24"/>
        <v>0</v>
      </c>
      <c r="BP18" s="45">
        <f t="shared" si="25"/>
        <v>0</v>
      </c>
      <c r="BQ18" s="45">
        <f t="shared" si="26"/>
        <v>0</v>
      </c>
      <c r="BR18" s="45">
        <f t="shared" si="27"/>
        <v>0</v>
      </c>
      <c r="BS18" s="45">
        <f t="shared" si="28"/>
        <v>0</v>
      </c>
      <c r="BT18" s="45">
        <f t="shared" si="29"/>
        <v>0</v>
      </c>
      <c r="BU18" s="45">
        <f t="shared" si="30"/>
        <v>0</v>
      </c>
      <c r="BV18" s="45">
        <f t="shared" si="31"/>
        <v>0</v>
      </c>
      <c r="BW18" s="45">
        <f t="shared" si="32"/>
        <v>0</v>
      </c>
      <c r="BX18" s="45">
        <f t="shared" si="33"/>
        <v>0</v>
      </c>
      <c r="BY18" s="45">
        <f t="shared" si="34"/>
        <v>0</v>
      </c>
      <c r="BZ18" s="45">
        <f t="shared" si="35"/>
        <v>0</v>
      </c>
      <c r="CA18" s="45">
        <f t="shared" si="36"/>
        <v>0</v>
      </c>
      <c r="CB18" s="45">
        <f t="shared" si="37"/>
        <v>0</v>
      </c>
      <c r="CC18" s="45">
        <f t="shared" si="38"/>
        <v>0</v>
      </c>
      <c r="CD18" s="45">
        <f t="shared" si="39"/>
        <v>0</v>
      </c>
      <c r="CE18" s="45">
        <f t="shared" si="40"/>
        <v>0</v>
      </c>
      <c r="CF18" s="45">
        <f t="shared" si="41"/>
        <v>0</v>
      </c>
      <c r="CG18" s="45">
        <f t="shared" si="42"/>
        <v>0</v>
      </c>
      <c r="CH18" s="45">
        <f t="shared" si="43"/>
        <v>0</v>
      </c>
      <c r="CI18" s="45">
        <f t="shared" si="44"/>
        <v>0</v>
      </c>
      <c r="CJ18" s="45">
        <f t="shared" si="45"/>
        <v>0</v>
      </c>
      <c r="CK18" s="45">
        <f t="shared" si="46"/>
        <v>0</v>
      </c>
      <c r="CL18" s="45">
        <f t="shared" si="47"/>
        <v>0</v>
      </c>
      <c r="CM18" s="45">
        <f t="shared" si="48"/>
        <v>0</v>
      </c>
      <c r="CN18" s="45">
        <f t="shared" si="49"/>
        <v>0</v>
      </c>
      <c r="CO18" s="45">
        <f t="shared" si="50"/>
        <v>0</v>
      </c>
      <c r="CP18" s="45">
        <f t="shared" si="51"/>
        <v>0</v>
      </c>
      <c r="CQ18" s="45">
        <f t="shared" si="52"/>
        <v>0</v>
      </c>
      <c r="CR18" s="45">
        <f t="shared" si="53"/>
        <v>0</v>
      </c>
      <c r="CS18" s="45">
        <f t="shared" si="54"/>
        <v>0</v>
      </c>
      <c r="CT18" s="45">
        <f t="shared" si="55"/>
        <v>0</v>
      </c>
      <c r="CU18" s="45">
        <f t="shared" si="56"/>
        <v>0</v>
      </c>
      <c r="CV18" s="45">
        <f t="shared" si="57"/>
        <v>0</v>
      </c>
      <c r="CW18" s="45">
        <f t="shared" si="58"/>
        <v>0</v>
      </c>
      <c r="CX18" s="45">
        <f t="shared" si="59"/>
        <v>0</v>
      </c>
      <c r="CY18" s="45">
        <f t="shared" si="60"/>
        <v>0</v>
      </c>
      <c r="CZ18" s="45">
        <f t="shared" si="61"/>
        <v>0</v>
      </c>
      <c r="DA18" s="45">
        <f t="shared" si="62"/>
        <v>0</v>
      </c>
      <c r="DB18" s="45">
        <f t="shared" si="63"/>
        <v>0</v>
      </c>
      <c r="DC18" s="45">
        <f t="shared" si="64"/>
        <v>0</v>
      </c>
      <c r="DD18" s="45">
        <f t="shared" si="65"/>
        <v>0</v>
      </c>
      <c r="DE18" s="45">
        <f t="shared" si="66"/>
        <v>0</v>
      </c>
      <c r="DF18" s="45">
        <f t="shared" si="67"/>
        <v>0</v>
      </c>
      <c r="DG18" s="45">
        <f t="shared" si="68"/>
        <v>0</v>
      </c>
      <c r="DH18" s="45">
        <f t="shared" si="69"/>
        <v>0</v>
      </c>
      <c r="DI18" s="45">
        <f t="shared" si="70"/>
        <v>0</v>
      </c>
      <c r="DJ18" s="45">
        <f t="shared" si="71"/>
        <v>0</v>
      </c>
      <c r="DK18" s="45">
        <f t="shared" si="72"/>
        <v>0</v>
      </c>
      <c r="DL18" s="45">
        <f t="shared" si="73"/>
        <v>0</v>
      </c>
      <c r="DM18" s="45">
        <f t="shared" si="74"/>
        <v>0</v>
      </c>
      <c r="DN18" s="45">
        <f t="shared" si="75"/>
        <v>0</v>
      </c>
      <c r="DO18" s="45">
        <f t="shared" si="76"/>
        <v>0</v>
      </c>
      <c r="DP18" s="45">
        <f t="shared" si="77"/>
        <v>0</v>
      </c>
      <c r="DQ18" s="45">
        <f t="shared" si="78"/>
        <v>0</v>
      </c>
      <c r="DR18" s="45">
        <f t="shared" si="79"/>
        <v>0</v>
      </c>
      <c r="DS18" s="45">
        <f t="shared" si="80"/>
        <v>0</v>
      </c>
      <c r="DT18" s="45">
        <f t="shared" si="81"/>
        <v>0</v>
      </c>
      <c r="DU18" s="45">
        <f t="shared" si="82"/>
        <v>0</v>
      </c>
      <c r="DV18" s="45">
        <f t="shared" si="83"/>
        <v>0</v>
      </c>
      <c r="DW18" s="45">
        <f t="shared" si="84"/>
        <v>0</v>
      </c>
      <c r="DX18" s="45">
        <f t="shared" si="85"/>
        <v>0</v>
      </c>
      <c r="DY18" s="45">
        <f t="shared" si="86"/>
        <v>0</v>
      </c>
      <c r="DZ18" s="45">
        <f t="shared" si="87"/>
        <v>0</v>
      </c>
      <c r="EA18" s="45">
        <f t="shared" si="88"/>
        <v>0</v>
      </c>
      <c r="EB18" s="45">
        <f t="shared" si="89"/>
        <v>0</v>
      </c>
      <c r="EC18" s="45">
        <f t="shared" si="90"/>
        <v>0</v>
      </c>
      <c r="ED18" s="45">
        <f t="shared" si="91"/>
        <v>0</v>
      </c>
      <c r="EE18" s="45">
        <f t="shared" si="92"/>
        <v>0</v>
      </c>
      <c r="EF18" s="45">
        <f t="shared" si="93"/>
        <v>0</v>
      </c>
      <c r="EG18" s="45">
        <f t="shared" si="94"/>
        <v>0</v>
      </c>
      <c r="EH18" s="45">
        <f t="shared" si="95"/>
        <v>0</v>
      </c>
      <c r="EI18" s="45">
        <f t="shared" si="96"/>
        <v>0</v>
      </c>
      <c r="EJ18" s="45">
        <f t="shared" si="97"/>
        <v>0</v>
      </c>
      <c r="EK18" s="45">
        <f t="shared" si="98"/>
        <v>0</v>
      </c>
      <c r="EL18" s="45">
        <f t="shared" si="99"/>
        <v>0</v>
      </c>
      <c r="EM18" s="45">
        <f t="shared" si="100"/>
        <v>0</v>
      </c>
      <c r="EN18" s="45">
        <f t="shared" si="101"/>
        <v>0</v>
      </c>
    </row>
    <row r="19" spans="1:144" ht="15.75" thickBot="1" x14ac:dyDescent="0.3">
      <c r="A19" s="48" t="s">
        <v>1570</v>
      </c>
      <c r="B19" s="57"/>
      <c r="C19" s="59"/>
      <c r="D19" s="180"/>
      <c r="E19" s="181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45" t="str">
        <f t="shared" si="0"/>
        <v/>
      </c>
      <c r="V19" s="54">
        <f t="shared" si="9"/>
        <v>0</v>
      </c>
      <c r="W19" s="45" t="str">
        <f>IF($D19&lt;&gt;"",VLOOKUP($D19,ComptesParNuméro!$N$2:$O$1266,2,FALSE),"")</f>
        <v/>
      </c>
      <c r="X19" s="45">
        <f t="shared" si="10"/>
        <v>0</v>
      </c>
      <c r="Y19" s="45">
        <f t="shared" si="1"/>
        <v>0</v>
      </c>
      <c r="Z19" s="45">
        <f t="shared" si="1"/>
        <v>0</v>
      </c>
      <c r="AA19" s="45">
        <f t="shared" si="1"/>
        <v>0</v>
      </c>
      <c r="AB19" s="45">
        <f t="shared" si="1"/>
        <v>0</v>
      </c>
      <c r="AC19" s="45">
        <f t="shared" si="1"/>
        <v>0</v>
      </c>
      <c r="AD19" s="45">
        <f t="shared" si="1"/>
        <v>0</v>
      </c>
      <c r="AE19" s="45">
        <f t="shared" si="1"/>
        <v>0</v>
      </c>
      <c r="AF19" s="45">
        <f t="shared" si="1"/>
        <v>0</v>
      </c>
      <c r="AG19" s="45">
        <f t="shared" si="1"/>
        <v>0</v>
      </c>
      <c r="AH19" s="45">
        <f t="shared" si="1"/>
        <v>0</v>
      </c>
      <c r="AI19" s="45">
        <f t="shared" si="1"/>
        <v>0</v>
      </c>
      <c r="AJ19" s="45">
        <f t="shared" si="1"/>
        <v>0</v>
      </c>
      <c r="AK19" s="45">
        <f t="shared" si="1"/>
        <v>0</v>
      </c>
      <c r="AL19" s="45">
        <f t="shared" si="1"/>
        <v>0</v>
      </c>
      <c r="AM19" s="45">
        <f t="shared" si="11"/>
        <v>0</v>
      </c>
      <c r="AN19" s="45">
        <f t="shared" si="2"/>
        <v>0</v>
      </c>
      <c r="AO19" s="45">
        <f t="shared" si="2"/>
        <v>0</v>
      </c>
      <c r="AP19" s="45">
        <f t="shared" si="2"/>
        <v>0</v>
      </c>
      <c r="AQ19" s="45">
        <f t="shared" si="2"/>
        <v>0</v>
      </c>
      <c r="AR19" s="45">
        <f t="shared" si="2"/>
        <v>0</v>
      </c>
      <c r="AS19" s="45">
        <f t="shared" si="2"/>
        <v>0</v>
      </c>
      <c r="AT19" s="45">
        <f t="shared" si="2"/>
        <v>0</v>
      </c>
      <c r="AU19" s="45">
        <f t="shared" si="2"/>
        <v>0</v>
      </c>
      <c r="AV19" s="45">
        <f t="shared" si="2"/>
        <v>0</v>
      </c>
      <c r="AW19" s="45">
        <f t="shared" si="2"/>
        <v>0</v>
      </c>
      <c r="AX19" s="45">
        <f t="shared" si="2"/>
        <v>0</v>
      </c>
      <c r="AY19" s="45">
        <f t="shared" si="2"/>
        <v>0</v>
      </c>
      <c r="AZ19" s="45">
        <f t="shared" si="2"/>
        <v>0</v>
      </c>
      <c r="BA19" s="45">
        <f t="shared" si="2"/>
        <v>0</v>
      </c>
      <c r="BB19" s="45" t="str">
        <f>IF($D19&lt;&gt;"",VLOOKUP($D19,ComptesParNuméro!$N$2:$P$1266,3,FALSE),"")</f>
        <v/>
      </c>
      <c r="BC19" s="45">
        <f t="shared" si="12"/>
        <v>0</v>
      </c>
      <c r="BD19" s="45">
        <f t="shared" si="13"/>
        <v>0</v>
      </c>
      <c r="BE19" s="45">
        <f t="shared" si="14"/>
        <v>0</v>
      </c>
      <c r="BF19" s="45">
        <f t="shared" si="15"/>
        <v>0</v>
      </c>
      <c r="BG19" s="45">
        <f t="shared" si="16"/>
        <v>0</v>
      </c>
      <c r="BH19" s="45">
        <f t="shared" si="17"/>
        <v>0</v>
      </c>
      <c r="BI19" s="45">
        <f t="shared" si="18"/>
        <v>0</v>
      </c>
      <c r="BJ19" s="45">
        <f t="shared" si="19"/>
        <v>0</v>
      </c>
      <c r="BK19" s="45">
        <f t="shared" si="20"/>
        <v>0</v>
      </c>
      <c r="BL19" s="45">
        <f t="shared" si="21"/>
        <v>0</v>
      </c>
      <c r="BM19" s="45">
        <f t="shared" si="22"/>
        <v>0</v>
      </c>
      <c r="BN19" s="45">
        <f t="shared" si="23"/>
        <v>0</v>
      </c>
      <c r="BO19" s="45">
        <f t="shared" si="24"/>
        <v>0</v>
      </c>
      <c r="BP19" s="45">
        <f t="shared" si="25"/>
        <v>0</v>
      </c>
      <c r="BQ19" s="45">
        <f t="shared" si="26"/>
        <v>0</v>
      </c>
      <c r="BR19" s="45">
        <f t="shared" si="27"/>
        <v>0</v>
      </c>
      <c r="BS19" s="45">
        <f t="shared" si="28"/>
        <v>0</v>
      </c>
      <c r="BT19" s="45">
        <f t="shared" si="29"/>
        <v>0</v>
      </c>
      <c r="BU19" s="45">
        <f t="shared" si="30"/>
        <v>0</v>
      </c>
      <c r="BV19" s="45">
        <f t="shared" si="31"/>
        <v>0</v>
      </c>
      <c r="BW19" s="45">
        <f t="shared" si="32"/>
        <v>0</v>
      </c>
      <c r="BX19" s="45">
        <f t="shared" si="33"/>
        <v>0</v>
      </c>
      <c r="BY19" s="45">
        <f t="shared" si="34"/>
        <v>0</v>
      </c>
      <c r="BZ19" s="45">
        <f t="shared" si="35"/>
        <v>0</v>
      </c>
      <c r="CA19" s="45">
        <f t="shared" si="36"/>
        <v>0</v>
      </c>
      <c r="CB19" s="45">
        <f t="shared" si="37"/>
        <v>0</v>
      </c>
      <c r="CC19" s="45">
        <f t="shared" si="38"/>
        <v>0</v>
      </c>
      <c r="CD19" s="45">
        <f t="shared" si="39"/>
        <v>0</v>
      </c>
      <c r="CE19" s="45">
        <f t="shared" si="40"/>
        <v>0</v>
      </c>
      <c r="CF19" s="45">
        <f t="shared" si="41"/>
        <v>0</v>
      </c>
      <c r="CG19" s="45">
        <f t="shared" si="42"/>
        <v>0</v>
      </c>
      <c r="CH19" s="45">
        <f t="shared" si="43"/>
        <v>0</v>
      </c>
      <c r="CI19" s="45">
        <f t="shared" si="44"/>
        <v>0</v>
      </c>
      <c r="CJ19" s="45">
        <f t="shared" si="45"/>
        <v>0</v>
      </c>
      <c r="CK19" s="45">
        <f t="shared" si="46"/>
        <v>0</v>
      </c>
      <c r="CL19" s="45">
        <f t="shared" si="47"/>
        <v>0</v>
      </c>
      <c r="CM19" s="45">
        <f t="shared" si="48"/>
        <v>0</v>
      </c>
      <c r="CN19" s="45">
        <f t="shared" si="49"/>
        <v>0</v>
      </c>
      <c r="CO19" s="45">
        <f t="shared" si="50"/>
        <v>0</v>
      </c>
      <c r="CP19" s="45">
        <f t="shared" si="51"/>
        <v>0</v>
      </c>
      <c r="CQ19" s="45">
        <f t="shared" si="52"/>
        <v>0</v>
      </c>
      <c r="CR19" s="45">
        <f t="shared" si="53"/>
        <v>0</v>
      </c>
      <c r="CS19" s="45">
        <f t="shared" si="54"/>
        <v>0</v>
      </c>
      <c r="CT19" s="45">
        <f t="shared" si="55"/>
        <v>0</v>
      </c>
      <c r="CU19" s="45">
        <f t="shared" si="56"/>
        <v>0</v>
      </c>
      <c r="CV19" s="45">
        <f t="shared" si="57"/>
        <v>0</v>
      </c>
      <c r="CW19" s="45">
        <f t="shared" si="58"/>
        <v>0</v>
      </c>
      <c r="CX19" s="45">
        <f t="shared" si="59"/>
        <v>0</v>
      </c>
      <c r="CY19" s="45">
        <f t="shared" si="60"/>
        <v>0</v>
      </c>
      <c r="CZ19" s="45">
        <f t="shared" si="61"/>
        <v>0</v>
      </c>
      <c r="DA19" s="45">
        <f t="shared" si="62"/>
        <v>0</v>
      </c>
      <c r="DB19" s="45">
        <f t="shared" si="63"/>
        <v>0</v>
      </c>
      <c r="DC19" s="45">
        <f t="shared" si="64"/>
        <v>0</v>
      </c>
      <c r="DD19" s="45">
        <f t="shared" si="65"/>
        <v>0</v>
      </c>
      <c r="DE19" s="45">
        <f t="shared" si="66"/>
        <v>0</v>
      </c>
      <c r="DF19" s="45">
        <f t="shared" si="67"/>
        <v>0</v>
      </c>
      <c r="DG19" s="45">
        <f t="shared" si="68"/>
        <v>0</v>
      </c>
      <c r="DH19" s="45">
        <f t="shared" si="69"/>
        <v>0</v>
      </c>
      <c r="DI19" s="45">
        <f t="shared" si="70"/>
        <v>0</v>
      </c>
      <c r="DJ19" s="45">
        <f t="shared" si="71"/>
        <v>0</v>
      </c>
      <c r="DK19" s="45">
        <f t="shared" si="72"/>
        <v>0</v>
      </c>
      <c r="DL19" s="45">
        <f t="shared" si="73"/>
        <v>0</v>
      </c>
      <c r="DM19" s="45">
        <f t="shared" si="74"/>
        <v>0</v>
      </c>
      <c r="DN19" s="45">
        <f t="shared" si="75"/>
        <v>0</v>
      </c>
      <c r="DO19" s="45">
        <f t="shared" si="76"/>
        <v>0</v>
      </c>
      <c r="DP19" s="45">
        <f t="shared" si="77"/>
        <v>0</v>
      </c>
      <c r="DQ19" s="45">
        <f t="shared" si="78"/>
        <v>0</v>
      </c>
      <c r="DR19" s="45">
        <f t="shared" si="79"/>
        <v>0</v>
      </c>
      <c r="DS19" s="45">
        <f t="shared" si="80"/>
        <v>0</v>
      </c>
      <c r="DT19" s="45">
        <f t="shared" si="81"/>
        <v>0</v>
      </c>
      <c r="DU19" s="45">
        <f t="shared" si="82"/>
        <v>0</v>
      </c>
      <c r="DV19" s="45">
        <f t="shared" si="83"/>
        <v>0</v>
      </c>
      <c r="DW19" s="45">
        <f t="shared" si="84"/>
        <v>0</v>
      </c>
      <c r="DX19" s="45">
        <f t="shared" si="85"/>
        <v>0</v>
      </c>
      <c r="DY19" s="45">
        <f t="shared" si="86"/>
        <v>0</v>
      </c>
      <c r="DZ19" s="45">
        <f t="shared" si="87"/>
        <v>0</v>
      </c>
      <c r="EA19" s="45">
        <f t="shared" si="88"/>
        <v>0</v>
      </c>
      <c r="EB19" s="45">
        <f t="shared" si="89"/>
        <v>0</v>
      </c>
      <c r="EC19" s="45">
        <f t="shared" si="90"/>
        <v>0</v>
      </c>
      <c r="ED19" s="45">
        <f t="shared" si="91"/>
        <v>0</v>
      </c>
      <c r="EE19" s="45">
        <f t="shared" si="92"/>
        <v>0</v>
      </c>
      <c r="EF19" s="45">
        <f t="shared" si="93"/>
        <v>0</v>
      </c>
      <c r="EG19" s="45">
        <f t="shared" si="94"/>
        <v>0</v>
      </c>
      <c r="EH19" s="45">
        <f t="shared" si="95"/>
        <v>0</v>
      </c>
      <c r="EI19" s="45">
        <f t="shared" si="96"/>
        <v>0</v>
      </c>
      <c r="EJ19" s="45">
        <f t="shared" si="97"/>
        <v>0</v>
      </c>
      <c r="EK19" s="45">
        <f t="shared" si="98"/>
        <v>0</v>
      </c>
      <c r="EL19" s="45">
        <f t="shared" si="99"/>
        <v>0</v>
      </c>
      <c r="EM19" s="45">
        <f t="shared" si="100"/>
        <v>0</v>
      </c>
      <c r="EN19" s="45">
        <f t="shared" si="101"/>
        <v>0</v>
      </c>
    </row>
    <row r="20" spans="1:144" ht="15.75" thickBot="1" x14ac:dyDescent="0.3">
      <c r="A20" s="48" t="s">
        <v>1570</v>
      </c>
      <c r="B20" s="57"/>
      <c r="C20" s="59"/>
      <c r="D20" s="180"/>
      <c r="E20" s="181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45" t="str">
        <f t="shared" si="0"/>
        <v/>
      </c>
      <c r="V20" s="54">
        <f t="shared" si="9"/>
        <v>0</v>
      </c>
      <c r="W20" s="45" t="str">
        <f>IF($D20&lt;&gt;"",VLOOKUP($D20,ComptesParNuméro!$N$2:$O$1266,2,FALSE),"")</f>
        <v/>
      </c>
      <c r="X20" s="45">
        <f t="shared" si="10"/>
        <v>0</v>
      </c>
      <c r="Y20" s="45">
        <f t="shared" si="1"/>
        <v>0</v>
      </c>
      <c r="Z20" s="45">
        <f t="shared" si="1"/>
        <v>0</v>
      </c>
      <c r="AA20" s="45">
        <f t="shared" si="1"/>
        <v>0</v>
      </c>
      <c r="AB20" s="45">
        <f t="shared" si="1"/>
        <v>0</v>
      </c>
      <c r="AC20" s="45">
        <f t="shared" si="1"/>
        <v>0</v>
      </c>
      <c r="AD20" s="45">
        <f t="shared" si="1"/>
        <v>0</v>
      </c>
      <c r="AE20" s="45">
        <f t="shared" si="1"/>
        <v>0</v>
      </c>
      <c r="AF20" s="45">
        <f t="shared" si="1"/>
        <v>0</v>
      </c>
      <c r="AG20" s="45">
        <f t="shared" si="1"/>
        <v>0</v>
      </c>
      <c r="AH20" s="45">
        <f t="shared" si="1"/>
        <v>0</v>
      </c>
      <c r="AI20" s="45">
        <f t="shared" si="1"/>
        <v>0</v>
      </c>
      <c r="AJ20" s="45">
        <f t="shared" si="1"/>
        <v>0</v>
      </c>
      <c r="AK20" s="45">
        <f t="shared" si="1"/>
        <v>0</v>
      </c>
      <c r="AL20" s="45">
        <f t="shared" si="1"/>
        <v>0</v>
      </c>
      <c r="AM20" s="45">
        <f t="shared" si="11"/>
        <v>0</v>
      </c>
      <c r="AN20" s="45">
        <f t="shared" si="2"/>
        <v>0</v>
      </c>
      <c r="AO20" s="45">
        <f t="shared" si="2"/>
        <v>0</v>
      </c>
      <c r="AP20" s="45">
        <f t="shared" si="2"/>
        <v>0</v>
      </c>
      <c r="AQ20" s="45">
        <f t="shared" si="2"/>
        <v>0</v>
      </c>
      <c r="AR20" s="45">
        <f t="shared" si="2"/>
        <v>0</v>
      </c>
      <c r="AS20" s="45">
        <f t="shared" si="2"/>
        <v>0</v>
      </c>
      <c r="AT20" s="45">
        <f t="shared" si="2"/>
        <v>0</v>
      </c>
      <c r="AU20" s="45">
        <f t="shared" si="2"/>
        <v>0</v>
      </c>
      <c r="AV20" s="45">
        <f t="shared" si="2"/>
        <v>0</v>
      </c>
      <c r="AW20" s="45">
        <f t="shared" si="2"/>
        <v>0</v>
      </c>
      <c r="AX20" s="45">
        <f t="shared" si="2"/>
        <v>0</v>
      </c>
      <c r="AY20" s="45">
        <f t="shared" si="2"/>
        <v>0</v>
      </c>
      <c r="AZ20" s="45">
        <f t="shared" si="2"/>
        <v>0</v>
      </c>
      <c r="BA20" s="45">
        <f t="shared" si="2"/>
        <v>0</v>
      </c>
      <c r="BB20" s="45" t="str">
        <f>IF($D20&lt;&gt;"",VLOOKUP($D20,ComptesParNuméro!$N$2:$P$1266,3,FALSE),"")</f>
        <v/>
      </c>
      <c r="BC20" s="45">
        <f t="shared" si="12"/>
        <v>0</v>
      </c>
      <c r="BD20" s="45">
        <f t="shared" si="13"/>
        <v>0</v>
      </c>
      <c r="BE20" s="45">
        <f t="shared" si="14"/>
        <v>0</v>
      </c>
      <c r="BF20" s="45">
        <f t="shared" si="15"/>
        <v>0</v>
      </c>
      <c r="BG20" s="45">
        <f t="shared" si="16"/>
        <v>0</v>
      </c>
      <c r="BH20" s="45">
        <f t="shared" si="17"/>
        <v>0</v>
      </c>
      <c r="BI20" s="45">
        <f t="shared" si="18"/>
        <v>0</v>
      </c>
      <c r="BJ20" s="45">
        <f t="shared" si="19"/>
        <v>0</v>
      </c>
      <c r="BK20" s="45">
        <f t="shared" si="20"/>
        <v>0</v>
      </c>
      <c r="BL20" s="45">
        <f t="shared" si="21"/>
        <v>0</v>
      </c>
      <c r="BM20" s="45">
        <f t="shared" si="22"/>
        <v>0</v>
      </c>
      <c r="BN20" s="45">
        <f t="shared" si="23"/>
        <v>0</v>
      </c>
      <c r="BO20" s="45">
        <f t="shared" si="24"/>
        <v>0</v>
      </c>
      <c r="BP20" s="45">
        <f t="shared" si="25"/>
        <v>0</v>
      </c>
      <c r="BQ20" s="45">
        <f t="shared" si="26"/>
        <v>0</v>
      </c>
      <c r="BR20" s="45">
        <f t="shared" si="27"/>
        <v>0</v>
      </c>
      <c r="BS20" s="45">
        <f t="shared" si="28"/>
        <v>0</v>
      </c>
      <c r="BT20" s="45">
        <f t="shared" si="29"/>
        <v>0</v>
      </c>
      <c r="BU20" s="45">
        <f t="shared" si="30"/>
        <v>0</v>
      </c>
      <c r="BV20" s="45">
        <f t="shared" si="31"/>
        <v>0</v>
      </c>
      <c r="BW20" s="45">
        <f t="shared" si="32"/>
        <v>0</v>
      </c>
      <c r="BX20" s="45">
        <f t="shared" si="33"/>
        <v>0</v>
      </c>
      <c r="BY20" s="45">
        <f t="shared" si="34"/>
        <v>0</v>
      </c>
      <c r="BZ20" s="45">
        <f t="shared" si="35"/>
        <v>0</v>
      </c>
      <c r="CA20" s="45">
        <f t="shared" si="36"/>
        <v>0</v>
      </c>
      <c r="CB20" s="45">
        <f t="shared" si="37"/>
        <v>0</v>
      </c>
      <c r="CC20" s="45">
        <f t="shared" si="38"/>
        <v>0</v>
      </c>
      <c r="CD20" s="45">
        <f t="shared" si="39"/>
        <v>0</v>
      </c>
      <c r="CE20" s="45">
        <f t="shared" si="40"/>
        <v>0</v>
      </c>
      <c r="CF20" s="45">
        <f t="shared" si="41"/>
        <v>0</v>
      </c>
      <c r="CG20" s="45">
        <f t="shared" si="42"/>
        <v>0</v>
      </c>
      <c r="CH20" s="45">
        <f t="shared" si="43"/>
        <v>0</v>
      </c>
      <c r="CI20" s="45">
        <f t="shared" si="44"/>
        <v>0</v>
      </c>
      <c r="CJ20" s="45">
        <f t="shared" si="45"/>
        <v>0</v>
      </c>
      <c r="CK20" s="45">
        <f t="shared" si="46"/>
        <v>0</v>
      </c>
      <c r="CL20" s="45">
        <f t="shared" si="47"/>
        <v>0</v>
      </c>
      <c r="CM20" s="45">
        <f t="shared" si="48"/>
        <v>0</v>
      </c>
      <c r="CN20" s="45">
        <f t="shared" si="49"/>
        <v>0</v>
      </c>
      <c r="CO20" s="45">
        <f t="shared" si="50"/>
        <v>0</v>
      </c>
      <c r="CP20" s="45">
        <f t="shared" si="51"/>
        <v>0</v>
      </c>
      <c r="CQ20" s="45">
        <f t="shared" si="52"/>
        <v>0</v>
      </c>
      <c r="CR20" s="45">
        <f t="shared" si="53"/>
        <v>0</v>
      </c>
      <c r="CS20" s="45">
        <f t="shared" si="54"/>
        <v>0</v>
      </c>
      <c r="CT20" s="45">
        <f t="shared" si="55"/>
        <v>0</v>
      </c>
      <c r="CU20" s="45">
        <f t="shared" si="56"/>
        <v>0</v>
      </c>
      <c r="CV20" s="45">
        <f t="shared" si="57"/>
        <v>0</v>
      </c>
      <c r="CW20" s="45">
        <f t="shared" si="58"/>
        <v>0</v>
      </c>
      <c r="CX20" s="45">
        <f t="shared" si="59"/>
        <v>0</v>
      </c>
      <c r="CY20" s="45">
        <f t="shared" si="60"/>
        <v>0</v>
      </c>
      <c r="CZ20" s="45">
        <f t="shared" si="61"/>
        <v>0</v>
      </c>
      <c r="DA20" s="45">
        <f t="shared" si="62"/>
        <v>0</v>
      </c>
      <c r="DB20" s="45">
        <f t="shared" si="63"/>
        <v>0</v>
      </c>
      <c r="DC20" s="45">
        <f t="shared" si="64"/>
        <v>0</v>
      </c>
      <c r="DD20" s="45">
        <f t="shared" si="65"/>
        <v>0</v>
      </c>
      <c r="DE20" s="45">
        <f t="shared" si="66"/>
        <v>0</v>
      </c>
      <c r="DF20" s="45">
        <f t="shared" si="67"/>
        <v>0</v>
      </c>
      <c r="DG20" s="45">
        <f t="shared" si="68"/>
        <v>0</v>
      </c>
      <c r="DH20" s="45">
        <f t="shared" si="69"/>
        <v>0</v>
      </c>
      <c r="DI20" s="45">
        <f t="shared" si="70"/>
        <v>0</v>
      </c>
      <c r="DJ20" s="45">
        <f t="shared" si="71"/>
        <v>0</v>
      </c>
      <c r="DK20" s="45">
        <f t="shared" si="72"/>
        <v>0</v>
      </c>
      <c r="DL20" s="45">
        <f t="shared" si="73"/>
        <v>0</v>
      </c>
      <c r="DM20" s="45">
        <f t="shared" si="74"/>
        <v>0</v>
      </c>
      <c r="DN20" s="45">
        <f t="shared" si="75"/>
        <v>0</v>
      </c>
      <c r="DO20" s="45">
        <f t="shared" si="76"/>
        <v>0</v>
      </c>
      <c r="DP20" s="45">
        <f t="shared" si="77"/>
        <v>0</v>
      </c>
      <c r="DQ20" s="45">
        <f t="shared" si="78"/>
        <v>0</v>
      </c>
      <c r="DR20" s="45">
        <f t="shared" si="79"/>
        <v>0</v>
      </c>
      <c r="DS20" s="45">
        <f t="shared" si="80"/>
        <v>0</v>
      </c>
      <c r="DT20" s="45">
        <f t="shared" si="81"/>
        <v>0</v>
      </c>
      <c r="DU20" s="45">
        <f t="shared" si="82"/>
        <v>0</v>
      </c>
      <c r="DV20" s="45">
        <f t="shared" si="83"/>
        <v>0</v>
      </c>
      <c r="DW20" s="45">
        <f t="shared" si="84"/>
        <v>0</v>
      </c>
      <c r="DX20" s="45">
        <f t="shared" si="85"/>
        <v>0</v>
      </c>
      <c r="DY20" s="45">
        <f t="shared" si="86"/>
        <v>0</v>
      </c>
      <c r="DZ20" s="45">
        <f t="shared" si="87"/>
        <v>0</v>
      </c>
      <c r="EA20" s="45">
        <f t="shared" si="88"/>
        <v>0</v>
      </c>
      <c r="EB20" s="45">
        <f t="shared" si="89"/>
        <v>0</v>
      </c>
      <c r="EC20" s="45">
        <f t="shared" si="90"/>
        <v>0</v>
      </c>
      <c r="ED20" s="45">
        <f t="shared" si="91"/>
        <v>0</v>
      </c>
      <c r="EE20" s="45">
        <f t="shared" si="92"/>
        <v>0</v>
      </c>
      <c r="EF20" s="45">
        <f t="shared" si="93"/>
        <v>0</v>
      </c>
      <c r="EG20" s="45">
        <f t="shared" si="94"/>
        <v>0</v>
      </c>
      <c r="EH20" s="45">
        <f t="shared" si="95"/>
        <v>0</v>
      </c>
      <c r="EI20" s="45">
        <f t="shared" si="96"/>
        <v>0</v>
      </c>
      <c r="EJ20" s="45">
        <f t="shared" si="97"/>
        <v>0</v>
      </c>
      <c r="EK20" s="45">
        <f t="shared" si="98"/>
        <v>0</v>
      </c>
      <c r="EL20" s="45">
        <f t="shared" si="99"/>
        <v>0</v>
      </c>
      <c r="EM20" s="45">
        <f t="shared" si="100"/>
        <v>0</v>
      </c>
      <c r="EN20" s="45">
        <f t="shared" si="101"/>
        <v>0</v>
      </c>
    </row>
    <row r="21" spans="1:144" ht="15.75" thickBot="1" x14ac:dyDescent="0.3">
      <c r="A21" s="48" t="s">
        <v>1570</v>
      </c>
      <c r="B21" s="57"/>
      <c r="C21" s="59"/>
      <c r="D21" s="180"/>
      <c r="E21" s="181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45" t="str">
        <f t="shared" si="0"/>
        <v/>
      </c>
      <c r="V21" s="54">
        <f t="shared" si="9"/>
        <v>0</v>
      </c>
      <c r="W21" s="45" t="str">
        <f>IF($D21&lt;&gt;"",VLOOKUP($D21,ComptesParNuméro!$N$2:$O$1266,2,FALSE),"")</f>
        <v/>
      </c>
      <c r="X21" s="45">
        <f t="shared" si="10"/>
        <v>0</v>
      </c>
      <c r="Y21" s="45">
        <f t="shared" si="1"/>
        <v>0</v>
      </c>
      <c r="Z21" s="45">
        <f t="shared" si="1"/>
        <v>0</v>
      </c>
      <c r="AA21" s="45">
        <f t="shared" si="1"/>
        <v>0</v>
      </c>
      <c r="AB21" s="45">
        <f t="shared" si="1"/>
        <v>0</v>
      </c>
      <c r="AC21" s="45">
        <f t="shared" si="1"/>
        <v>0</v>
      </c>
      <c r="AD21" s="45">
        <f t="shared" si="1"/>
        <v>0</v>
      </c>
      <c r="AE21" s="45">
        <f t="shared" si="1"/>
        <v>0</v>
      </c>
      <c r="AF21" s="45">
        <f t="shared" si="1"/>
        <v>0</v>
      </c>
      <c r="AG21" s="45">
        <f t="shared" si="1"/>
        <v>0</v>
      </c>
      <c r="AH21" s="45">
        <f t="shared" si="1"/>
        <v>0</v>
      </c>
      <c r="AI21" s="45">
        <f t="shared" si="1"/>
        <v>0</v>
      </c>
      <c r="AJ21" s="45">
        <f t="shared" si="1"/>
        <v>0</v>
      </c>
      <c r="AK21" s="45">
        <f t="shared" si="1"/>
        <v>0</v>
      </c>
      <c r="AL21" s="45">
        <f t="shared" si="1"/>
        <v>0</v>
      </c>
      <c r="AM21" s="45">
        <f t="shared" si="11"/>
        <v>0</v>
      </c>
      <c r="AN21" s="45">
        <f t="shared" si="2"/>
        <v>0</v>
      </c>
      <c r="AO21" s="45">
        <f t="shared" si="2"/>
        <v>0</v>
      </c>
      <c r="AP21" s="45">
        <f t="shared" si="2"/>
        <v>0</v>
      </c>
      <c r="AQ21" s="45">
        <f t="shared" si="2"/>
        <v>0</v>
      </c>
      <c r="AR21" s="45">
        <f t="shared" si="2"/>
        <v>0</v>
      </c>
      <c r="AS21" s="45">
        <f t="shared" si="2"/>
        <v>0</v>
      </c>
      <c r="AT21" s="45">
        <f t="shared" si="2"/>
        <v>0</v>
      </c>
      <c r="AU21" s="45">
        <f t="shared" si="2"/>
        <v>0</v>
      </c>
      <c r="AV21" s="45">
        <f t="shared" si="2"/>
        <v>0</v>
      </c>
      <c r="AW21" s="45">
        <f t="shared" si="2"/>
        <v>0</v>
      </c>
      <c r="AX21" s="45">
        <f t="shared" si="2"/>
        <v>0</v>
      </c>
      <c r="AY21" s="45">
        <f t="shared" si="2"/>
        <v>0</v>
      </c>
      <c r="AZ21" s="45">
        <f t="shared" si="2"/>
        <v>0</v>
      </c>
      <c r="BA21" s="45">
        <f t="shared" si="2"/>
        <v>0</v>
      </c>
      <c r="BB21" s="45" t="str">
        <f>IF($D21&lt;&gt;"",VLOOKUP($D21,ComptesParNuméro!$N$2:$P$1266,3,FALSE),"")</f>
        <v/>
      </c>
      <c r="BC21" s="45">
        <f t="shared" si="12"/>
        <v>0</v>
      </c>
      <c r="BD21" s="45">
        <f t="shared" si="13"/>
        <v>0</v>
      </c>
      <c r="BE21" s="45">
        <f t="shared" si="14"/>
        <v>0</v>
      </c>
      <c r="BF21" s="45">
        <f t="shared" si="15"/>
        <v>0</v>
      </c>
      <c r="BG21" s="45">
        <f t="shared" si="16"/>
        <v>0</v>
      </c>
      <c r="BH21" s="45">
        <f t="shared" si="17"/>
        <v>0</v>
      </c>
      <c r="BI21" s="45">
        <f t="shared" si="18"/>
        <v>0</v>
      </c>
      <c r="BJ21" s="45">
        <f t="shared" si="19"/>
        <v>0</v>
      </c>
      <c r="BK21" s="45">
        <f t="shared" si="20"/>
        <v>0</v>
      </c>
      <c r="BL21" s="45">
        <f t="shared" si="21"/>
        <v>0</v>
      </c>
      <c r="BM21" s="45">
        <f t="shared" si="22"/>
        <v>0</v>
      </c>
      <c r="BN21" s="45">
        <f t="shared" si="23"/>
        <v>0</v>
      </c>
      <c r="BO21" s="45">
        <f t="shared" si="24"/>
        <v>0</v>
      </c>
      <c r="BP21" s="45">
        <f t="shared" si="25"/>
        <v>0</v>
      </c>
      <c r="BQ21" s="45">
        <f t="shared" si="26"/>
        <v>0</v>
      </c>
      <c r="BR21" s="45">
        <f t="shared" si="27"/>
        <v>0</v>
      </c>
      <c r="BS21" s="45">
        <f t="shared" si="28"/>
        <v>0</v>
      </c>
      <c r="BT21" s="45">
        <f t="shared" si="29"/>
        <v>0</v>
      </c>
      <c r="BU21" s="45">
        <f t="shared" si="30"/>
        <v>0</v>
      </c>
      <c r="BV21" s="45">
        <f t="shared" si="31"/>
        <v>0</v>
      </c>
      <c r="BW21" s="45">
        <f t="shared" si="32"/>
        <v>0</v>
      </c>
      <c r="BX21" s="45">
        <f t="shared" si="33"/>
        <v>0</v>
      </c>
      <c r="BY21" s="45">
        <f t="shared" si="34"/>
        <v>0</v>
      </c>
      <c r="BZ21" s="45">
        <f t="shared" si="35"/>
        <v>0</v>
      </c>
      <c r="CA21" s="45">
        <f t="shared" si="36"/>
        <v>0</v>
      </c>
      <c r="CB21" s="45">
        <f t="shared" si="37"/>
        <v>0</v>
      </c>
      <c r="CC21" s="45">
        <f t="shared" si="38"/>
        <v>0</v>
      </c>
      <c r="CD21" s="45">
        <f t="shared" si="39"/>
        <v>0</v>
      </c>
      <c r="CE21" s="45">
        <f t="shared" si="40"/>
        <v>0</v>
      </c>
      <c r="CF21" s="45">
        <f t="shared" si="41"/>
        <v>0</v>
      </c>
      <c r="CG21" s="45">
        <f t="shared" si="42"/>
        <v>0</v>
      </c>
      <c r="CH21" s="45">
        <f t="shared" si="43"/>
        <v>0</v>
      </c>
      <c r="CI21" s="45">
        <f t="shared" si="44"/>
        <v>0</v>
      </c>
      <c r="CJ21" s="45">
        <f t="shared" si="45"/>
        <v>0</v>
      </c>
      <c r="CK21" s="45">
        <f t="shared" si="46"/>
        <v>0</v>
      </c>
      <c r="CL21" s="45">
        <f t="shared" si="47"/>
        <v>0</v>
      </c>
      <c r="CM21" s="45">
        <f t="shared" si="48"/>
        <v>0</v>
      </c>
      <c r="CN21" s="45">
        <f t="shared" si="49"/>
        <v>0</v>
      </c>
      <c r="CO21" s="45">
        <f t="shared" si="50"/>
        <v>0</v>
      </c>
      <c r="CP21" s="45">
        <f t="shared" si="51"/>
        <v>0</v>
      </c>
      <c r="CQ21" s="45">
        <f t="shared" si="52"/>
        <v>0</v>
      </c>
      <c r="CR21" s="45">
        <f t="shared" si="53"/>
        <v>0</v>
      </c>
      <c r="CS21" s="45">
        <f t="shared" si="54"/>
        <v>0</v>
      </c>
      <c r="CT21" s="45">
        <f t="shared" si="55"/>
        <v>0</v>
      </c>
      <c r="CU21" s="45">
        <f t="shared" si="56"/>
        <v>0</v>
      </c>
      <c r="CV21" s="45">
        <f t="shared" si="57"/>
        <v>0</v>
      </c>
      <c r="CW21" s="45">
        <f t="shared" si="58"/>
        <v>0</v>
      </c>
      <c r="CX21" s="45">
        <f t="shared" si="59"/>
        <v>0</v>
      </c>
      <c r="CY21" s="45">
        <f t="shared" si="60"/>
        <v>0</v>
      </c>
      <c r="CZ21" s="45">
        <f t="shared" si="61"/>
        <v>0</v>
      </c>
      <c r="DA21" s="45">
        <f t="shared" si="62"/>
        <v>0</v>
      </c>
      <c r="DB21" s="45">
        <f t="shared" si="63"/>
        <v>0</v>
      </c>
      <c r="DC21" s="45">
        <f t="shared" si="64"/>
        <v>0</v>
      </c>
      <c r="DD21" s="45">
        <f t="shared" si="65"/>
        <v>0</v>
      </c>
      <c r="DE21" s="45">
        <f t="shared" si="66"/>
        <v>0</v>
      </c>
      <c r="DF21" s="45">
        <f t="shared" si="67"/>
        <v>0</v>
      </c>
      <c r="DG21" s="45">
        <f t="shared" si="68"/>
        <v>0</v>
      </c>
      <c r="DH21" s="45">
        <f t="shared" si="69"/>
        <v>0</v>
      </c>
      <c r="DI21" s="45">
        <f t="shared" si="70"/>
        <v>0</v>
      </c>
      <c r="DJ21" s="45">
        <f t="shared" si="71"/>
        <v>0</v>
      </c>
      <c r="DK21" s="45">
        <f t="shared" si="72"/>
        <v>0</v>
      </c>
      <c r="DL21" s="45">
        <f t="shared" si="73"/>
        <v>0</v>
      </c>
      <c r="DM21" s="45">
        <f t="shared" si="74"/>
        <v>0</v>
      </c>
      <c r="DN21" s="45">
        <f t="shared" si="75"/>
        <v>0</v>
      </c>
      <c r="DO21" s="45">
        <f t="shared" si="76"/>
        <v>0</v>
      </c>
      <c r="DP21" s="45">
        <f t="shared" si="77"/>
        <v>0</v>
      </c>
      <c r="DQ21" s="45">
        <f t="shared" si="78"/>
        <v>0</v>
      </c>
      <c r="DR21" s="45">
        <f t="shared" si="79"/>
        <v>0</v>
      </c>
      <c r="DS21" s="45">
        <f t="shared" si="80"/>
        <v>0</v>
      </c>
      <c r="DT21" s="45">
        <f t="shared" si="81"/>
        <v>0</v>
      </c>
      <c r="DU21" s="45">
        <f t="shared" si="82"/>
        <v>0</v>
      </c>
      <c r="DV21" s="45">
        <f t="shared" si="83"/>
        <v>0</v>
      </c>
      <c r="DW21" s="45">
        <f t="shared" si="84"/>
        <v>0</v>
      </c>
      <c r="DX21" s="45">
        <f t="shared" si="85"/>
        <v>0</v>
      </c>
      <c r="DY21" s="45">
        <f t="shared" si="86"/>
        <v>0</v>
      </c>
      <c r="DZ21" s="45">
        <f t="shared" si="87"/>
        <v>0</v>
      </c>
      <c r="EA21" s="45">
        <f t="shared" si="88"/>
        <v>0</v>
      </c>
      <c r="EB21" s="45">
        <f t="shared" si="89"/>
        <v>0</v>
      </c>
      <c r="EC21" s="45">
        <f t="shared" si="90"/>
        <v>0</v>
      </c>
      <c r="ED21" s="45">
        <f t="shared" si="91"/>
        <v>0</v>
      </c>
      <c r="EE21" s="45">
        <f t="shared" si="92"/>
        <v>0</v>
      </c>
      <c r="EF21" s="45">
        <f t="shared" si="93"/>
        <v>0</v>
      </c>
      <c r="EG21" s="45">
        <f t="shared" si="94"/>
        <v>0</v>
      </c>
      <c r="EH21" s="45">
        <f t="shared" si="95"/>
        <v>0</v>
      </c>
      <c r="EI21" s="45">
        <f t="shared" si="96"/>
        <v>0</v>
      </c>
      <c r="EJ21" s="45">
        <f t="shared" si="97"/>
        <v>0</v>
      </c>
      <c r="EK21" s="45">
        <f t="shared" si="98"/>
        <v>0</v>
      </c>
      <c r="EL21" s="45">
        <f t="shared" si="99"/>
        <v>0</v>
      </c>
      <c r="EM21" s="45">
        <f t="shared" si="100"/>
        <v>0</v>
      </c>
      <c r="EN21" s="45">
        <f t="shared" si="101"/>
        <v>0</v>
      </c>
    </row>
    <row r="22" spans="1:144" ht="15.75" thickBot="1" x14ac:dyDescent="0.3">
      <c r="A22" s="48" t="s">
        <v>1570</v>
      </c>
      <c r="B22" s="57"/>
      <c r="C22" s="59"/>
      <c r="D22" s="180"/>
      <c r="E22" s="181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45" t="str">
        <f t="shared" si="0"/>
        <v/>
      </c>
      <c r="V22" s="54">
        <f t="shared" si="9"/>
        <v>0</v>
      </c>
      <c r="W22" s="45" t="str">
        <f>IF($D22&lt;&gt;"",VLOOKUP($D22,ComptesParNuméro!$N$2:$O$1266,2,FALSE),"")</f>
        <v/>
      </c>
      <c r="X22" s="45">
        <f t="shared" si="10"/>
        <v>0</v>
      </c>
      <c r="Y22" s="45">
        <f t="shared" si="1"/>
        <v>0</v>
      </c>
      <c r="Z22" s="45">
        <f t="shared" si="1"/>
        <v>0</v>
      </c>
      <c r="AA22" s="45">
        <f t="shared" si="1"/>
        <v>0</v>
      </c>
      <c r="AB22" s="45">
        <f t="shared" si="1"/>
        <v>0</v>
      </c>
      <c r="AC22" s="45">
        <f t="shared" si="1"/>
        <v>0</v>
      </c>
      <c r="AD22" s="45">
        <f t="shared" si="1"/>
        <v>0</v>
      </c>
      <c r="AE22" s="45">
        <f t="shared" si="1"/>
        <v>0</v>
      </c>
      <c r="AF22" s="45">
        <f t="shared" si="1"/>
        <v>0</v>
      </c>
      <c r="AG22" s="45">
        <f t="shared" si="1"/>
        <v>0</v>
      </c>
      <c r="AH22" s="45">
        <f t="shared" si="1"/>
        <v>0</v>
      </c>
      <c r="AI22" s="45">
        <f t="shared" si="1"/>
        <v>0</v>
      </c>
      <c r="AJ22" s="45">
        <f t="shared" si="1"/>
        <v>0</v>
      </c>
      <c r="AK22" s="45">
        <f t="shared" si="1"/>
        <v>0</v>
      </c>
      <c r="AL22" s="45">
        <f t="shared" si="1"/>
        <v>0</v>
      </c>
      <c r="AM22" s="45">
        <f t="shared" si="11"/>
        <v>0</v>
      </c>
      <c r="AN22" s="45">
        <f t="shared" si="2"/>
        <v>0</v>
      </c>
      <c r="AO22" s="45">
        <f t="shared" si="2"/>
        <v>0</v>
      </c>
      <c r="AP22" s="45">
        <f t="shared" si="2"/>
        <v>0</v>
      </c>
      <c r="AQ22" s="45">
        <f t="shared" si="2"/>
        <v>0</v>
      </c>
      <c r="AR22" s="45">
        <f t="shared" si="2"/>
        <v>0</v>
      </c>
      <c r="AS22" s="45">
        <f t="shared" si="2"/>
        <v>0</v>
      </c>
      <c r="AT22" s="45">
        <f t="shared" si="2"/>
        <v>0</v>
      </c>
      <c r="AU22" s="45">
        <f t="shared" si="2"/>
        <v>0</v>
      </c>
      <c r="AV22" s="45">
        <f t="shared" si="2"/>
        <v>0</v>
      </c>
      <c r="AW22" s="45">
        <f t="shared" si="2"/>
        <v>0</v>
      </c>
      <c r="AX22" s="45">
        <f t="shared" si="2"/>
        <v>0</v>
      </c>
      <c r="AY22" s="45">
        <f t="shared" si="2"/>
        <v>0</v>
      </c>
      <c r="AZ22" s="45">
        <f t="shared" si="2"/>
        <v>0</v>
      </c>
      <c r="BA22" s="45">
        <f t="shared" si="2"/>
        <v>0</v>
      </c>
      <c r="BB22" s="45" t="str">
        <f>IF($D22&lt;&gt;"",VLOOKUP($D22,ComptesParNuméro!$N$2:$P$1266,3,FALSE),"")</f>
        <v/>
      </c>
      <c r="BC22" s="45">
        <f t="shared" si="12"/>
        <v>0</v>
      </c>
      <c r="BD22" s="45">
        <f t="shared" si="13"/>
        <v>0</v>
      </c>
      <c r="BE22" s="45">
        <f t="shared" si="14"/>
        <v>0</v>
      </c>
      <c r="BF22" s="45">
        <f t="shared" si="15"/>
        <v>0</v>
      </c>
      <c r="BG22" s="45">
        <f t="shared" si="16"/>
        <v>0</v>
      </c>
      <c r="BH22" s="45">
        <f t="shared" si="17"/>
        <v>0</v>
      </c>
      <c r="BI22" s="45">
        <f t="shared" si="18"/>
        <v>0</v>
      </c>
      <c r="BJ22" s="45">
        <f t="shared" si="19"/>
        <v>0</v>
      </c>
      <c r="BK22" s="45">
        <f t="shared" si="20"/>
        <v>0</v>
      </c>
      <c r="BL22" s="45">
        <f t="shared" si="21"/>
        <v>0</v>
      </c>
      <c r="BM22" s="45">
        <f t="shared" si="22"/>
        <v>0</v>
      </c>
      <c r="BN22" s="45">
        <f t="shared" si="23"/>
        <v>0</v>
      </c>
      <c r="BO22" s="45">
        <f t="shared" si="24"/>
        <v>0</v>
      </c>
      <c r="BP22" s="45">
        <f t="shared" si="25"/>
        <v>0</v>
      </c>
      <c r="BQ22" s="45">
        <f t="shared" si="26"/>
        <v>0</v>
      </c>
      <c r="BR22" s="45">
        <f t="shared" si="27"/>
        <v>0</v>
      </c>
      <c r="BS22" s="45">
        <f t="shared" si="28"/>
        <v>0</v>
      </c>
      <c r="BT22" s="45">
        <f t="shared" si="29"/>
        <v>0</v>
      </c>
      <c r="BU22" s="45">
        <f t="shared" si="30"/>
        <v>0</v>
      </c>
      <c r="BV22" s="45">
        <f t="shared" si="31"/>
        <v>0</v>
      </c>
      <c r="BW22" s="45">
        <f t="shared" si="32"/>
        <v>0</v>
      </c>
      <c r="BX22" s="45">
        <f t="shared" si="33"/>
        <v>0</v>
      </c>
      <c r="BY22" s="45">
        <f t="shared" si="34"/>
        <v>0</v>
      </c>
      <c r="BZ22" s="45">
        <f t="shared" si="35"/>
        <v>0</v>
      </c>
      <c r="CA22" s="45">
        <f t="shared" si="36"/>
        <v>0</v>
      </c>
      <c r="CB22" s="45">
        <f t="shared" si="37"/>
        <v>0</v>
      </c>
      <c r="CC22" s="45">
        <f t="shared" si="38"/>
        <v>0</v>
      </c>
      <c r="CD22" s="45">
        <f t="shared" si="39"/>
        <v>0</v>
      </c>
      <c r="CE22" s="45">
        <f t="shared" si="40"/>
        <v>0</v>
      </c>
      <c r="CF22" s="45">
        <f t="shared" si="41"/>
        <v>0</v>
      </c>
      <c r="CG22" s="45">
        <f t="shared" si="42"/>
        <v>0</v>
      </c>
      <c r="CH22" s="45">
        <f t="shared" si="43"/>
        <v>0</v>
      </c>
      <c r="CI22" s="45">
        <f t="shared" si="44"/>
        <v>0</v>
      </c>
      <c r="CJ22" s="45">
        <f t="shared" si="45"/>
        <v>0</v>
      </c>
      <c r="CK22" s="45">
        <f t="shared" si="46"/>
        <v>0</v>
      </c>
      <c r="CL22" s="45">
        <f t="shared" si="47"/>
        <v>0</v>
      </c>
      <c r="CM22" s="45">
        <f t="shared" si="48"/>
        <v>0</v>
      </c>
      <c r="CN22" s="45">
        <f t="shared" si="49"/>
        <v>0</v>
      </c>
      <c r="CO22" s="45">
        <f t="shared" si="50"/>
        <v>0</v>
      </c>
      <c r="CP22" s="45">
        <f t="shared" si="51"/>
        <v>0</v>
      </c>
      <c r="CQ22" s="45">
        <f t="shared" si="52"/>
        <v>0</v>
      </c>
      <c r="CR22" s="45">
        <f t="shared" si="53"/>
        <v>0</v>
      </c>
      <c r="CS22" s="45">
        <f t="shared" si="54"/>
        <v>0</v>
      </c>
      <c r="CT22" s="45">
        <f t="shared" si="55"/>
        <v>0</v>
      </c>
      <c r="CU22" s="45">
        <f t="shared" si="56"/>
        <v>0</v>
      </c>
      <c r="CV22" s="45">
        <f t="shared" si="57"/>
        <v>0</v>
      </c>
      <c r="CW22" s="45">
        <f t="shared" si="58"/>
        <v>0</v>
      </c>
      <c r="CX22" s="45">
        <f t="shared" si="59"/>
        <v>0</v>
      </c>
      <c r="CY22" s="45">
        <f t="shared" si="60"/>
        <v>0</v>
      </c>
      <c r="CZ22" s="45">
        <f t="shared" si="61"/>
        <v>0</v>
      </c>
      <c r="DA22" s="45">
        <f t="shared" si="62"/>
        <v>0</v>
      </c>
      <c r="DB22" s="45">
        <f t="shared" si="63"/>
        <v>0</v>
      </c>
      <c r="DC22" s="45">
        <f t="shared" si="64"/>
        <v>0</v>
      </c>
      <c r="DD22" s="45">
        <f t="shared" si="65"/>
        <v>0</v>
      </c>
      <c r="DE22" s="45">
        <f t="shared" si="66"/>
        <v>0</v>
      </c>
      <c r="DF22" s="45">
        <f t="shared" si="67"/>
        <v>0</v>
      </c>
      <c r="DG22" s="45">
        <f t="shared" si="68"/>
        <v>0</v>
      </c>
      <c r="DH22" s="45">
        <f t="shared" si="69"/>
        <v>0</v>
      </c>
      <c r="DI22" s="45">
        <f t="shared" si="70"/>
        <v>0</v>
      </c>
      <c r="DJ22" s="45">
        <f t="shared" si="71"/>
        <v>0</v>
      </c>
      <c r="DK22" s="45">
        <f t="shared" si="72"/>
        <v>0</v>
      </c>
      <c r="DL22" s="45">
        <f t="shared" si="73"/>
        <v>0</v>
      </c>
      <c r="DM22" s="45">
        <f t="shared" si="74"/>
        <v>0</v>
      </c>
      <c r="DN22" s="45">
        <f t="shared" si="75"/>
        <v>0</v>
      </c>
      <c r="DO22" s="45">
        <f t="shared" si="76"/>
        <v>0</v>
      </c>
      <c r="DP22" s="45">
        <f t="shared" si="77"/>
        <v>0</v>
      </c>
      <c r="DQ22" s="45">
        <f t="shared" si="78"/>
        <v>0</v>
      </c>
      <c r="DR22" s="45">
        <f t="shared" si="79"/>
        <v>0</v>
      </c>
      <c r="DS22" s="45">
        <f t="shared" si="80"/>
        <v>0</v>
      </c>
      <c r="DT22" s="45">
        <f t="shared" si="81"/>
        <v>0</v>
      </c>
      <c r="DU22" s="45">
        <f t="shared" si="82"/>
        <v>0</v>
      </c>
      <c r="DV22" s="45">
        <f t="shared" si="83"/>
        <v>0</v>
      </c>
      <c r="DW22" s="45">
        <f t="shared" si="84"/>
        <v>0</v>
      </c>
      <c r="DX22" s="45">
        <f t="shared" si="85"/>
        <v>0</v>
      </c>
      <c r="DY22" s="45">
        <f t="shared" si="86"/>
        <v>0</v>
      </c>
      <c r="DZ22" s="45">
        <f t="shared" si="87"/>
        <v>0</v>
      </c>
      <c r="EA22" s="45">
        <f t="shared" si="88"/>
        <v>0</v>
      </c>
      <c r="EB22" s="45">
        <f t="shared" si="89"/>
        <v>0</v>
      </c>
      <c r="EC22" s="45">
        <f t="shared" si="90"/>
        <v>0</v>
      </c>
      <c r="ED22" s="45">
        <f t="shared" si="91"/>
        <v>0</v>
      </c>
      <c r="EE22" s="45">
        <f t="shared" si="92"/>
        <v>0</v>
      </c>
      <c r="EF22" s="45">
        <f t="shared" si="93"/>
        <v>0</v>
      </c>
      <c r="EG22" s="45">
        <f t="shared" si="94"/>
        <v>0</v>
      </c>
      <c r="EH22" s="45">
        <f t="shared" si="95"/>
        <v>0</v>
      </c>
      <c r="EI22" s="45">
        <f t="shared" si="96"/>
        <v>0</v>
      </c>
      <c r="EJ22" s="45">
        <f t="shared" si="97"/>
        <v>0</v>
      </c>
      <c r="EK22" s="45">
        <f t="shared" si="98"/>
        <v>0</v>
      </c>
      <c r="EL22" s="45">
        <f t="shared" si="99"/>
        <v>0</v>
      </c>
      <c r="EM22" s="45">
        <f t="shared" si="100"/>
        <v>0</v>
      </c>
      <c r="EN22" s="45">
        <f t="shared" si="101"/>
        <v>0</v>
      </c>
    </row>
    <row r="23" spans="1:144" ht="15.75" thickBot="1" x14ac:dyDescent="0.3">
      <c r="A23" s="48" t="s">
        <v>1570</v>
      </c>
      <c r="B23" s="57"/>
      <c r="C23" s="59"/>
      <c r="D23" s="180"/>
      <c r="E23" s="181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45" t="str">
        <f t="shared" si="0"/>
        <v/>
      </c>
      <c r="V23" s="54">
        <f t="shared" si="9"/>
        <v>0</v>
      </c>
      <c r="W23" s="45" t="str">
        <f>IF($D23&lt;&gt;"",VLOOKUP($D23,ComptesParNuméro!$N$2:$O$1266,2,FALSE),"")</f>
        <v/>
      </c>
      <c r="X23" s="45">
        <f t="shared" si="10"/>
        <v>0</v>
      </c>
      <c r="Y23" s="45">
        <f t="shared" si="1"/>
        <v>0</v>
      </c>
      <c r="Z23" s="45">
        <f t="shared" si="1"/>
        <v>0</v>
      </c>
      <c r="AA23" s="45">
        <f t="shared" si="1"/>
        <v>0</v>
      </c>
      <c r="AB23" s="45">
        <f t="shared" si="1"/>
        <v>0</v>
      </c>
      <c r="AC23" s="45">
        <f t="shared" si="1"/>
        <v>0</v>
      </c>
      <c r="AD23" s="45">
        <f t="shared" si="1"/>
        <v>0</v>
      </c>
      <c r="AE23" s="45">
        <f t="shared" si="1"/>
        <v>0</v>
      </c>
      <c r="AF23" s="45">
        <f t="shared" si="1"/>
        <v>0</v>
      </c>
      <c r="AG23" s="45">
        <f t="shared" si="1"/>
        <v>0</v>
      </c>
      <c r="AH23" s="45">
        <f t="shared" si="1"/>
        <v>0</v>
      </c>
      <c r="AI23" s="45">
        <f t="shared" si="1"/>
        <v>0</v>
      </c>
      <c r="AJ23" s="45">
        <f t="shared" si="1"/>
        <v>0</v>
      </c>
      <c r="AK23" s="45">
        <f t="shared" si="1"/>
        <v>0</v>
      </c>
      <c r="AL23" s="45">
        <f t="shared" si="1"/>
        <v>0</v>
      </c>
      <c r="AM23" s="45">
        <f t="shared" si="11"/>
        <v>0</v>
      </c>
      <c r="AN23" s="45">
        <f t="shared" si="2"/>
        <v>0</v>
      </c>
      <c r="AO23" s="45">
        <f t="shared" si="2"/>
        <v>0</v>
      </c>
      <c r="AP23" s="45">
        <f t="shared" si="2"/>
        <v>0</v>
      </c>
      <c r="AQ23" s="45">
        <f t="shared" si="2"/>
        <v>0</v>
      </c>
      <c r="AR23" s="45">
        <f t="shared" si="2"/>
        <v>0</v>
      </c>
      <c r="AS23" s="45">
        <f t="shared" si="2"/>
        <v>0</v>
      </c>
      <c r="AT23" s="45">
        <f t="shared" si="2"/>
        <v>0</v>
      </c>
      <c r="AU23" s="45">
        <f t="shared" si="2"/>
        <v>0</v>
      </c>
      <c r="AV23" s="45">
        <f t="shared" si="2"/>
        <v>0</v>
      </c>
      <c r="AW23" s="45">
        <f t="shared" si="2"/>
        <v>0</v>
      </c>
      <c r="AX23" s="45">
        <f t="shared" si="2"/>
        <v>0</v>
      </c>
      <c r="AY23" s="45">
        <f t="shared" si="2"/>
        <v>0</v>
      </c>
      <c r="AZ23" s="45">
        <f t="shared" si="2"/>
        <v>0</v>
      </c>
      <c r="BA23" s="45">
        <f t="shared" si="2"/>
        <v>0</v>
      </c>
      <c r="BB23" s="45" t="str">
        <f>IF($D23&lt;&gt;"",VLOOKUP($D23,ComptesParNuméro!$N$2:$P$1266,3,FALSE),"")</f>
        <v/>
      </c>
      <c r="BC23" s="45">
        <f t="shared" si="12"/>
        <v>0</v>
      </c>
      <c r="BD23" s="45">
        <f t="shared" si="13"/>
        <v>0</v>
      </c>
      <c r="BE23" s="45">
        <f t="shared" si="14"/>
        <v>0</v>
      </c>
      <c r="BF23" s="45">
        <f t="shared" si="15"/>
        <v>0</v>
      </c>
      <c r="BG23" s="45">
        <f t="shared" si="16"/>
        <v>0</v>
      </c>
      <c r="BH23" s="45">
        <f t="shared" si="17"/>
        <v>0</v>
      </c>
      <c r="BI23" s="45">
        <f t="shared" si="18"/>
        <v>0</v>
      </c>
      <c r="BJ23" s="45">
        <f t="shared" si="19"/>
        <v>0</v>
      </c>
      <c r="BK23" s="45">
        <f t="shared" si="20"/>
        <v>0</v>
      </c>
      <c r="BL23" s="45">
        <f t="shared" si="21"/>
        <v>0</v>
      </c>
      <c r="BM23" s="45">
        <f t="shared" si="22"/>
        <v>0</v>
      </c>
      <c r="BN23" s="45">
        <f t="shared" si="23"/>
        <v>0</v>
      </c>
      <c r="BO23" s="45">
        <f t="shared" si="24"/>
        <v>0</v>
      </c>
      <c r="BP23" s="45">
        <f t="shared" si="25"/>
        <v>0</v>
      </c>
      <c r="BQ23" s="45">
        <f t="shared" si="26"/>
        <v>0</v>
      </c>
      <c r="BR23" s="45">
        <f t="shared" si="27"/>
        <v>0</v>
      </c>
      <c r="BS23" s="45">
        <f t="shared" si="28"/>
        <v>0</v>
      </c>
      <c r="BT23" s="45">
        <f t="shared" si="29"/>
        <v>0</v>
      </c>
      <c r="BU23" s="45">
        <f t="shared" si="30"/>
        <v>0</v>
      </c>
      <c r="BV23" s="45">
        <f t="shared" si="31"/>
        <v>0</v>
      </c>
      <c r="BW23" s="45">
        <f t="shared" si="32"/>
        <v>0</v>
      </c>
      <c r="BX23" s="45">
        <f t="shared" si="33"/>
        <v>0</v>
      </c>
      <c r="BY23" s="45">
        <f t="shared" si="34"/>
        <v>0</v>
      </c>
      <c r="BZ23" s="45">
        <f t="shared" si="35"/>
        <v>0</v>
      </c>
      <c r="CA23" s="45">
        <f t="shared" si="36"/>
        <v>0</v>
      </c>
      <c r="CB23" s="45">
        <f t="shared" si="37"/>
        <v>0</v>
      </c>
      <c r="CC23" s="45">
        <f t="shared" si="38"/>
        <v>0</v>
      </c>
      <c r="CD23" s="45">
        <f t="shared" si="39"/>
        <v>0</v>
      </c>
      <c r="CE23" s="45">
        <f t="shared" si="40"/>
        <v>0</v>
      </c>
      <c r="CF23" s="45">
        <f t="shared" si="41"/>
        <v>0</v>
      </c>
      <c r="CG23" s="45">
        <f t="shared" si="42"/>
        <v>0</v>
      </c>
      <c r="CH23" s="45">
        <f t="shared" si="43"/>
        <v>0</v>
      </c>
      <c r="CI23" s="45">
        <f t="shared" si="44"/>
        <v>0</v>
      </c>
      <c r="CJ23" s="45">
        <f t="shared" si="45"/>
        <v>0</v>
      </c>
      <c r="CK23" s="45">
        <f t="shared" si="46"/>
        <v>0</v>
      </c>
      <c r="CL23" s="45">
        <f t="shared" si="47"/>
        <v>0</v>
      </c>
      <c r="CM23" s="45">
        <f t="shared" si="48"/>
        <v>0</v>
      </c>
      <c r="CN23" s="45">
        <f t="shared" si="49"/>
        <v>0</v>
      </c>
      <c r="CO23" s="45">
        <f t="shared" si="50"/>
        <v>0</v>
      </c>
      <c r="CP23" s="45">
        <f t="shared" si="51"/>
        <v>0</v>
      </c>
      <c r="CQ23" s="45">
        <f t="shared" si="52"/>
        <v>0</v>
      </c>
      <c r="CR23" s="45">
        <f t="shared" si="53"/>
        <v>0</v>
      </c>
      <c r="CS23" s="45">
        <f t="shared" si="54"/>
        <v>0</v>
      </c>
      <c r="CT23" s="45">
        <f t="shared" si="55"/>
        <v>0</v>
      </c>
      <c r="CU23" s="45">
        <f t="shared" si="56"/>
        <v>0</v>
      </c>
      <c r="CV23" s="45">
        <f t="shared" si="57"/>
        <v>0</v>
      </c>
      <c r="CW23" s="45">
        <f t="shared" si="58"/>
        <v>0</v>
      </c>
      <c r="CX23" s="45">
        <f t="shared" si="59"/>
        <v>0</v>
      </c>
      <c r="CY23" s="45">
        <f t="shared" si="60"/>
        <v>0</v>
      </c>
      <c r="CZ23" s="45">
        <f t="shared" si="61"/>
        <v>0</v>
      </c>
      <c r="DA23" s="45">
        <f t="shared" si="62"/>
        <v>0</v>
      </c>
      <c r="DB23" s="45">
        <f t="shared" si="63"/>
        <v>0</v>
      </c>
      <c r="DC23" s="45">
        <f t="shared" si="64"/>
        <v>0</v>
      </c>
      <c r="DD23" s="45">
        <f t="shared" si="65"/>
        <v>0</v>
      </c>
      <c r="DE23" s="45">
        <f t="shared" si="66"/>
        <v>0</v>
      </c>
      <c r="DF23" s="45">
        <f t="shared" si="67"/>
        <v>0</v>
      </c>
      <c r="DG23" s="45">
        <f t="shared" si="68"/>
        <v>0</v>
      </c>
      <c r="DH23" s="45">
        <f t="shared" si="69"/>
        <v>0</v>
      </c>
      <c r="DI23" s="45">
        <f t="shared" si="70"/>
        <v>0</v>
      </c>
      <c r="DJ23" s="45">
        <f t="shared" si="71"/>
        <v>0</v>
      </c>
      <c r="DK23" s="45">
        <f t="shared" si="72"/>
        <v>0</v>
      </c>
      <c r="DL23" s="45">
        <f t="shared" si="73"/>
        <v>0</v>
      </c>
      <c r="DM23" s="45">
        <f t="shared" si="74"/>
        <v>0</v>
      </c>
      <c r="DN23" s="45">
        <f t="shared" si="75"/>
        <v>0</v>
      </c>
      <c r="DO23" s="45">
        <f t="shared" si="76"/>
        <v>0</v>
      </c>
      <c r="DP23" s="45">
        <f t="shared" si="77"/>
        <v>0</v>
      </c>
      <c r="DQ23" s="45">
        <f t="shared" si="78"/>
        <v>0</v>
      </c>
      <c r="DR23" s="45">
        <f t="shared" si="79"/>
        <v>0</v>
      </c>
      <c r="DS23" s="45">
        <f t="shared" si="80"/>
        <v>0</v>
      </c>
      <c r="DT23" s="45">
        <f t="shared" si="81"/>
        <v>0</v>
      </c>
      <c r="DU23" s="45">
        <f t="shared" si="82"/>
        <v>0</v>
      </c>
      <c r="DV23" s="45">
        <f t="shared" si="83"/>
        <v>0</v>
      </c>
      <c r="DW23" s="45">
        <f t="shared" si="84"/>
        <v>0</v>
      </c>
      <c r="DX23" s="45">
        <f t="shared" si="85"/>
        <v>0</v>
      </c>
      <c r="DY23" s="45">
        <f t="shared" si="86"/>
        <v>0</v>
      </c>
      <c r="DZ23" s="45">
        <f t="shared" si="87"/>
        <v>0</v>
      </c>
      <c r="EA23" s="45">
        <f t="shared" si="88"/>
        <v>0</v>
      </c>
      <c r="EB23" s="45">
        <f t="shared" si="89"/>
        <v>0</v>
      </c>
      <c r="EC23" s="45">
        <f t="shared" si="90"/>
        <v>0</v>
      </c>
      <c r="ED23" s="45">
        <f t="shared" si="91"/>
        <v>0</v>
      </c>
      <c r="EE23" s="45">
        <f t="shared" si="92"/>
        <v>0</v>
      </c>
      <c r="EF23" s="45">
        <f t="shared" si="93"/>
        <v>0</v>
      </c>
      <c r="EG23" s="45">
        <f t="shared" si="94"/>
        <v>0</v>
      </c>
      <c r="EH23" s="45">
        <f t="shared" si="95"/>
        <v>0</v>
      </c>
      <c r="EI23" s="45">
        <f t="shared" si="96"/>
        <v>0</v>
      </c>
      <c r="EJ23" s="45">
        <f t="shared" si="97"/>
        <v>0</v>
      </c>
      <c r="EK23" s="45">
        <f t="shared" si="98"/>
        <v>0</v>
      </c>
      <c r="EL23" s="45">
        <f t="shared" si="99"/>
        <v>0</v>
      </c>
      <c r="EM23" s="45">
        <f t="shared" si="100"/>
        <v>0</v>
      </c>
      <c r="EN23" s="45">
        <f t="shared" si="101"/>
        <v>0</v>
      </c>
    </row>
    <row r="24" spans="1:144" ht="15.75" thickBot="1" x14ac:dyDescent="0.3">
      <c r="A24" s="48" t="s">
        <v>1570</v>
      </c>
      <c r="B24" s="57"/>
      <c r="C24" s="59"/>
      <c r="D24" s="180"/>
      <c r="E24" s="181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45" t="str">
        <f t="shared" si="0"/>
        <v/>
      </c>
      <c r="V24" s="54">
        <f t="shared" si="9"/>
        <v>0</v>
      </c>
      <c r="W24" s="45" t="str">
        <f>IF($D24&lt;&gt;"",VLOOKUP($D24,ComptesParNuméro!$N$2:$O$1266,2,FALSE),"")</f>
        <v/>
      </c>
      <c r="X24" s="45">
        <f t="shared" si="10"/>
        <v>0</v>
      </c>
      <c r="Y24" s="45">
        <f t="shared" si="1"/>
        <v>0</v>
      </c>
      <c r="Z24" s="45">
        <f t="shared" si="1"/>
        <v>0</v>
      </c>
      <c r="AA24" s="45">
        <f t="shared" si="1"/>
        <v>0</v>
      </c>
      <c r="AB24" s="45">
        <f t="shared" si="1"/>
        <v>0</v>
      </c>
      <c r="AC24" s="45">
        <f t="shared" si="1"/>
        <v>0</v>
      </c>
      <c r="AD24" s="45">
        <f t="shared" si="1"/>
        <v>0</v>
      </c>
      <c r="AE24" s="45">
        <f t="shared" si="1"/>
        <v>0</v>
      </c>
      <c r="AF24" s="45">
        <f t="shared" si="1"/>
        <v>0</v>
      </c>
      <c r="AG24" s="45">
        <f t="shared" si="1"/>
        <v>0</v>
      </c>
      <c r="AH24" s="45">
        <f t="shared" si="1"/>
        <v>0</v>
      </c>
      <c r="AI24" s="45">
        <f t="shared" si="1"/>
        <v>0</v>
      </c>
      <c r="AJ24" s="45">
        <f t="shared" si="1"/>
        <v>0</v>
      </c>
      <c r="AK24" s="45">
        <f t="shared" si="1"/>
        <v>0</v>
      </c>
      <c r="AL24" s="45">
        <f t="shared" si="1"/>
        <v>0</v>
      </c>
      <c r="AM24" s="45">
        <f t="shared" si="11"/>
        <v>0</v>
      </c>
      <c r="AN24" s="45">
        <f t="shared" si="2"/>
        <v>0</v>
      </c>
      <c r="AO24" s="45">
        <f t="shared" si="2"/>
        <v>0</v>
      </c>
      <c r="AP24" s="45">
        <f t="shared" si="2"/>
        <v>0</v>
      </c>
      <c r="AQ24" s="45">
        <f t="shared" si="2"/>
        <v>0</v>
      </c>
      <c r="AR24" s="45">
        <f t="shared" si="2"/>
        <v>0</v>
      </c>
      <c r="AS24" s="45">
        <f t="shared" si="2"/>
        <v>0</v>
      </c>
      <c r="AT24" s="45">
        <f t="shared" si="2"/>
        <v>0</v>
      </c>
      <c r="AU24" s="45">
        <f t="shared" si="2"/>
        <v>0</v>
      </c>
      <c r="AV24" s="45">
        <f t="shared" si="2"/>
        <v>0</v>
      </c>
      <c r="AW24" s="45">
        <f t="shared" si="2"/>
        <v>0</v>
      </c>
      <c r="AX24" s="45">
        <f t="shared" si="2"/>
        <v>0</v>
      </c>
      <c r="AY24" s="45">
        <f t="shared" si="2"/>
        <v>0</v>
      </c>
      <c r="AZ24" s="45">
        <f t="shared" si="2"/>
        <v>0</v>
      </c>
      <c r="BA24" s="45">
        <f t="shared" si="2"/>
        <v>0</v>
      </c>
      <c r="BB24" s="45" t="str">
        <f>IF($D24&lt;&gt;"",VLOOKUP($D24,ComptesParNuméro!$N$2:$P$1266,3,FALSE),"")</f>
        <v/>
      </c>
      <c r="BC24" s="45">
        <f t="shared" si="12"/>
        <v>0</v>
      </c>
      <c r="BD24" s="45">
        <f t="shared" si="13"/>
        <v>0</v>
      </c>
      <c r="BE24" s="45">
        <f t="shared" si="14"/>
        <v>0</v>
      </c>
      <c r="BF24" s="45">
        <f t="shared" si="15"/>
        <v>0</v>
      </c>
      <c r="BG24" s="45">
        <f t="shared" si="16"/>
        <v>0</v>
      </c>
      <c r="BH24" s="45">
        <f t="shared" si="17"/>
        <v>0</v>
      </c>
      <c r="BI24" s="45">
        <f t="shared" si="18"/>
        <v>0</v>
      </c>
      <c r="BJ24" s="45">
        <f t="shared" si="19"/>
        <v>0</v>
      </c>
      <c r="BK24" s="45">
        <f t="shared" si="20"/>
        <v>0</v>
      </c>
      <c r="BL24" s="45">
        <f t="shared" si="21"/>
        <v>0</v>
      </c>
      <c r="BM24" s="45">
        <f t="shared" si="22"/>
        <v>0</v>
      </c>
      <c r="BN24" s="45">
        <f t="shared" si="23"/>
        <v>0</v>
      </c>
      <c r="BO24" s="45">
        <f t="shared" si="24"/>
        <v>0</v>
      </c>
      <c r="BP24" s="45">
        <f t="shared" si="25"/>
        <v>0</v>
      </c>
      <c r="BQ24" s="45">
        <f t="shared" si="26"/>
        <v>0</v>
      </c>
      <c r="BR24" s="45">
        <f t="shared" si="27"/>
        <v>0</v>
      </c>
      <c r="BS24" s="45">
        <f t="shared" si="28"/>
        <v>0</v>
      </c>
      <c r="BT24" s="45">
        <f t="shared" si="29"/>
        <v>0</v>
      </c>
      <c r="BU24" s="45">
        <f t="shared" si="30"/>
        <v>0</v>
      </c>
      <c r="BV24" s="45">
        <f t="shared" si="31"/>
        <v>0</v>
      </c>
      <c r="BW24" s="45">
        <f t="shared" si="32"/>
        <v>0</v>
      </c>
      <c r="BX24" s="45">
        <f t="shared" si="33"/>
        <v>0</v>
      </c>
      <c r="BY24" s="45">
        <f t="shared" si="34"/>
        <v>0</v>
      </c>
      <c r="BZ24" s="45">
        <f t="shared" si="35"/>
        <v>0</v>
      </c>
      <c r="CA24" s="45">
        <f t="shared" si="36"/>
        <v>0</v>
      </c>
      <c r="CB24" s="45">
        <f t="shared" si="37"/>
        <v>0</v>
      </c>
      <c r="CC24" s="45">
        <f t="shared" si="38"/>
        <v>0</v>
      </c>
      <c r="CD24" s="45">
        <f t="shared" si="39"/>
        <v>0</v>
      </c>
      <c r="CE24" s="45">
        <f t="shared" si="40"/>
        <v>0</v>
      </c>
      <c r="CF24" s="45">
        <f t="shared" si="41"/>
        <v>0</v>
      </c>
      <c r="CG24" s="45">
        <f t="shared" si="42"/>
        <v>0</v>
      </c>
      <c r="CH24" s="45">
        <f t="shared" si="43"/>
        <v>0</v>
      </c>
      <c r="CI24" s="45">
        <f t="shared" si="44"/>
        <v>0</v>
      </c>
      <c r="CJ24" s="45">
        <f t="shared" si="45"/>
        <v>0</v>
      </c>
      <c r="CK24" s="45">
        <f t="shared" si="46"/>
        <v>0</v>
      </c>
      <c r="CL24" s="45">
        <f t="shared" si="47"/>
        <v>0</v>
      </c>
      <c r="CM24" s="45">
        <f t="shared" si="48"/>
        <v>0</v>
      </c>
      <c r="CN24" s="45">
        <f t="shared" si="49"/>
        <v>0</v>
      </c>
      <c r="CO24" s="45">
        <f t="shared" si="50"/>
        <v>0</v>
      </c>
      <c r="CP24" s="45">
        <f t="shared" si="51"/>
        <v>0</v>
      </c>
      <c r="CQ24" s="45">
        <f t="shared" si="52"/>
        <v>0</v>
      </c>
      <c r="CR24" s="45">
        <f t="shared" si="53"/>
        <v>0</v>
      </c>
      <c r="CS24" s="45">
        <f t="shared" si="54"/>
        <v>0</v>
      </c>
      <c r="CT24" s="45">
        <f t="shared" si="55"/>
        <v>0</v>
      </c>
      <c r="CU24" s="45">
        <f t="shared" si="56"/>
        <v>0</v>
      </c>
      <c r="CV24" s="45">
        <f t="shared" si="57"/>
        <v>0</v>
      </c>
      <c r="CW24" s="45">
        <f t="shared" si="58"/>
        <v>0</v>
      </c>
      <c r="CX24" s="45">
        <f t="shared" si="59"/>
        <v>0</v>
      </c>
      <c r="CY24" s="45">
        <f t="shared" si="60"/>
        <v>0</v>
      </c>
      <c r="CZ24" s="45">
        <f t="shared" si="61"/>
        <v>0</v>
      </c>
      <c r="DA24" s="45">
        <f t="shared" si="62"/>
        <v>0</v>
      </c>
      <c r="DB24" s="45">
        <f t="shared" si="63"/>
        <v>0</v>
      </c>
      <c r="DC24" s="45">
        <f t="shared" si="64"/>
        <v>0</v>
      </c>
      <c r="DD24" s="45">
        <f t="shared" si="65"/>
        <v>0</v>
      </c>
      <c r="DE24" s="45">
        <f t="shared" si="66"/>
        <v>0</v>
      </c>
      <c r="DF24" s="45">
        <f t="shared" si="67"/>
        <v>0</v>
      </c>
      <c r="DG24" s="45">
        <f t="shared" si="68"/>
        <v>0</v>
      </c>
      <c r="DH24" s="45">
        <f t="shared" si="69"/>
        <v>0</v>
      </c>
      <c r="DI24" s="45">
        <f t="shared" si="70"/>
        <v>0</v>
      </c>
      <c r="DJ24" s="45">
        <f t="shared" si="71"/>
        <v>0</v>
      </c>
      <c r="DK24" s="45">
        <f t="shared" si="72"/>
        <v>0</v>
      </c>
      <c r="DL24" s="45">
        <f t="shared" si="73"/>
        <v>0</v>
      </c>
      <c r="DM24" s="45">
        <f t="shared" si="74"/>
        <v>0</v>
      </c>
      <c r="DN24" s="45">
        <f t="shared" si="75"/>
        <v>0</v>
      </c>
      <c r="DO24" s="45">
        <f t="shared" si="76"/>
        <v>0</v>
      </c>
      <c r="DP24" s="45">
        <f t="shared" si="77"/>
        <v>0</v>
      </c>
      <c r="DQ24" s="45">
        <f t="shared" si="78"/>
        <v>0</v>
      </c>
      <c r="DR24" s="45">
        <f t="shared" si="79"/>
        <v>0</v>
      </c>
      <c r="DS24" s="45">
        <f t="shared" si="80"/>
        <v>0</v>
      </c>
      <c r="DT24" s="45">
        <f t="shared" si="81"/>
        <v>0</v>
      </c>
      <c r="DU24" s="45">
        <f t="shared" si="82"/>
        <v>0</v>
      </c>
      <c r="DV24" s="45">
        <f t="shared" si="83"/>
        <v>0</v>
      </c>
      <c r="DW24" s="45">
        <f t="shared" si="84"/>
        <v>0</v>
      </c>
      <c r="DX24" s="45">
        <f t="shared" si="85"/>
        <v>0</v>
      </c>
      <c r="DY24" s="45">
        <f t="shared" si="86"/>
        <v>0</v>
      </c>
      <c r="DZ24" s="45">
        <f t="shared" si="87"/>
        <v>0</v>
      </c>
      <c r="EA24" s="45">
        <f t="shared" si="88"/>
        <v>0</v>
      </c>
      <c r="EB24" s="45">
        <f t="shared" si="89"/>
        <v>0</v>
      </c>
      <c r="EC24" s="45">
        <f t="shared" si="90"/>
        <v>0</v>
      </c>
      <c r="ED24" s="45">
        <f t="shared" si="91"/>
        <v>0</v>
      </c>
      <c r="EE24" s="45">
        <f t="shared" si="92"/>
        <v>0</v>
      </c>
      <c r="EF24" s="45">
        <f t="shared" si="93"/>
        <v>0</v>
      </c>
      <c r="EG24" s="45">
        <f t="shared" si="94"/>
        <v>0</v>
      </c>
      <c r="EH24" s="45">
        <f t="shared" si="95"/>
        <v>0</v>
      </c>
      <c r="EI24" s="45">
        <f t="shared" si="96"/>
        <v>0</v>
      </c>
      <c r="EJ24" s="45">
        <f t="shared" si="97"/>
        <v>0</v>
      </c>
      <c r="EK24" s="45">
        <f t="shared" si="98"/>
        <v>0</v>
      </c>
      <c r="EL24" s="45">
        <f t="shared" si="99"/>
        <v>0</v>
      </c>
      <c r="EM24" s="45">
        <f t="shared" si="100"/>
        <v>0</v>
      </c>
      <c r="EN24" s="45">
        <f t="shared" si="101"/>
        <v>0</v>
      </c>
    </row>
    <row r="25" spans="1:144" ht="15.75" thickBot="1" x14ac:dyDescent="0.3">
      <c r="A25" s="48" t="s">
        <v>1570</v>
      </c>
      <c r="B25" s="57"/>
      <c r="C25" s="59"/>
      <c r="D25" s="180"/>
      <c r="E25" s="181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45" t="str">
        <f t="shared" si="0"/>
        <v/>
      </c>
      <c r="V25" s="54">
        <f t="shared" si="9"/>
        <v>0</v>
      </c>
      <c r="W25" s="45" t="str">
        <f>IF($D25&lt;&gt;"",VLOOKUP($D25,ComptesParNuméro!$N$2:$O$1266,2,FALSE),"")</f>
        <v/>
      </c>
      <c r="X25" s="45">
        <f t="shared" si="10"/>
        <v>0</v>
      </c>
      <c r="Y25" s="45">
        <f t="shared" si="1"/>
        <v>0</v>
      </c>
      <c r="Z25" s="45">
        <f t="shared" si="1"/>
        <v>0</v>
      </c>
      <c r="AA25" s="45">
        <f t="shared" si="1"/>
        <v>0</v>
      </c>
      <c r="AB25" s="45">
        <f t="shared" si="1"/>
        <v>0</v>
      </c>
      <c r="AC25" s="45">
        <f t="shared" si="1"/>
        <v>0</v>
      </c>
      <c r="AD25" s="45">
        <f t="shared" si="1"/>
        <v>0</v>
      </c>
      <c r="AE25" s="45">
        <f t="shared" si="1"/>
        <v>0</v>
      </c>
      <c r="AF25" s="45">
        <f t="shared" si="1"/>
        <v>0</v>
      </c>
      <c r="AG25" s="45">
        <f t="shared" si="1"/>
        <v>0</v>
      </c>
      <c r="AH25" s="45">
        <f t="shared" si="1"/>
        <v>0</v>
      </c>
      <c r="AI25" s="45">
        <f t="shared" si="1"/>
        <v>0</v>
      </c>
      <c r="AJ25" s="45">
        <f t="shared" si="1"/>
        <v>0</v>
      </c>
      <c r="AK25" s="45">
        <f t="shared" si="1"/>
        <v>0</v>
      </c>
      <c r="AL25" s="45">
        <f t="shared" si="1"/>
        <v>0</v>
      </c>
      <c r="AM25" s="45">
        <f t="shared" si="11"/>
        <v>0</v>
      </c>
      <c r="AN25" s="45">
        <f t="shared" si="2"/>
        <v>0</v>
      </c>
      <c r="AO25" s="45">
        <f t="shared" si="2"/>
        <v>0</v>
      </c>
      <c r="AP25" s="45">
        <f t="shared" si="2"/>
        <v>0</v>
      </c>
      <c r="AQ25" s="45">
        <f t="shared" si="2"/>
        <v>0</v>
      </c>
      <c r="AR25" s="45">
        <f t="shared" si="2"/>
        <v>0</v>
      </c>
      <c r="AS25" s="45">
        <f t="shared" si="2"/>
        <v>0</v>
      </c>
      <c r="AT25" s="45">
        <f t="shared" si="2"/>
        <v>0</v>
      </c>
      <c r="AU25" s="45">
        <f t="shared" si="2"/>
        <v>0</v>
      </c>
      <c r="AV25" s="45">
        <f t="shared" si="2"/>
        <v>0</v>
      </c>
      <c r="AW25" s="45">
        <f t="shared" si="2"/>
        <v>0</v>
      </c>
      <c r="AX25" s="45">
        <f t="shared" si="2"/>
        <v>0</v>
      </c>
      <c r="AY25" s="45">
        <f t="shared" si="2"/>
        <v>0</v>
      </c>
      <c r="AZ25" s="45">
        <f t="shared" si="2"/>
        <v>0</v>
      </c>
      <c r="BA25" s="45">
        <f t="shared" si="2"/>
        <v>0</v>
      </c>
      <c r="BB25" s="45" t="str">
        <f>IF($D25&lt;&gt;"",VLOOKUP($D25,ComptesParNuméro!$N$2:$P$1266,3,FALSE),"")</f>
        <v/>
      </c>
      <c r="BC25" s="45">
        <f t="shared" si="12"/>
        <v>0</v>
      </c>
      <c r="BD25" s="45">
        <f t="shared" si="13"/>
        <v>0</v>
      </c>
      <c r="BE25" s="45">
        <f t="shared" si="14"/>
        <v>0</v>
      </c>
      <c r="BF25" s="45">
        <f t="shared" si="15"/>
        <v>0</v>
      </c>
      <c r="BG25" s="45">
        <f t="shared" si="16"/>
        <v>0</v>
      </c>
      <c r="BH25" s="45">
        <f t="shared" si="17"/>
        <v>0</v>
      </c>
      <c r="BI25" s="45">
        <f t="shared" si="18"/>
        <v>0</v>
      </c>
      <c r="BJ25" s="45">
        <f t="shared" si="19"/>
        <v>0</v>
      </c>
      <c r="BK25" s="45">
        <f t="shared" si="20"/>
        <v>0</v>
      </c>
      <c r="BL25" s="45">
        <f t="shared" si="21"/>
        <v>0</v>
      </c>
      <c r="BM25" s="45">
        <f t="shared" si="22"/>
        <v>0</v>
      </c>
      <c r="BN25" s="45">
        <f t="shared" si="23"/>
        <v>0</v>
      </c>
      <c r="BO25" s="45">
        <f t="shared" si="24"/>
        <v>0</v>
      </c>
      <c r="BP25" s="45">
        <f t="shared" si="25"/>
        <v>0</v>
      </c>
      <c r="BQ25" s="45">
        <f t="shared" si="26"/>
        <v>0</v>
      </c>
      <c r="BR25" s="45">
        <f t="shared" si="27"/>
        <v>0</v>
      </c>
      <c r="BS25" s="45">
        <f t="shared" si="28"/>
        <v>0</v>
      </c>
      <c r="BT25" s="45">
        <f t="shared" si="29"/>
        <v>0</v>
      </c>
      <c r="BU25" s="45">
        <f t="shared" si="30"/>
        <v>0</v>
      </c>
      <c r="BV25" s="45">
        <f t="shared" si="31"/>
        <v>0</v>
      </c>
      <c r="BW25" s="45">
        <f t="shared" si="32"/>
        <v>0</v>
      </c>
      <c r="BX25" s="45">
        <f t="shared" si="33"/>
        <v>0</v>
      </c>
      <c r="BY25" s="45">
        <f t="shared" si="34"/>
        <v>0</v>
      </c>
      <c r="BZ25" s="45">
        <f t="shared" si="35"/>
        <v>0</v>
      </c>
      <c r="CA25" s="45">
        <f t="shared" si="36"/>
        <v>0</v>
      </c>
      <c r="CB25" s="45">
        <f t="shared" si="37"/>
        <v>0</v>
      </c>
      <c r="CC25" s="45">
        <f t="shared" si="38"/>
        <v>0</v>
      </c>
      <c r="CD25" s="45">
        <f t="shared" si="39"/>
        <v>0</v>
      </c>
      <c r="CE25" s="45">
        <f t="shared" si="40"/>
        <v>0</v>
      </c>
      <c r="CF25" s="45">
        <f t="shared" si="41"/>
        <v>0</v>
      </c>
      <c r="CG25" s="45">
        <f t="shared" si="42"/>
        <v>0</v>
      </c>
      <c r="CH25" s="45">
        <f t="shared" si="43"/>
        <v>0</v>
      </c>
      <c r="CI25" s="45">
        <f t="shared" si="44"/>
        <v>0</v>
      </c>
      <c r="CJ25" s="45">
        <f t="shared" si="45"/>
        <v>0</v>
      </c>
      <c r="CK25" s="45">
        <f t="shared" si="46"/>
        <v>0</v>
      </c>
      <c r="CL25" s="45">
        <f t="shared" si="47"/>
        <v>0</v>
      </c>
      <c r="CM25" s="45">
        <f t="shared" si="48"/>
        <v>0</v>
      </c>
      <c r="CN25" s="45">
        <f t="shared" si="49"/>
        <v>0</v>
      </c>
      <c r="CO25" s="45">
        <f t="shared" si="50"/>
        <v>0</v>
      </c>
      <c r="CP25" s="45">
        <f t="shared" si="51"/>
        <v>0</v>
      </c>
      <c r="CQ25" s="45">
        <f t="shared" si="52"/>
        <v>0</v>
      </c>
      <c r="CR25" s="45">
        <f t="shared" si="53"/>
        <v>0</v>
      </c>
      <c r="CS25" s="45">
        <f t="shared" si="54"/>
        <v>0</v>
      </c>
      <c r="CT25" s="45">
        <f t="shared" si="55"/>
        <v>0</v>
      </c>
      <c r="CU25" s="45">
        <f t="shared" si="56"/>
        <v>0</v>
      </c>
      <c r="CV25" s="45">
        <f t="shared" si="57"/>
        <v>0</v>
      </c>
      <c r="CW25" s="45">
        <f t="shared" si="58"/>
        <v>0</v>
      </c>
      <c r="CX25" s="45">
        <f t="shared" si="59"/>
        <v>0</v>
      </c>
      <c r="CY25" s="45">
        <f t="shared" si="60"/>
        <v>0</v>
      </c>
      <c r="CZ25" s="45">
        <f t="shared" si="61"/>
        <v>0</v>
      </c>
      <c r="DA25" s="45">
        <f t="shared" si="62"/>
        <v>0</v>
      </c>
      <c r="DB25" s="45">
        <f t="shared" si="63"/>
        <v>0</v>
      </c>
      <c r="DC25" s="45">
        <f t="shared" si="64"/>
        <v>0</v>
      </c>
      <c r="DD25" s="45">
        <f t="shared" si="65"/>
        <v>0</v>
      </c>
      <c r="DE25" s="45">
        <f t="shared" si="66"/>
        <v>0</v>
      </c>
      <c r="DF25" s="45">
        <f t="shared" si="67"/>
        <v>0</v>
      </c>
      <c r="DG25" s="45">
        <f t="shared" si="68"/>
        <v>0</v>
      </c>
      <c r="DH25" s="45">
        <f t="shared" si="69"/>
        <v>0</v>
      </c>
      <c r="DI25" s="45">
        <f t="shared" si="70"/>
        <v>0</v>
      </c>
      <c r="DJ25" s="45">
        <f t="shared" si="71"/>
        <v>0</v>
      </c>
      <c r="DK25" s="45">
        <f t="shared" si="72"/>
        <v>0</v>
      </c>
      <c r="DL25" s="45">
        <f t="shared" si="73"/>
        <v>0</v>
      </c>
      <c r="DM25" s="45">
        <f t="shared" si="74"/>
        <v>0</v>
      </c>
      <c r="DN25" s="45">
        <f t="shared" si="75"/>
        <v>0</v>
      </c>
      <c r="DO25" s="45">
        <f t="shared" si="76"/>
        <v>0</v>
      </c>
      <c r="DP25" s="45">
        <f t="shared" si="77"/>
        <v>0</v>
      </c>
      <c r="DQ25" s="45">
        <f t="shared" si="78"/>
        <v>0</v>
      </c>
      <c r="DR25" s="45">
        <f t="shared" si="79"/>
        <v>0</v>
      </c>
      <c r="DS25" s="45">
        <f t="shared" si="80"/>
        <v>0</v>
      </c>
      <c r="DT25" s="45">
        <f t="shared" si="81"/>
        <v>0</v>
      </c>
      <c r="DU25" s="45">
        <f t="shared" si="82"/>
        <v>0</v>
      </c>
      <c r="DV25" s="45">
        <f t="shared" si="83"/>
        <v>0</v>
      </c>
      <c r="DW25" s="45">
        <f t="shared" si="84"/>
        <v>0</v>
      </c>
      <c r="DX25" s="45">
        <f t="shared" si="85"/>
        <v>0</v>
      </c>
      <c r="DY25" s="45">
        <f t="shared" si="86"/>
        <v>0</v>
      </c>
      <c r="DZ25" s="45">
        <f t="shared" si="87"/>
        <v>0</v>
      </c>
      <c r="EA25" s="45">
        <f t="shared" si="88"/>
        <v>0</v>
      </c>
      <c r="EB25" s="45">
        <f t="shared" si="89"/>
        <v>0</v>
      </c>
      <c r="EC25" s="45">
        <f t="shared" si="90"/>
        <v>0</v>
      </c>
      <c r="ED25" s="45">
        <f t="shared" si="91"/>
        <v>0</v>
      </c>
      <c r="EE25" s="45">
        <f t="shared" si="92"/>
        <v>0</v>
      </c>
      <c r="EF25" s="45">
        <f t="shared" si="93"/>
        <v>0</v>
      </c>
      <c r="EG25" s="45">
        <f t="shared" si="94"/>
        <v>0</v>
      </c>
      <c r="EH25" s="45">
        <f t="shared" si="95"/>
        <v>0</v>
      </c>
      <c r="EI25" s="45">
        <f t="shared" si="96"/>
        <v>0</v>
      </c>
      <c r="EJ25" s="45">
        <f t="shared" si="97"/>
        <v>0</v>
      </c>
      <c r="EK25" s="45">
        <f t="shared" si="98"/>
        <v>0</v>
      </c>
      <c r="EL25" s="45">
        <f t="shared" si="99"/>
        <v>0</v>
      </c>
      <c r="EM25" s="45">
        <f t="shared" si="100"/>
        <v>0</v>
      </c>
      <c r="EN25" s="45">
        <f t="shared" si="101"/>
        <v>0</v>
      </c>
    </row>
    <row r="26" spans="1:144" ht="15.75" thickBot="1" x14ac:dyDescent="0.3">
      <c r="A26" s="48" t="s">
        <v>1570</v>
      </c>
      <c r="B26" s="57"/>
      <c r="C26" s="59"/>
      <c r="D26" s="180"/>
      <c r="E26" s="181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45" t="str">
        <f t="shared" si="0"/>
        <v/>
      </c>
      <c r="V26" s="54">
        <f t="shared" si="9"/>
        <v>0</v>
      </c>
      <c r="W26" s="45" t="str">
        <f>IF($D26&lt;&gt;"",VLOOKUP($D26,ComptesParNuméro!$N$2:$O$1266,2,FALSE),"")</f>
        <v/>
      </c>
      <c r="X26" s="45">
        <f t="shared" si="10"/>
        <v>0</v>
      </c>
      <c r="Y26" s="45">
        <f t="shared" si="10"/>
        <v>0</v>
      </c>
      <c r="Z26" s="45">
        <f t="shared" si="10"/>
        <v>0</v>
      </c>
      <c r="AA26" s="45">
        <f t="shared" si="10"/>
        <v>0</v>
      </c>
      <c r="AB26" s="45">
        <f t="shared" si="10"/>
        <v>0</v>
      </c>
      <c r="AC26" s="45">
        <f t="shared" si="10"/>
        <v>0</v>
      </c>
      <c r="AD26" s="45">
        <f t="shared" si="10"/>
        <v>0</v>
      </c>
      <c r="AE26" s="45">
        <f t="shared" si="10"/>
        <v>0</v>
      </c>
      <c r="AF26" s="45">
        <f t="shared" si="10"/>
        <v>0</v>
      </c>
      <c r="AG26" s="45">
        <f t="shared" si="10"/>
        <v>0</v>
      </c>
      <c r="AH26" s="45">
        <f t="shared" si="10"/>
        <v>0</v>
      </c>
      <c r="AI26" s="45">
        <f t="shared" si="10"/>
        <v>0</v>
      </c>
      <c r="AJ26" s="45">
        <f t="shared" si="10"/>
        <v>0</v>
      </c>
      <c r="AK26" s="45">
        <f t="shared" si="10"/>
        <v>0</v>
      </c>
      <c r="AL26" s="45">
        <f t="shared" si="10"/>
        <v>0</v>
      </c>
      <c r="AM26" s="45">
        <f t="shared" si="11"/>
        <v>0</v>
      </c>
      <c r="AN26" s="45">
        <f t="shared" si="11"/>
        <v>0</v>
      </c>
      <c r="AO26" s="45">
        <f t="shared" si="11"/>
        <v>0</v>
      </c>
      <c r="AP26" s="45">
        <f t="shared" si="11"/>
        <v>0</v>
      </c>
      <c r="AQ26" s="45">
        <f t="shared" si="11"/>
        <v>0</v>
      </c>
      <c r="AR26" s="45">
        <f t="shared" si="11"/>
        <v>0</v>
      </c>
      <c r="AS26" s="45">
        <f t="shared" si="11"/>
        <v>0</v>
      </c>
      <c r="AT26" s="45">
        <f t="shared" si="11"/>
        <v>0</v>
      </c>
      <c r="AU26" s="45">
        <f t="shared" si="11"/>
        <v>0</v>
      </c>
      <c r="AV26" s="45">
        <f t="shared" si="11"/>
        <v>0</v>
      </c>
      <c r="AW26" s="45">
        <f t="shared" si="11"/>
        <v>0</v>
      </c>
      <c r="AX26" s="45">
        <f t="shared" si="11"/>
        <v>0</v>
      </c>
      <c r="AY26" s="45">
        <f t="shared" si="11"/>
        <v>0</v>
      </c>
      <c r="AZ26" s="45">
        <f t="shared" si="11"/>
        <v>0</v>
      </c>
      <c r="BA26" s="45">
        <f t="shared" si="11"/>
        <v>0</v>
      </c>
      <c r="BB26" s="45" t="str">
        <f>IF($D26&lt;&gt;"",VLOOKUP($D26,ComptesParNuméro!$N$2:$P$1266,3,FALSE),"")</f>
        <v/>
      </c>
      <c r="BC26" s="45">
        <f t="shared" si="12"/>
        <v>0</v>
      </c>
      <c r="BD26" s="45">
        <f t="shared" si="13"/>
        <v>0</v>
      </c>
      <c r="BE26" s="45">
        <f t="shared" si="14"/>
        <v>0</v>
      </c>
      <c r="BF26" s="45">
        <f t="shared" si="15"/>
        <v>0</v>
      </c>
      <c r="BG26" s="45">
        <f t="shared" si="16"/>
        <v>0</v>
      </c>
      <c r="BH26" s="45">
        <f t="shared" si="17"/>
        <v>0</v>
      </c>
      <c r="BI26" s="45">
        <f t="shared" si="18"/>
        <v>0</v>
      </c>
      <c r="BJ26" s="45">
        <f t="shared" si="19"/>
        <v>0</v>
      </c>
      <c r="BK26" s="45">
        <f t="shared" si="20"/>
        <v>0</v>
      </c>
      <c r="BL26" s="45">
        <f t="shared" si="21"/>
        <v>0</v>
      </c>
      <c r="BM26" s="45">
        <f t="shared" si="22"/>
        <v>0</v>
      </c>
      <c r="BN26" s="45">
        <f t="shared" si="23"/>
        <v>0</v>
      </c>
      <c r="BO26" s="45">
        <f t="shared" si="24"/>
        <v>0</v>
      </c>
      <c r="BP26" s="45">
        <f t="shared" si="25"/>
        <v>0</v>
      </c>
      <c r="BQ26" s="45">
        <f t="shared" si="26"/>
        <v>0</v>
      </c>
      <c r="BR26" s="45">
        <f t="shared" si="27"/>
        <v>0</v>
      </c>
      <c r="BS26" s="45">
        <f t="shared" si="28"/>
        <v>0</v>
      </c>
      <c r="BT26" s="45">
        <f t="shared" si="29"/>
        <v>0</v>
      </c>
      <c r="BU26" s="45">
        <f t="shared" si="30"/>
        <v>0</v>
      </c>
      <c r="BV26" s="45">
        <f t="shared" si="31"/>
        <v>0</v>
      </c>
      <c r="BW26" s="45">
        <f t="shared" si="32"/>
        <v>0</v>
      </c>
      <c r="BX26" s="45">
        <f t="shared" si="33"/>
        <v>0</v>
      </c>
      <c r="BY26" s="45">
        <f t="shared" si="34"/>
        <v>0</v>
      </c>
      <c r="BZ26" s="45">
        <f t="shared" si="35"/>
        <v>0</v>
      </c>
      <c r="CA26" s="45">
        <f t="shared" si="36"/>
        <v>0</v>
      </c>
      <c r="CB26" s="45">
        <f t="shared" si="37"/>
        <v>0</v>
      </c>
      <c r="CC26" s="45">
        <f t="shared" si="38"/>
        <v>0</v>
      </c>
      <c r="CD26" s="45">
        <f t="shared" si="39"/>
        <v>0</v>
      </c>
      <c r="CE26" s="45">
        <f t="shared" si="40"/>
        <v>0</v>
      </c>
      <c r="CF26" s="45">
        <f t="shared" si="41"/>
        <v>0</v>
      </c>
      <c r="CG26" s="45">
        <f t="shared" si="42"/>
        <v>0</v>
      </c>
      <c r="CH26" s="45">
        <f t="shared" si="43"/>
        <v>0</v>
      </c>
      <c r="CI26" s="45">
        <f t="shared" si="44"/>
        <v>0</v>
      </c>
      <c r="CJ26" s="45">
        <f t="shared" si="45"/>
        <v>0</v>
      </c>
      <c r="CK26" s="45">
        <f t="shared" si="46"/>
        <v>0</v>
      </c>
      <c r="CL26" s="45">
        <f t="shared" si="47"/>
        <v>0</v>
      </c>
      <c r="CM26" s="45">
        <f t="shared" si="48"/>
        <v>0</v>
      </c>
      <c r="CN26" s="45">
        <f t="shared" si="49"/>
        <v>0</v>
      </c>
      <c r="CO26" s="45">
        <f t="shared" si="50"/>
        <v>0</v>
      </c>
      <c r="CP26" s="45">
        <f t="shared" si="51"/>
        <v>0</v>
      </c>
      <c r="CQ26" s="45">
        <f t="shared" si="52"/>
        <v>0</v>
      </c>
      <c r="CR26" s="45">
        <f t="shared" si="53"/>
        <v>0</v>
      </c>
      <c r="CS26" s="45">
        <f t="shared" si="54"/>
        <v>0</v>
      </c>
      <c r="CT26" s="45">
        <f t="shared" si="55"/>
        <v>0</v>
      </c>
      <c r="CU26" s="45">
        <f t="shared" si="56"/>
        <v>0</v>
      </c>
      <c r="CV26" s="45">
        <f t="shared" si="57"/>
        <v>0</v>
      </c>
      <c r="CW26" s="45">
        <f t="shared" si="58"/>
        <v>0</v>
      </c>
      <c r="CX26" s="45">
        <f t="shared" si="59"/>
        <v>0</v>
      </c>
      <c r="CY26" s="45">
        <f t="shared" si="60"/>
        <v>0</v>
      </c>
      <c r="CZ26" s="45">
        <f t="shared" si="61"/>
        <v>0</v>
      </c>
      <c r="DA26" s="45">
        <f t="shared" si="62"/>
        <v>0</v>
      </c>
      <c r="DB26" s="45">
        <f t="shared" si="63"/>
        <v>0</v>
      </c>
      <c r="DC26" s="45">
        <f t="shared" si="64"/>
        <v>0</v>
      </c>
      <c r="DD26" s="45">
        <f t="shared" si="65"/>
        <v>0</v>
      </c>
      <c r="DE26" s="45">
        <f t="shared" si="66"/>
        <v>0</v>
      </c>
      <c r="DF26" s="45">
        <f t="shared" si="67"/>
        <v>0</v>
      </c>
      <c r="DG26" s="45">
        <f t="shared" si="68"/>
        <v>0</v>
      </c>
      <c r="DH26" s="45">
        <f t="shared" si="69"/>
        <v>0</v>
      </c>
      <c r="DI26" s="45">
        <f t="shared" si="70"/>
        <v>0</v>
      </c>
      <c r="DJ26" s="45">
        <f t="shared" si="71"/>
        <v>0</v>
      </c>
      <c r="DK26" s="45">
        <f t="shared" si="72"/>
        <v>0</v>
      </c>
      <c r="DL26" s="45">
        <f t="shared" si="73"/>
        <v>0</v>
      </c>
      <c r="DM26" s="45">
        <f t="shared" si="74"/>
        <v>0</v>
      </c>
      <c r="DN26" s="45">
        <f t="shared" si="75"/>
        <v>0</v>
      </c>
      <c r="DO26" s="45">
        <f t="shared" si="76"/>
        <v>0</v>
      </c>
      <c r="DP26" s="45">
        <f t="shared" si="77"/>
        <v>0</v>
      </c>
      <c r="DQ26" s="45">
        <f t="shared" si="78"/>
        <v>0</v>
      </c>
      <c r="DR26" s="45">
        <f t="shared" si="79"/>
        <v>0</v>
      </c>
      <c r="DS26" s="45">
        <f t="shared" si="80"/>
        <v>0</v>
      </c>
      <c r="DT26" s="45">
        <f t="shared" si="81"/>
        <v>0</v>
      </c>
      <c r="DU26" s="45">
        <f t="shared" si="82"/>
        <v>0</v>
      </c>
      <c r="DV26" s="45">
        <f t="shared" si="83"/>
        <v>0</v>
      </c>
      <c r="DW26" s="45">
        <f t="shared" si="84"/>
        <v>0</v>
      </c>
      <c r="DX26" s="45">
        <f t="shared" si="85"/>
        <v>0</v>
      </c>
      <c r="DY26" s="45">
        <f t="shared" si="86"/>
        <v>0</v>
      </c>
      <c r="DZ26" s="45">
        <f t="shared" si="87"/>
        <v>0</v>
      </c>
      <c r="EA26" s="45">
        <f t="shared" si="88"/>
        <v>0</v>
      </c>
      <c r="EB26" s="45">
        <f t="shared" si="89"/>
        <v>0</v>
      </c>
      <c r="EC26" s="45">
        <f t="shared" si="90"/>
        <v>0</v>
      </c>
      <c r="ED26" s="45">
        <f t="shared" si="91"/>
        <v>0</v>
      </c>
      <c r="EE26" s="45">
        <f t="shared" si="92"/>
        <v>0</v>
      </c>
      <c r="EF26" s="45">
        <f t="shared" si="93"/>
        <v>0</v>
      </c>
      <c r="EG26" s="45">
        <f t="shared" si="94"/>
        <v>0</v>
      </c>
      <c r="EH26" s="45">
        <f t="shared" si="95"/>
        <v>0</v>
      </c>
      <c r="EI26" s="45">
        <f t="shared" si="96"/>
        <v>0</v>
      </c>
      <c r="EJ26" s="45">
        <f t="shared" si="97"/>
        <v>0</v>
      </c>
      <c r="EK26" s="45">
        <f t="shared" si="98"/>
        <v>0</v>
      </c>
      <c r="EL26" s="45">
        <f t="shared" si="99"/>
        <v>0</v>
      </c>
      <c r="EM26" s="45">
        <f t="shared" si="100"/>
        <v>0</v>
      </c>
      <c r="EN26" s="45">
        <f t="shared" si="101"/>
        <v>0</v>
      </c>
    </row>
    <row r="27" spans="1:144" ht="15.75" thickBot="1" x14ac:dyDescent="0.3">
      <c r="A27" s="48" t="s">
        <v>1570</v>
      </c>
      <c r="B27" s="57"/>
      <c r="C27" s="59"/>
      <c r="D27" s="180"/>
      <c r="E27" s="181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45" t="str">
        <f t="shared" si="0"/>
        <v/>
      </c>
      <c r="V27" s="54">
        <f t="shared" si="9"/>
        <v>0</v>
      </c>
      <c r="W27" s="45" t="str">
        <f>IF($D27&lt;&gt;"",VLOOKUP($D27,ComptesParNuméro!$N$2:$O$1266,2,FALSE),"")</f>
        <v/>
      </c>
      <c r="X27" s="45">
        <f t="shared" si="10"/>
        <v>0</v>
      </c>
      <c r="Y27" s="45">
        <f t="shared" si="10"/>
        <v>0</v>
      </c>
      <c r="Z27" s="45">
        <f t="shared" si="10"/>
        <v>0</v>
      </c>
      <c r="AA27" s="45">
        <f t="shared" si="10"/>
        <v>0</v>
      </c>
      <c r="AB27" s="45">
        <f t="shared" si="10"/>
        <v>0</v>
      </c>
      <c r="AC27" s="45">
        <f t="shared" si="10"/>
        <v>0</v>
      </c>
      <c r="AD27" s="45">
        <f t="shared" si="10"/>
        <v>0</v>
      </c>
      <c r="AE27" s="45">
        <f t="shared" si="10"/>
        <v>0</v>
      </c>
      <c r="AF27" s="45">
        <f t="shared" si="10"/>
        <v>0</v>
      </c>
      <c r="AG27" s="45">
        <f t="shared" si="10"/>
        <v>0</v>
      </c>
      <c r="AH27" s="45">
        <f t="shared" si="10"/>
        <v>0</v>
      </c>
      <c r="AI27" s="45">
        <f t="shared" si="10"/>
        <v>0</v>
      </c>
      <c r="AJ27" s="45">
        <f t="shared" si="10"/>
        <v>0</v>
      </c>
      <c r="AK27" s="45">
        <f t="shared" si="10"/>
        <v>0</v>
      </c>
      <c r="AL27" s="45">
        <f t="shared" si="10"/>
        <v>0</v>
      </c>
      <c r="AM27" s="45">
        <f t="shared" si="11"/>
        <v>0</v>
      </c>
      <c r="AN27" s="45">
        <f t="shared" si="11"/>
        <v>0</v>
      </c>
      <c r="AO27" s="45">
        <f t="shared" si="11"/>
        <v>0</v>
      </c>
      <c r="AP27" s="45">
        <f t="shared" si="11"/>
        <v>0</v>
      </c>
      <c r="AQ27" s="45">
        <f t="shared" si="11"/>
        <v>0</v>
      </c>
      <c r="AR27" s="45">
        <f t="shared" si="11"/>
        <v>0</v>
      </c>
      <c r="AS27" s="45">
        <f t="shared" si="11"/>
        <v>0</v>
      </c>
      <c r="AT27" s="45">
        <f t="shared" si="11"/>
        <v>0</v>
      </c>
      <c r="AU27" s="45">
        <f t="shared" si="11"/>
        <v>0</v>
      </c>
      <c r="AV27" s="45">
        <f t="shared" si="11"/>
        <v>0</v>
      </c>
      <c r="AW27" s="45">
        <f t="shared" si="11"/>
        <v>0</v>
      </c>
      <c r="AX27" s="45">
        <f t="shared" si="11"/>
        <v>0</v>
      </c>
      <c r="AY27" s="45">
        <f t="shared" si="11"/>
        <v>0</v>
      </c>
      <c r="AZ27" s="45">
        <f t="shared" si="11"/>
        <v>0</v>
      </c>
      <c r="BA27" s="45">
        <f t="shared" si="11"/>
        <v>0</v>
      </c>
      <c r="BB27" s="45" t="str">
        <f>IF($D27&lt;&gt;"",VLOOKUP($D27,ComptesParNuméro!$N$2:$P$1266,3,FALSE),"")</f>
        <v/>
      </c>
      <c r="BC27" s="45">
        <f t="shared" si="12"/>
        <v>0</v>
      </c>
      <c r="BD27" s="45">
        <f t="shared" si="13"/>
        <v>0</v>
      </c>
      <c r="BE27" s="45">
        <f t="shared" si="14"/>
        <v>0</v>
      </c>
      <c r="BF27" s="45">
        <f t="shared" si="15"/>
        <v>0</v>
      </c>
      <c r="BG27" s="45">
        <f t="shared" si="16"/>
        <v>0</v>
      </c>
      <c r="BH27" s="45">
        <f t="shared" si="17"/>
        <v>0</v>
      </c>
      <c r="BI27" s="45">
        <f t="shared" si="18"/>
        <v>0</v>
      </c>
      <c r="BJ27" s="45">
        <f t="shared" si="19"/>
        <v>0</v>
      </c>
      <c r="BK27" s="45">
        <f t="shared" si="20"/>
        <v>0</v>
      </c>
      <c r="BL27" s="45">
        <f t="shared" si="21"/>
        <v>0</v>
      </c>
      <c r="BM27" s="45">
        <f t="shared" si="22"/>
        <v>0</v>
      </c>
      <c r="BN27" s="45">
        <f t="shared" si="23"/>
        <v>0</v>
      </c>
      <c r="BO27" s="45">
        <f t="shared" si="24"/>
        <v>0</v>
      </c>
      <c r="BP27" s="45">
        <f t="shared" si="25"/>
        <v>0</v>
      </c>
      <c r="BQ27" s="45">
        <f t="shared" si="26"/>
        <v>0</v>
      </c>
      <c r="BR27" s="45">
        <f t="shared" si="27"/>
        <v>0</v>
      </c>
      <c r="BS27" s="45">
        <f t="shared" si="28"/>
        <v>0</v>
      </c>
      <c r="BT27" s="45">
        <f t="shared" si="29"/>
        <v>0</v>
      </c>
      <c r="BU27" s="45">
        <f t="shared" si="30"/>
        <v>0</v>
      </c>
      <c r="BV27" s="45">
        <f t="shared" si="31"/>
        <v>0</v>
      </c>
      <c r="BW27" s="45">
        <f t="shared" si="32"/>
        <v>0</v>
      </c>
      <c r="BX27" s="45">
        <f t="shared" si="33"/>
        <v>0</v>
      </c>
      <c r="BY27" s="45">
        <f t="shared" si="34"/>
        <v>0</v>
      </c>
      <c r="BZ27" s="45">
        <f t="shared" si="35"/>
        <v>0</v>
      </c>
      <c r="CA27" s="45">
        <f t="shared" si="36"/>
        <v>0</v>
      </c>
      <c r="CB27" s="45">
        <f t="shared" si="37"/>
        <v>0</v>
      </c>
      <c r="CC27" s="45">
        <f t="shared" si="38"/>
        <v>0</v>
      </c>
      <c r="CD27" s="45">
        <f t="shared" si="39"/>
        <v>0</v>
      </c>
      <c r="CE27" s="45">
        <f t="shared" si="40"/>
        <v>0</v>
      </c>
      <c r="CF27" s="45">
        <f t="shared" si="41"/>
        <v>0</v>
      </c>
      <c r="CG27" s="45">
        <f t="shared" si="42"/>
        <v>0</v>
      </c>
      <c r="CH27" s="45">
        <f t="shared" si="43"/>
        <v>0</v>
      </c>
      <c r="CI27" s="45">
        <f t="shared" si="44"/>
        <v>0</v>
      </c>
      <c r="CJ27" s="45">
        <f t="shared" si="45"/>
        <v>0</v>
      </c>
      <c r="CK27" s="45">
        <f t="shared" si="46"/>
        <v>0</v>
      </c>
      <c r="CL27" s="45">
        <f t="shared" si="47"/>
        <v>0</v>
      </c>
      <c r="CM27" s="45">
        <f t="shared" si="48"/>
        <v>0</v>
      </c>
      <c r="CN27" s="45">
        <f t="shared" si="49"/>
        <v>0</v>
      </c>
      <c r="CO27" s="45">
        <f t="shared" si="50"/>
        <v>0</v>
      </c>
      <c r="CP27" s="45">
        <f t="shared" si="51"/>
        <v>0</v>
      </c>
      <c r="CQ27" s="45">
        <f t="shared" si="52"/>
        <v>0</v>
      </c>
      <c r="CR27" s="45">
        <f t="shared" si="53"/>
        <v>0</v>
      </c>
      <c r="CS27" s="45">
        <f t="shared" si="54"/>
        <v>0</v>
      </c>
      <c r="CT27" s="45">
        <f t="shared" si="55"/>
        <v>0</v>
      </c>
      <c r="CU27" s="45">
        <f t="shared" si="56"/>
        <v>0</v>
      </c>
      <c r="CV27" s="45">
        <f t="shared" si="57"/>
        <v>0</v>
      </c>
      <c r="CW27" s="45">
        <f t="shared" si="58"/>
        <v>0</v>
      </c>
      <c r="CX27" s="45">
        <f t="shared" si="59"/>
        <v>0</v>
      </c>
      <c r="CY27" s="45">
        <f t="shared" si="60"/>
        <v>0</v>
      </c>
      <c r="CZ27" s="45">
        <f t="shared" si="61"/>
        <v>0</v>
      </c>
      <c r="DA27" s="45">
        <f t="shared" si="62"/>
        <v>0</v>
      </c>
      <c r="DB27" s="45">
        <f t="shared" si="63"/>
        <v>0</v>
      </c>
      <c r="DC27" s="45">
        <f t="shared" si="64"/>
        <v>0</v>
      </c>
      <c r="DD27" s="45">
        <f t="shared" si="65"/>
        <v>0</v>
      </c>
      <c r="DE27" s="45">
        <f t="shared" si="66"/>
        <v>0</v>
      </c>
      <c r="DF27" s="45">
        <f t="shared" si="67"/>
        <v>0</v>
      </c>
      <c r="DG27" s="45">
        <f t="shared" si="68"/>
        <v>0</v>
      </c>
      <c r="DH27" s="45">
        <f t="shared" si="69"/>
        <v>0</v>
      </c>
      <c r="DI27" s="45">
        <f t="shared" si="70"/>
        <v>0</v>
      </c>
      <c r="DJ27" s="45">
        <f t="shared" si="71"/>
        <v>0</v>
      </c>
      <c r="DK27" s="45">
        <f t="shared" si="72"/>
        <v>0</v>
      </c>
      <c r="DL27" s="45">
        <f t="shared" si="73"/>
        <v>0</v>
      </c>
      <c r="DM27" s="45">
        <f t="shared" si="74"/>
        <v>0</v>
      </c>
      <c r="DN27" s="45">
        <f t="shared" si="75"/>
        <v>0</v>
      </c>
      <c r="DO27" s="45">
        <f t="shared" si="76"/>
        <v>0</v>
      </c>
      <c r="DP27" s="45">
        <f t="shared" si="77"/>
        <v>0</v>
      </c>
      <c r="DQ27" s="45">
        <f t="shared" si="78"/>
        <v>0</v>
      </c>
      <c r="DR27" s="45">
        <f t="shared" si="79"/>
        <v>0</v>
      </c>
      <c r="DS27" s="45">
        <f t="shared" si="80"/>
        <v>0</v>
      </c>
      <c r="DT27" s="45">
        <f t="shared" si="81"/>
        <v>0</v>
      </c>
      <c r="DU27" s="45">
        <f t="shared" si="82"/>
        <v>0</v>
      </c>
      <c r="DV27" s="45">
        <f t="shared" si="83"/>
        <v>0</v>
      </c>
      <c r="DW27" s="45">
        <f t="shared" si="84"/>
        <v>0</v>
      </c>
      <c r="DX27" s="45">
        <f t="shared" si="85"/>
        <v>0</v>
      </c>
      <c r="DY27" s="45">
        <f t="shared" si="86"/>
        <v>0</v>
      </c>
      <c r="DZ27" s="45">
        <f t="shared" si="87"/>
        <v>0</v>
      </c>
      <c r="EA27" s="45">
        <f t="shared" si="88"/>
        <v>0</v>
      </c>
      <c r="EB27" s="45">
        <f t="shared" si="89"/>
        <v>0</v>
      </c>
      <c r="EC27" s="45">
        <f t="shared" si="90"/>
        <v>0</v>
      </c>
      <c r="ED27" s="45">
        <f t="shared" si="91"/>
        <v>0</v>
      </c>
      <c r="EE27" s="45">
        <f t="shared" si="92"/>
        <v>0</v>
      </c>
      <c r="EF27" s="45">
        <f t="shared" si="93"/>
        <v>0</v>
      </c>
      <c r="EG27" s="45">
        <f t="shared" si="94"/>
        <v>0</v>
      </c>
      <c r="EH27" s="45">
        <f t="shared" si="95"/>
        <v>0</v>
      </c>
      <c r="EI27" s="45">
        <f t="shared" si="96"/>
        <v>0</v>
      </c>
      <c r="EJ27" s="45">
        <f t="shared" si="97"/>
        <v>0</v>
      </c>
      <c r="EK27" s="45">
        <f t="shared" si="98"/>
        <v>0</v>
      </c>
      <c r="EL27" s="45">
        <f t="shared" si="99"/>
        <v>0</v>
      </c>
      <c r="EM27" s="45">
        <f t="shared" si="100"/>
        <v>0</v>
      </c>
      <c r="EN27" s="45">
        <f t="shared" si="101"/>
        <v>0</v>
      </c>
    </row>
    <row r="28" spans="1:144" ht="15.75" thickBot="1" x14ac:dyDescent="0.3">
      <c r="A28" s="48" t="s">
        <v>1570</v>
      </c>
      <c r="B28" s="57"/>
      <c r="C28" s="59"/>
      <c r="D28" s="180"/>
      <c r="E28" s="181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45" t="str">
        <f t="shared" si="0"/>
        <v/>
      </c>
      <c r="V28" s="54">
        <f t="shared" si="9"/>
        <v>0</v>
      </c>
      <c r="W28" s="45" t="str">
        <f>IF($D28&lt;&gt;"",VLOOKUP($D28,ComptesParNuméro!$N$2:$O$1266,2,FALSE),"")</f>
        <v/>
      </c>
      <c r="X28" s="45">
        <f t="shared" si="10"/>
        <v>0</v>
      </c>
      <c r="Y28" s="45">
        <f t="shared" si="10"/>
        <v>0</v>
      </c>
      <c r="Z28" s="45">
        <f t="shared" si="10"/>
        <v>0</v>
      </c>
      <c r="AA28" s="45">
        <f t="shared" si="10"/>
        <v>0</v>
      </c>
      <c r="AB28" s="45">
        <f t="shared" si="10"/>
        <v>0</v>
      </c>
      <c r="AC28" s="45">
        <f t="shared" si="10"/>
        <v>0</v>
      </c>
      <c r="AD28" s="45">
        <f t="shared" si="10"/>
        <v>0</v>
      </c>
      <c r="AE28" s="45">
        <f t="shared" si="10"/>
        <v>0</v>
      </c>
      <c r="AF28" s="45">
        <f t="shared" si="10"/>
        <v>0</v>
      </c>
      <c r="AG28" s="45">
        <f t="shared" si="10"/>
        <v>0</v>
      </c>
      <c r="AH28" s="45">
        <f t="shared" si="10"/>
        <v>0</v>
      </c>
      <c r="AI28" s="45">
        <f t="shared" si="10"/>
        <v>0</v>
      </c>
      <c r="AJ28" s="45">
        <f t="shared" si="10"/>
        <v>0</v>
      </c>
      <c r="AK28" s="45">
        <f t="shared" si="10"/>
        <v>0</v>
      </c>
      <c r="AL28" s="45">
        <f t="shared" si="10"/>
        <v>0</v>
      </c>
      <c r="AM28" s="45">
        <f t="shared" si="11"/>
        <v>0</v>
      </c>
      <c r="AN28" s="45">
        <f t="shared" si="11"/>
        <v>0</v>
      </c>
      <c r="AO28" s="45">
        <f t="shared" si="11"/>
        <v>0</v>
      </c>
      <c r="AP28" s="45">
        <f t="shared" si="11"/>
        <v>0</v>
      </c>
      <c r="AQ28" s="45">
        <f t="shared" si="11"/>
        <v>0</v>
      </c>
      <c r="AR28" s="45">
        <f t="shared" si="11"/>
        <v>0</v>
      </c>
      <c r="AS28" s="45">
        <f t="shared" si="11"/>
        <v>0</v>
      </c>
      <c r="AT28" s="45">
        <f t="shared" si="11"/>
        <v>0</v>
      </c>
      <c r="AU28" s="45">
        <f t="shared" si="11"/>
        <v>0</v>
      </c>
      <c r="AV28" s="45">
        <f t="shared" si="11"/>
        <v>0</v>
      </c>
      <c r="AW28" s="45">
        <f t="shared" si="11"/>
        <v>0</v>
      </c>
      <c r="AX28" s="45">
        <f t="shared" si="11"/>
        <v>0</v>
      </c>
      <c r="AY28" s="45">
        <f t="shared" si="11"/>
        <v>0</v>
      </c>
      <c r="AZ28" s="45">
        <f t="shared" si="11"/>
        <v>0</v>
      </c>
      <c r="BA28" s="45">
        <f t="shared" si="11"/>
        <v>0</v>
      </c>
      <c r="BB28" s="45" t="str">
        <f>IF($D28&lt;&gt;"",VLOOKUP($D28,ComptesParNuméro!$N$2:$P$1266,3,FALSE),"")</f>
        <v/>
      </c>
      <c r="BC28" s="45">
        <f t="shared" si="12"/>
        <v>0</v>
      </c>
      <c r="BD28" s="45">
        <f t="shared" si="13"/>
        <v>0</v>
      </c>
      <c r="BE28" s="45">
        <f t="shared" si="14"/>
        <v>0</v>
      </c>
      <c r="BF28" s="45">
        <f t="shared" si="15"/>
        <v>0</v>
      </c>
      <c r="BG28" s="45">
        <f t="shared" si="16"/>
        <v>0</v>
      </c>
      <c r="BH28" s="45">
        <f t="shared" si="17"/>
        <v>0</v>
      </c>
      <c r="BI28" s="45">
        <f t="shared" si="18"/>
        <v>0</v>
      </c>
      <c r="BJ28" s="45">
        <f t="shared" si="19"/>
        <v>0</v>
      </c>
      <c r="BK28" s="45">
        <f t="shared" si="20"/>
        <v>0</v>
      </c>
      <c r="BL28" s="45">
        <f t="shared" si="21"/>
        <v>0</v>
      </c>
      <c r="BM28" s="45">
        <f t="shared" si="22"/>
        <v>0</v>
      </c>
      <c r="BN28" s="45">
        <f t="shared" si="23"/>
        <v>0</v>
      </c>
      <c r="BO28" s="45">
        <f t="shared" si="24"/>
        <v>0</v>
      </c>
      <c r="BP28" s="45">
        <f t="shared" si="25"/>
        <v>0</v>
      </c>
      <c r="BQ28" s="45">
        <f t="shared" si="26"/>
        <v>0</v>
      </c>
      <c r="BR28" s="45">
        <f t="shared" si="27"/>
        <v>0</v>
      </c>
      <c r="BS28" s="45">
        <f t="shared" si="28"/>
        <v>0</v>
      </c>
      <c r="BT28" s="45">
        <f t="shared" si="29"/>
        <v>0</v>
      </c>
      <c r="BU28" s="45">
        <f t="shared" si="30"/>
        <v>0</v>
      </c>
      <c r="BV28" s="45">
        <f t="shared" si="31"/>
        <v>0</v>
      </c>
      <c r="BW28" s="45">
        <f t="shared" si="32"/>
        <v>0</v>
      </c>
      <c r="BX28" s="45">
        <f t="shared" si="33"/>
        <v>0</v>
      </c>
      <c r="BY28" s="45">
        <f t="shared" si="34"/>
        <v>0</v>
      </c>
      <c r="BZ28" s="45">
        <f t="shared" si="35"/>
        <v>0</v>
      </c>
      <c r="CA28" s="45">
        <f t="shared" si="36"/>
        <v>0</v>
      </c>
      <c r="CB28" s="45">
        <f t="shared" si="37"/>
        <v>0</v>
      </c>
      <c r="CC28" s="45">
        <f t="shared" si="38"/>
        <v>0</v>
      </c>
      <c r="CD28" s="45">
        <f t="shared" si="39"/>
        <v>0</v>
      </c>
      <c r="CE28" s="45">
        <f t="shared" si="40"/>
        <v>0</v>
      </c>
      <c r="CF28" s="45">
        <f t="shared" si="41"/>
        <v>0</v>
      </c>
      <c r="CG28" s="45">
        <f t="shared" si="42"/>
        <v>0</v>
      </c>
      <c r="CH28" s="45">
        <f t="shared" si="43"/>
        <v>0</v>
      </c>
      <c r="CI28" s="45">
        <f t="shared" si="44"/>
        <v>0</v>
      </c>
      <c r="CJ28" s="45">
        <f t="shared" si="45"/>
        <v>0</v>
      </c>
      <c r="CK28" s="45">
        <f t="shared" si="46"/>
        <v>0</v>
      </c>
      <c r="CL28" s="45">
        <f t="shared" si="47"/>
        <v>0</v>
      </c>
      <c r="CM28" s="45">
        <f t="shared" si="48"/>
        <v>0</v>
      </c>
      <c r="CN28" s="45">
        <f t="shared" si="49"/>
        <v>0</v>
      </c>
      <c r="CO28" s="45">
        <f t="shared" si="50"/>
        <v>0</v>
      </c>
      <c r="CP28" s="45">
        <f t="shared" si="51"/>
        <v>0</v>
      </c>
      <c r="CQ28" s="45">
        <f t="shared" si="52"/>
        <v>0</v>
      </c>
      <c r="CR28" s="45">
        <f t="shared" si="53"/>
        <v>0</v>
      </c>
      <c r="CS28" s="45">
        <f t="shared" si="54"/>
        <v>0</v>
      </c>
      <c r="CT28" s="45">
        <f t="shared" si="55"/>
        <v>0</v>
      </c>
      <c r="CU28" s="45">
        <f t="shared" si="56"/>
        <v>0</v>
      </c>
      <c r="CV28" s="45">
        <f t="shared" si="57"/>
        <v>0</v>
      </c>
      <c r="CW28" s="45">
        <f t="shared" si="58"/>
        <v>0</v>
      </c>
      <c r="CX28" s="45">
        <f t="shared" si="59"/>
        <v>0</v>
      </c>
      <c r="CY28" s="45">
        <f t="shared" si="60"/>
        <v>0</v>
      </c>
      <c r="CZ28" s="45">
        <f t="shared" si="61"/>
        <v>0</v>
      </c>
      <c r="DA28" s="45">
        <f t="shared" si="62"/>
        <v>0</v>
      </c>
      <c r="DB28" s="45">
        <f t="shared" si="63"/>
        <v>0</v>
      </c>
      <c r="DC28" s="45">
        <f t="shared" si="64"/>
        <v>0</v>
      </c>
      <c r="DD28" s="45">
        <f t="shared" si="65"/>
        <v>0</v>
      </c>
      <c r="DE28" s="45">
        <f t="shared" si="66"/>
        <v>0</v>
      </c>
      <c r="DF28" s="45">
        <f t="shared" si="67"/>
        <v>0</v>
      </c>
      <c r="DG28" s="45">
        <f t="shared" si="68"/>
        <v>0</v>
      </c>
      <c r="DH28" s="45">
        <f t="shared" si="69"/>
        <v>0</v>
      </c>
      <c r="DI28" s="45">
        <f t="shared" si="70"/>
        <v>0</v>
      </c>
      <c r="DJ28" s="45">
        <f t="shared" si="71"/>
        <v>0</v>
      </c>
      <c r="DK28" s="45">
        <f t="shared" si="72"/>
        <v>0</v>
      </c>
      <c r="DL28" s="45">
        <f t="shared" si="73"/>
        <v>0</v>
      </c>
      <c r="DM28" s="45">
        <f t="shared" si="74"/>
        <v>0</v>
      </c>
      <c r="DN28" s="45">
        <f t="shared" si="75"/>
        <v>0</v>
      </c>
      <c r="DO28" s="45">
        <f t="shared" si="76"/>
        <v>0</v>
      </c>
      <c r="DP28" s="45">
        <f t="shared" si="77"/>
        <v>0</v>
      </c>
      <c r="DQ28" s="45">
        <f t="shared" si="78"/>
        <v>0</v>
      </c>
      <c r="DR28" s="45">
        <f t="shared" si="79"/>
        <v>0</v>
      </c>
      <c r="DS28" s="45">
        <f t="shared" si="80"/>
        <v>0</v>
      </c>
      <c r="DT28" s="45">
        <f t="shared" si="81"/>
        <v>0</v>
      </c>
      <c r="DU28" s="45">
        <f t="shared" si="82"/>
        <v>0</v>
      </c>
      <c r="DV28" s="45">
        <f t="shared" si="83"/>
        <v>0</v>
      </c>
      <c r="DW28" s="45">
        <f t="shared" si="84"/>
        <v>0</v>
      </c>
      <c r="DX28" s="45">
        <f t="shared" si="85"/>
        <v>0</v>
      </c>
      <c r="DY28" s="45">
        <f t="shared" si="86"/>
        <v>0</v>
      </c>
      <c r="DZ28" s="45">
        <f t="shared" si="87"/>
        <v>0</v>
      </c>
      <c r="EA28" s="45">
        <f t="shared" si="88"/>
        <v>0</v>
      </c>
      <c r="EB28" s="45">
        <f t="shared" si="89"/>
        <v>0</v>
      </c>
      <c r="EC28" s="45">
        <f t="shared" si="90"/>
        <v>0</v>
      </c>
      <c r="ED28" s="45">
        <f t="shared" si="91"/>
        <v>0</v>
      </c>
      <c r="EE28" s="45">
        <f t="shared" si="92"/>
        <v>0</v>
      </c>
      <c r="EF28" s="45">
        <f t="shared" si="93"/>
        <v>0</v>
      </c>
      <c r="EG28" s="45">
        <f t="shared" si="94"/>
        <v>0</v>
      </c>
      <c r="EH28" s="45">
        <f t="shared" si="95"/>
        <v>0</v>
      </c>
      <c r="EI28" s="45">
        <f t="shared" si="96"/>
        <v>0</v>
      </c>
      <c r="EJ28" s="45">
        <f t="shared" si="97"/>
        <v>0</v>
      </c>
      <c r="EK28" s="45">
        <f t="shared" si="98"/>
        <v>0</v>
      </c>
      <c r="EL28" s="45">
        <f t="shared" si="99"/>
        <v>0</v>
      </c>
      <c r="EM28" s="45">
        <f t="shared" si="100"/>
        <v>0</v>
      </c>
      <c r="EN28" s="45">
        <f t="shared" si="101"/>
        <v>0</v>
      </c>
    </row>
    <row r="29" spans="1:144" ht="15.75" thickBot="1" x14ac:dyDescent="0.3">
      <c r="A29" s="48" t="s">
        <v>1570</v>
      </c>
      <c r="B29" s="57"/>
      <c r="C29" s="59"/>
      <c r="D29" s="180"/>
      <c r="E29" s="181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45" t="str">
        <f t="shared" si="0"/>
        <v/>
      </c>
      <c r="V29" s="54">
        <f t="shared" si="9"/>
        <v>0</v>
      </c>
      <c r="W29" s="45" t="str">
        <f>IF($D29&lt;&gt;"",VLOOKUP($D29,ComptesParNuméro!$N$2:$O$1266,2,FALSE),"")</f>
        <v/>
      </c>
      <c r="X29" s="45">
        <f t="shared" si="10"/>
        <v>0</v>
      </c>
      <c r="Y29" s="45">
        <f t="shared" si="10"/>
        <v>0</v>
      </c>
      <c r="Z29" s="45">
        <f t="shared" si="10"/>
        <v>0</v>
      </c>
      <c r="AA29" s="45">
        <f t="shared" si="10"/>
        <v>0</v>
      </c>
      <c r="AB29" s="45">
        <f t="shared" si="10"/>
        <v>0</v>
      </c>
      <c r="AC29" s="45">
        <f t="shared" si="10"/>
        <v>0</v>
      </c>
      <c r="AD29" s="45">
        <f t="shared" si="10"/>
        <v>0</v>
      </c>
      <c r="AE29" s="45">
        <f t="shared" si="10"/>
        <v>0</v>
      </c>
      <c r="AF29" s="45">
        <f t="shared" si="10"/>
        <v>0</v>
      </c>
      <c r="AG29" s="45">
        <f t="shared" si="10"/>
        <v>0</v>
      </c>
      <c r="AH29" s="45">
        <f t="shared" si="10"/>
        <v>0</v>
      </c>
      <c r="AI29" s="45">
        <f t="shared" si="10"/>
        <v>0</v>
      </c>
      <c r="AJ29" s="45">
        <f t="shared" si="10"/>
        <v>0</v>
      </c>
      <c r="AK29" s="45">
        <f t="shared" si="10"/>
        <v>0</v>
      </c>
      <c r="AL29" s="45">
        <f t="shared" si="10"/>
        <v>0</v>
      </c>
      <c r="AM29" s="45">
        <f t="shared" si="11"/>
        <v>0</v>
      </c>
      <c r="AN29" s="45">
        <f t="shared" si="11"/>
        <v>0</v>
      </c>
      <c r="AO29" s="45">
        <f t="shared" si="11"/>
        <v>0</v>
      </c>
      <c r="AP29" s="45">
        <f t="shared" si="11"/>
        <v>0</v>
      </c>
      <c r="AQ29" s="45">
        <f t="shared" si="11"/>
        <v>0</v>
      </c>
      <c r="AR29" s="45">
        <f t="shared" si="11"/>
        <v>0</v>
      </c>
      <c r="AS29" s="45">
        <f t="shared" si="11"/>
        <v>0</v>
      </c>
      <c r="AT29" s="45">
        <f t="shared" si="11"/>
        <v>0</v>
      </c>
      <c r="AU29" s="45">
        <f t="shared" si="11"/>
        <v>0</v>
      </c>
      <c r="AV29" s="45">
        <f t="shared" si="11"/>
        <v>0</v>
      </c>
      <c r="AW29" s="45">
        <f t="shared" si="11"/>
        <v>0</v>
      </c>
      <c r="AX29" s="45">
        <f t="shared" si="11"/>
        <v>0</v>
      </c>
      <c r="AY29" s="45">
        <f t="shared" si="11"/>
        <v>0</v>
      </c>
      <c r="AZ29" s="45">
        <f t="shared" si="11"/>
        <v>0</v>
      </c>
      <c r="BA29" s="45">
        <f t="shared" si="11"/>
        <v>0</v>
      </c>
      <c r="BB29" s="45" t="str">
        <f>IF($D29&lt;&gt;"",VLOOKUP($D29,ComptesParNuméro!$N$2:$P$1266,3,FALSE),"")</f>
        <v/>
      </c>
      <c r="BC29" s="45">
        <f t="shared" si="12"/>
        <v>0</v>
      </c>
      <c r="BD29" s="45">
        <f t="shared" si="13"/>
        <v>0</v>
      </c>
      <c r="BE29" s="45">
        <f t="shared" si="14"/>
        <v>0</v>
      </c>
      <c r="BF29" s="45">
        <f t="shared" si="15"/>
        <v>0</v>
      </c>
      <c r="BG29" s="45">
        <f t="shared" si="16"/>
        <v>0</v>
      </c>
      <c r="BH29" s="45">
        <f t="shared" si="17"/>
        <v>0</v>
      </c>
      <c r="BI29" s="45">
        <f t="shared" si="18"/>
        <v>0</v>
      </c>
      <c r="BJ29" s="45">
        <f t="shared" si="19"/>
        <v>0</v>
      </c>
      <c r="BK29" s="45">
        <f t="shared" si="20"/>
        <v>0</v>
      </c>
      <c r="BL29" s="45">
        <f t="shared" si="21"/>
        <v>0</v>
      </c>
      <c r="BM29" s="45">
        <f t="shared" si="22"/>
        <v>0</v>
      </c>
      <c r="BN29" s="45">
        <f t="shared" si="23"/>
        <v>0</v>
      </c>
      <c r="BO29" s="45">
        <f t="shared" si="24"/>
        <v>0</v>
      </c>
      <c r="BP29" s="45">
        <f t="shared" si="25"/>
        <v>0</v>
      </c>
      <c r="BQ29" s="45">
        <f t="shared" si="26"/>
        <v>0</v>
      </c>
      <c r="BR29" s="45">
        <f t="shared" si="27"/>
        <v>0</v>
      </c>
      <c r="BS29" s="45">
        <f t="shared" si="28"/>
        <v>0</v>
      </c>
      <c r="BT29" s="45">
        <f t="shared" si="29"/>
        <v>0</v>
      </c>
      <c r="BU29" s="45">
        <f t="shared" si="30"/>
        <v>0</v>
      </c>
      <c r="BV29" s="45">
        <f t="shared" si="31"/>
        <v>0</v>
      </c>
      <c r="BW29" s="45">
        <f t="shared" si="32"/>
        <v>0</v>
      </c>
      <c r="BX29" s="45">
        <f t="shared" si="33"/>
        <v>0</v>
      </c>
      <c r="BY29" s="45">
        <f t="shared" si="34"/>
        <v>0</v>
      </c>
      <c r="BZ29" s="45">
        <f t="shared" si="35"/>
        <v>0</v>
      </c>
      <c r="CA29" s="45">
        <f t="shared" si="36"/>
        <v>0</v>
      </c>
      <c r="CB29" s="45">
        <f t="shared" si="37"/>
        <v>0</v>
      </c>
      <c r="CC29" s="45">
        <f t="shared" si="38"/>
        <v>0</v>
      </c>
      <c r="CD29" s="45">
        <f t="shared" si="39"/>
        <v>0</v>
      </c>
      <c r="CE29" s="45">
        <f t="shared" si="40"/>
        <v>0</v>
      </c>
      <c r="CF29" s="45">
        <f t="shared" si="41"/>
        <v>0</v>
      </c>
      <c r="CG29" s="45">
        <f t="shared" si="42"/>
        <v>0</v>
      </c>
      <c r="CH29" s="45">
        <f t="shared" si="43"/>
        <v>0</v>
      </c>
      <c r="CI29" s="45">
        <f t="shared" si="44"/>
        <v>0</v>
      </c>
      <c r="CJ29" s="45">
        <f t="shared" si="45"/>
        <v>0</v>
      </c>
      <c r="CK29" s="45">
        <f t="shared" si="46"/>
        <v>0</v>
      </c>
      <c r="CL29" s="45">
        <f t="shared" si="47"/>
        <v>0</v>
      </c>
      <c r="CM29" s="45">
        <f t="shared" si="48"/>
        <v>0</v>
      </c>
      <c r="CN29" s="45">
        <f t="shared" si="49"/>
        <v>0</v>
      </c>
      <c r="CO29" s="45">
        <f t="shared" si="50"/>
        <v>0</v>
      </c>
      <c r="CP29" s="45">
        <f t="shared" si="51"/>
        <v>0</v>
      </c>
      <c r="CQ29" s="45">
        <f t="shared" si="52"/>
        <v>0</v>
      </c>
      <c r="CR29" s="45">
        <f t="shared" si="53"/>
        <v>0</v>
      </c>
      <c r="CS29" s="45">
        <f t="shared" si="54"/>
        <v>0</v>
      </c>
      <c r="CT29" s="45">
        <f t="shared" si="55"/>
        <v>0</v>
      </c>
      <c r="CU29" s="45">
        <f t="shared" si="56"/>
        <v>0</v>
      </c>
      <c r="CV29" s="45">
        <f t="shared" si="57"/>
        <v>0</v>
      </c>
      <c r="CW29" s="45">
        <f t="shared" si="58"/>
        <v>0</v>
      </c>
      <c r="CX29" s="45">
        <f t="shared" si="59"/>
        <v>0</v>
      </c>
      <c r="CY29" s="45">
        <f t="shared" si="60"/>
        <v>0</v>
      </c>
      <c r="CZ29" s="45">
        <f t="shared" si="61"/>
        <v>0</v>
      </c>
      <c r="DA29" s="45">
        <f t="shared" si="62"/>
        <v>0</v>
      </c>
      <c r="DB29" s="45">
        <f t="shared" si="63"/>
        <v>0</v>
      </c>
      <c r="DC29" s="45">
        <f t="shared" si="64"/>
        <v>0</v>
      </c>
      <c r="DD29" s="45">
        <f t="shared" si="65"/>
        <v>0</v>
      </c>
      <c r="DE29" s="45">
        <f t="shared" si="66"/>
        <v>0</v>
      </c>
      <c r="DF29" s="45">
        <f t="shared" si="67"/>
        <v>0</v>
      </c>
      <c r="DG29" s="45">
        <f t="shared" si="68"/>
        <v>0</v>
      </c>
      <c r="DH29" s="45">
        <f t="shared" si="69"/>
        <v>0</v>
      </c>
      <c r="DI29" s="45">
        <f t="shared" si="70"/>
        <v>0</v>
      </c>
      <c r="DJ29" s="45">
        <f t="shared" si="71"/>
        <v>0</v>
      </c>
      <c r="DK29" s="45">
        <f t="shared" si="72"/>
        <v>0</v>
      </c>
      <c r="DL29" s="45">
        <f t="shared" si="73"/>
        <v>0</v>
      </c>
      <c r="DM29" s="45">
        <f t="shared" si="74"/>
        <v>0</v>
      </c>
      <c r="DN29" s="45">
        <f t="shared" si="75"/>
        <v>0</v>
      </c>
      <c r="DO29" s="45">
        <f t="shared" si="76"/>
        <v>0</v>
      </c>
      <c r="DP29" s="45">
        <f t="shared" si="77"/>
        <v>0</v>
      </c>
      <c r="DQ29" s="45">
        <f t="shared" si="78"/>
        <v>0</v>
      </c>
      <c r="DR29" s="45">
        <f t="shared" si="79"/>
        <v>0</v>
      </c>
      <c r="DS29" s="45">
        <f t="shared" si="80"/>
        <v>0</v>
      </c>
      <c r="DT29" s="45">
        <f t="shared" si="81"/>
        <v>0</v>
      </c>
      <c r="DU29" s="45">
        <f t="shared" si="82"/>
        <v>0</v>
      </c>
      <c r="DV29" s="45">
        <f t="shared" si="83"/>
        <v>0</v>
      </c>
      <c r="DW29" s="45">
        <f t="shared" si="84"/>
        <v>0</v>
      </c>
      <c r="DX29" s="45">
        <f t="shared" si="85"/>
        <v>0</v>
      </c>
      <c r="DY29" s="45">
        <f t="shared" si="86"/>
        <v>0</v>
      </c>
      <c r="DZ29" s="45">
        <f t="shared" si="87"/>
        <v>0</v>
      </c>
      <c r="EA29" s="45">
        <f t="shared" si="88"/>
        <v>0</v>
      </c>
      <c r="EB29" s="45">
        <f t="shared" si="89"/>
        <v>0</v>
      </c>
      <c r="EC29" s="45">
        <f t="shared" si="90"/>
        <v>0</v>
      </c>
      <c r="ED29" s="45">
        <f t="shared" si="91"/>
        <v>0</v>
      </c>
      <c r="EE29" s="45">
        <f t="shared" si="92"/>
        <v>0</v>
      </c>
      <c r="EF29" s="45">
        <f t="shared" si="93"/>
        <v>0</v>
      </c>
      <c r="EG29" s="45">
        <f t="shared" si="94"/>
        <v>0</v>
      </c>
      <c r="EH29" s="45">
        <f t="shared" si="95"/>
        <v>0</v>
      </c>
      <c r="EI29" s="45">
        <f t="shared" si="96"/>
        <v>0</v>
      </c>
      <c r="EJ29" s="45">
        <f t="shared" si="97"/>
        <v>0</v>
      </c>
      <c r="EK29" s="45">
        <f t="shared" si="98"/>
        <v>0</v>
      </c>
      <c r="EL29" s="45">
        <f t="shared" si="99"/>
        <v>0</v>
      </c>
      <c r="EM29" s="45">
        <f t="shared" si="100"/>
        <v>0</v>
      </c>
      <c r="EN29" s="45">
        <f t="shared" si="101"/>
        <v>0</v>
      </c>
    </row>
    <row r="30" spans="1:144" ht="15.75" thickBot="1" x14ac:dyDescent="0.3">
      <c r="A30" s="48" t="s">
        <v>1570</v>
      </c>
      <c r="B30" s="57"/>
      <c r="C30" s="59"/>
      <c r="D30" s="180"/>
      <c r="E30" s="181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45" t="str">
        <f t="shared" si="0"/>
        <v/>
      </c>
      <c r="V30" s="54">
        <f t="shared" si="9"/>
        <v>0</v>
      </c>
      <c r="W30" s="45" t="str">
        <f>IF($D30&lt;&gt;"",VLOOKUP($D30,ComptesParNuméro!$N$2:$O$1266,2,FALSE),"")</f>
        <v/>
      </c>
      <c r="X30" s="45">
        <f t="shared" si="10"/>
        <v>0</v>
      </c>
      <c r="Y30" s="45">
        <f t="shared" si="10"/>
        <v>0</v>
      </c>
      <c r="Z30" s="45">
        <f t="shared" si="10"/>
        <v>0</v>
      </c>
      <c r="AA30" s="45">
        <f t="shared" si="10"/>
        <v>0</v>
      </c>
      <c r="AB30" s="45">
        <f t="shared" si="10"/>
        <v>0</v>
      </c>
      <c r="AC30" s="45">
        <f t="shared" si="10"/>
        <v>0</v>
      </c>
      <c r="AD30" s="45">
        <f t="shared" si="10"/>
        <v>0</v>
      </c>
      <c r="AE30" s="45">
        <f t="shared" si="10"/>
        <v>0</v>
      </c>
      <c r="AF30" s="45">
        <f t="shared" si="10"/>
        <v>0</v>
      </c>
      <c r="AG30" s="45">
        <f t="shared" si="10"/>
        <v>0</v>
      </c>
      <c r="AH30" s="45">
        <f t="shared" si="10"/>
        <v>0</v>
      </c>
      <c r="AI30" s="45">
        <f t="shared" si="10"/>
        <v>0</v>
      </c>
      <c r="AJ30" s="45">
        <f t="shared" si="10"/>
        <v>0</v>
      </c>
      <c r="AK30" s="45">
        <f t="shared" si="10"/>
        <v>0</v>
      </c>
      <c r="AL30" s="45">
        <f t="shared" si="10"/>
        <v>0</v>
      </c>
      <c r="AM30" s="45">
        <f t="shared" si="11"/>
        <v>0</v>
      </c>
      <c r="AN30" s="45">
        <f t="shared" si="11"/>
        <v>0</v>
      </c>
      <c r="AO30" s="45">
        <f t="shared" si="11"/>
        <v>0</v>
      </c>
      <c r="AP30" s="45">
        <f t="shared" si="11"/>
        <v>0</v>
      </c>
      <c r="AQ30" s="45">
        <f t="shared" si="11"/>
        <v>0</v>
      </c>
      <c r="AR30" s="45">
        <f t="shared" si="11"/>
        <v>0</v>
      </c>
      <c r="AS30" s="45">
        <f t="shared" si="11"/>
        <v>0</v>
      </c>
      <c r="AT30" s="45">
        <f t="shared" si="11"/>
        <v>0</v>
      </c>
      <c r="AU30" s="45">
        <f t="shared" si="11"/>
        <v>0</v>
      </c>
      <c r="AV30" s="45">
        <f t="shared" si="11"/>
        <v>0</v>
      </c>
      <c r="AW30" s="45">
        <f t="shared" si="11"/>
        <v>0</v>
      </c>
      <c r="AX30" s="45">
        <f t="shared" si="11"/>
        <v>0</v>
      </c>
      <c r="AY30" s="45">
        <f t="shared" si="11"/>
        <v>0</v>
      </c>
      <c r="AZ30" s="45">
        <f t="shared" si="11"/>
        <v>0</v>
      </c>
      <c r="BA30" s="45">
        <f t="shared" si="11"/>
        <v>0</v>
      </c>
      <c r="BB30" s="45" t="str">
        <f>IF($D30&lt;&gt;"",VLOOKUP($D30,ComptesParNuméro!$N$2:$P$1266,3,FALSE),"")</f>
        <v/>
      </c>
      <c r="BC30" s="45">
        <f t="shared" si="12"/>
        <v>0</v>
      </c>
      <c r="BD30" s="45">
        <f t="shared" si="13"/>
        <v>0</v>
      </c>
      <c r="BE30" s="45">
        <f t="shared" si="14"/>
        <v>0</v>
      </c>
      <c r="BF30" s="45">
        <f t="shared" si="15"/>
        <v>0</v>
      </c>
      <c r="BG30" s="45">
        <f t="shared" si="16"/>
        <v>0</v>
      </c>
      <c r="BH30" s="45">
        <f t="shared" si="17"/>
        <v>0</v>
      </c>
      <c r="BI30" s="45">
        <f t="shared" si="18"/>
        <v>0</v>
      </c>
      <c r="BJ30" s="45">
        <f t="shared" si="19"/>
        <v>0</v>
      </c>
      <c r="BK30" s="45">
        <f t="shared" si="20"/>
        <v>0</v>
      </c>
      <c r="BL30" s="45">
        <f t="shared" si="21"/>
        <v>0</v>
      </c>
      <c r="BM30" s="45">
        <f t="shared" si="22"/>
        <v>0</v>
      </c>
      <c r="BN30" s="45">
        <f t="shared" si="23"/>
        <v>0</v>
      </c>
      <c r="BO30" s="45">
        <f t="shared" si="24"/>
        <v>0</v>
      </c>
      <c r="BP30" s="45">
        <f t="shared" si="25"/>
        <v>0</v>
      </c>
      <c r="BQ30" s="45">
        <f t="shared" si="26"/>
        <v>0</v>
      </c>
      <c r="BR30" s="45">
        <f t="shared" si="27"/>
        <v>0</v>
      </c>
      <c r="BS30" s="45">
        <f t="shared" si="28"/>
        <v>0</v>
      </c>
      <c r="BT30" s="45">
        <f t="shared" si="29"/>
        <v>0</v>
      </c>
      <c r="BU30" s="45">
        <f t="shared" si="30"/>
        <v>0</v>
      </c>
      <c r="BV30" s="45">
        <f t="shared" si="31"/>
        <v>0</v>
      </c>
      <c r="BW30" s="45">
        <f t="shared" si="32"/>
        <v>0</v>
      </c>
      <c r="BX30" s="45">
        <f t="shared" si="33"/>
        <v>0</v>
      </c>
      <c r="BY30" s="45">
        <f t="shared" si="34"/>
        <v>0</v>
      </c>
      <c r="BZ30" s="45">
        <f t="shared" si="35"/>
        <v>0</v>
      </c>
      <c r="CA30" s="45">
        <f t="shared" si="36"/>
        <v>0</v>
      </c>
      <c r="CB30" s="45">
        <f t="shared" si="37"/>
        <v>0</v>
      </c>
      <c r="CC30" s="45">
        <f t="shared" si="38"/>
        <v>0</v>
      </c>
      <c r="CD30" s="45">
        <f t="shared" si="39"/>
        <v>0</v>
      </c>
      <c r="CE30" s="45">
        <f t="shared" si="40"/>
        <v>0</v>
      </c>
      <c r="CF30" s="45">
        <f t="shared" si="41"/>
        <v>0</v>
      </c>
      <c r="CG30" s="45">
        <f t="shared" si="42"/>
        <v>0</v>
      </c>
      <c r="CH30" s="45">
        <f t="shared" si="43"/>
        <v>0</v>
      </c>
      <c r="CI30" s="45">
        <f t="shared" si="44"/>
        <v>0</v>
      </c>
      <c r="CJ30" s="45">
        <f t="shared" si="45"/>
        <v>0</v>
      </c>
      <c r="CK30" s="45">
        <f t="shared" si="46"/>
        <v>0</v>
      </c>
      <c r="CL30" s="45">
        <f t="shared" si="47"/>
        <v>0</v>
      </c>
      <c r="CM30" s="45">
        <f t="shared" si="48"/>
        <v>0</v>
      </c>
      <c r="CN30" s="45">
        <f t="shared" si="49"/>
        <v>0</v>
      </c>
      <c r="CO30" s="45">
        <f t="shared" si="50"/>
        <v>0</v>
      </c>
      <c r="CP30" s="45">
        <f t="shared" si="51"/>
        <v>0</v>
      </c>
      <c r="CQ30" s="45">
        <f t="shared" si="52"/>
        <v>0</v>
      </c>
      <c r="CR30" s="45">
        <f t="shared" si="53"/>
        <v>0</v>
      </c>
      <c r="CS30" s="45">
        <f t="shared" si="54"/>
        <v>0</v>
      </c>
      <c r="CT30" s="45">
        <f t="shared" si="55"/>
        <v>0</v>
      </c>
      <c r="CU30" s="45">
        <f t="shared" si="56"/>
        <v>0</v>
      </c>
      <c r="CV30" s="45">
        <f t="shared" si="57"/>
        <v>0</v>
      </c>
      <c r="CW30" s="45">
        <f t="shared" si="58"/>
        <v>0</v>
      </c>
      <c r="CX30" s="45">
        <f t="shared" si="59"/>
        <v>0</v>
      </c>
      <c r="CY30" s="45">
        <f t="shared" si="60"/>
        <v>0</v>
      </c>
      <c r="CZ30" s="45">
        <f t="shared" si="61"/>
        <v>0</v>
      </c>
      <c r="DA30" s="45">
        <f t="shared" si="62"/>
        <v>0</v>
      </c>
      <c r="DB30" s="45">
        <f t="shared" si="63"/>
        <v>0</v>
      </c>
      <c r="DC30" s="45">
        <f t="shared" si="64"/>
        <v>0</v>
      </c>
      <c r="DD30" s="45">
        <f t="shared" si="65"/>
        <v>0</v>
      </c>
      <c r="DE30" s="45">
        <f t="shared" si="66"/>
        <v>0</v>
      </c>
      <c r="DF30" s="45">
        <f t="shared" si="67"/>
        <v>0</v>
      </c>
      <c r="DG30" s="45">
        <f t="shared" si="68"/>
        <v>0</v>
      </c>
      <c r="DH30" s="45">
        <f t="shared" si="69"/>
        <v>0</v>
      </c>
      <c r="DI30" s="45">
        <f t="shared" si="70"/>
        <v>0</v>
      </c>
      <c r="DJ30" s="45">
        <f t="shared" si="71"/>
        <v>0</v>
      </c>
      <c r="DK30" s="45">
        <f t="shared" si="72"/>
        <v>0</v>
      </c>
      <c r="DL30" s="45">
        <f t="shared" si="73"/>
        <v>0</v>
      </c>
      <c r="DM30" s="45">
        <f t="shared" si="74"/>
        <v>0</v>
      </c>
      <c r="DN30" s="45">
        <f t="shared" si="75"/>
        <v>0</v>
      </c>
      <c r="DO30" s="45">
        <f t="shared" si="76"/>
        <v>0</v>
      </c>
      <c r="DP30" s="45">
        <f t="shared" si="77"/>
        <v>0</v>
      </c>
      <c r="DQ30" s="45">
        <f t="shared" si="78"/>
        <v>0</v>
      </c>
      <c r="DR30" s="45">
        <f t="shared" si="79"/>
        <v>0</v>
      </c>
      <c r="DS30" s="45">
        <f t="shared" si="80"/>
        <v>0</v>
      </c>
      <c r="DT30" s="45">
        <f t="shared" si="81"/>
        <v>0</v>
      </c>
      <c r="DU30" s="45">
        <f t="shared" si="82"/>
        <v>0</v>
      </c>
      <c r="DV30" s="45">
        <f t="shared" si="83"/>
        <v>0</v>
      </c>
      <c r="DW30" s="45">
        <f t="shared" si="84"/>
        <v>0</v>
      </c>
      <c r="DX30" s="45">
        <f t="shared" si="85"/>
        <v>0</v>
      </c>
      <c r="DY30" s="45">
        <f t="shared" si="86"/>
        <v>0</v>
      </c>
      <c r="DZ30" s="45">
        <f t="shared" si="87"/>
        <v>0</v>
      </c>
      <c r="EA30" s="45">
        <f t="shared" si="88"/>
        <v>0</v>
      </c>
      <c r="EB30" s="45">
        <f t="shared" si="89"/>
        <v>0</v>
      </c>
      <c r="EC30" s="45">
        <f t="shared" si="90"/>
        <v>0</v>
      </c>
      <c r="ED30" s="45">
        <f t="shared" si="91"/>
        <v>0</v>
      </c>
      <c r="EE30" s="45">
        <f t="shared" si="92"/>
        <v>0</v>
      </c>
      <c r="EF30" s="45">
        <f t="shared" si="93"/>
        <v>0</v>
      </c>
      <c r="EG30" s="45">
        <f t="shared" si="94"/>
        <v>0</v>
      </c>
      <c r="EH30" s="45">
        <f t="shared" si="95"/>
        <v>0</v>
      </c>
      <c r="EI30" s="45">
        <f t="shared" si="96"/>
        <v>0</v>
      </c>
      <c r="EJ30" s="45">
        <f t="shared" si="97"/>
        <v>0</v>
      </c>
      <c r="EK30" s="45">
        <f t="shared" si="98"/>
        <v>0</v>
      </c>
      <c r="EL30" s="45">
        <f t="shared" si="99"/>
        <v>0</v>
      </c>
      <c r="EM30" s="45">
        <f t="shared" si="100"/>
        <v>0</v>
      </c>
      <c r="EN30" s="45">
        <f t="shared" si="101"/>
        <v>0</v>
      </c>
    </row>
    <row r="31" spans="1:144" ht="15.75" thickBot="1" x14ac:dyDescent="0.3">
      <c r="A31" s="48" t="s">
        <v>1570</v>
      </c>
      <c r="B31" s="57"/>
      <c r="C31" s="59"/>
      <c r="D31" s="180"/>
      <c r="E31" s="181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45" t="str">
        <f t="shared" si="0"/>
        <v/>
      </c>
      <c r="V31" s="54">
        <f t="shared" si="9"/>
        <v>0</v>
      </c>
      <c r="W31" s="45" t="str">
        <f>IF($D31&lt;&gt;"",VLOOKUP($D31,ComptesParNuméro!$N$2:$O$1266,2,FALSE),"")</f>
        <v/>
      </c>
      <c r="X31" s="45">
        <f t="shared" si="10"/>
        <v>0</v>
      </c>
      <c r="Y31" s="45">
        <f t="shared" si="10"/>
        <v>0</v>
      </c>
      <c r="Z31" s="45">
        <f t="shared" si="10"/>
        <v>0</v>
      </c>
      <c r="AA31" s="45">
        <f t="shared" si="10"/>
        <v>0</v>
      </c>
      <c r="AB31" s="45">
        <f t="shared" si="10"/>
        <v>0</v>
      </c>
      <c r="AC31" s="45">
        <f t="shared" si="10"/>
        <v>0</v>
      </c>
      <c r="AD31" s="45">
        <f t="shared" si="10"/>
        <v>0</v>
      </c>
      <c r="AE31" s="45">
        <f t="shared" si="10"/>
        <v>0</v>
      </c>
      <c r="AF31" s="45">
        <f t="shared" si="10"/>
        <v>0</v>
      </c>
      <c r="AG31" s="45">
        <f t="shared" si="10"/>
        <v>0</v>
      </c>
      <c r="AH31" s="45">
        <f t="shared" si="10"/>
        <v>0</v>
      </c>
      <c r="AI31" s="45">
        <f t="shared" si="10"/>
        <v>0</v>
      </c>
      <c r="AJ31" s="45">
        <f t="shared" si="10"/>
        <v>0</v>
      </c>
      <c r="AK31" s="45">
        <f t="shared" si="10"/>
        <v>0</v>
      </c>
      <c r="AL31" s="45">
        <f t="shared" si="10"/>
        <v>0</v>
      </c>
      <c r="AM31" s="45">
        <f t="shared" si="11"/>
        <v>0</v>
      </c>
      <c r="AN31" s="45">
        <f t="shared" si="11"/>
        <v>0</v>
      </c>
      <c r="AO31" s="45">
        <f t="shared" si="11"/>
        <v>0</v>
      </c>
      <c r="AP31" s="45">
        <f t="shared" si="11"/>
        <v>0</v>
      </c>
      <c r="AQ31" s="45">
        <f t="shared" si="11"/>
        <v>0</v>
      </c>
      <c r="AR31" s="45">
        <f t="shared" si="11"/>
        <v>0</v>
      </c>
      <c r="AS31" s="45">
        <f t="shared" si="11"/>
        <v>0</v>
      </c>
      <c r="AT31" s="45">
        <f t="shared" si="11"/>
        <v>0</v>
      </c>
      <c r="AU31" s="45">
        <f t="shared" si="11"/>
        <v>0</v>
      </c>
      <c r="AV31" s="45">
        <f t="shared" si="11"/>
        <v>0</v>
      </c>
      <c r="AW31" s="45">
        <f t="shared" si="11"/>
        <v>0</v>
      </c>
      <c r="AX31" s="45">
        <f t="shared" si="11"/>
        <v>0</v>
      </c>
      <c r="AY31" s="45">
        <f t="shared" si="11"/>
        <v>0</v>
      </c>
      <c r="AZ31" s="45">
        <f t="shared" si="11"/>
        <v>0</v>
      </c>
      <c r="BA31" s="45">
        <f t="shared" si="11"/>
        <v>0</v>
      </c>
      <c r="BB31" s="45" t="str">
        <f>IF($D31&lt;&gt;"",VLOOKUP($D31,ComptesParNuméro!$N$2:$P$1266,3,FALSE),"")</f>
        <v/>
      </c>
      <c r="BC31" s="45">
        <f t="shared" si="12"/>
        <v>0</v>
      </c>
      <c r="BD31" s="45">
        <f t="shared" si="13"/>
        <v>0</v>
      </c>
      <c r="BE31" s="45">
        <f t="shared" si="14"/>
        <v>0</v>
      </c>
      <c r="BF31" s="45">
        <f t="shared" si="15"/>
        <v>0</v>
      </c>
      <c r="BG31" s="45">
        <f t="shared" si="16"/>
        <v>0</v>
      </c>
      <c r="BH31" s="45">
        <f t="shared" si="17"/>
        <v>0</v>
      </c>
      <c r="BI31" s="45">
        <f t="shared" si="18"/>
        <v>0</v>
      </c>
      <c r="BJ31" s="45">
        <f t="shared" si="19"/>
        <v>0</v>
      </c>
      <c r="BK31" s="45">
        <f t="shared" si="20"/>
        <v>0</v>
      </c>
      <c r="BL31" s="45">
        <f t="shared" si="21"/>
        <v>0</v>
      </c>
      <c r="BM31" s="45">
        <f t="shared" si="22"/>
        <v>0</v>
      </c>
      <c r="BN31" s="45">
        <f t="shared" si="23"/>
        <v>0</v>
      </c>
      <c r="BO31" s="45">
        <f t="shared" si="24"/>
        <v>0</v>
      </c>
      <c r="BP31" s="45">
        <f t="shared" si="25"/>
        <v>0</v>
      </c>
      <c r="BQ31" s="45">
        <f t="shared" si="26"/>
        <v>0</v>
      </c>
      <c r="BR31" s="45">
        <f t="shared" si="27"/>
        <v>0</v>
      </c>
      <c r="BS31" s="45">
        <f t="shared" si="28"/>
        <v>0</v>
      </c>
      <c r="BT31" s="45">
        <f t="shared" si="29"/>
        <v>0</v>
      </c>
      <c r="BU31" s="45">
        <f t="shared" si="30"/>
        <v>0</v>
      </c>
      <c r="BV31" s="45">
        <f t="shared" si="31"/>
        <v>0</v>
      </c>
      <c r="BW31" s="45">
        <f t="shared" si="32"/>
        <v>0</v>
      </c>
      <c r="BX31" s="45">
        <f t="shared" si="33"/>
        <v>0</v>
      </c>
      <c r="BY31" s="45">
        <f t="shared" si="34"/>
        <v>0</v>
      </c>
      <c r="BZ31" s="45">
        <f t="shared" si="35"/>
        <v>0</v>
      </c>
      <c r="CA31" s="45">
        <f t="shared" si="36"/>
        <v>0</v>
      </c>
      <c r="CB31" s="45">
        <f t="shared" si="37"/>
        <v>0</v>
      </c>
      <c r="CC31" s="45">
        <f t="shared" si="38"/>
        <v>0</v>
      </c>
      <c r="CD31" s="45">
        <f t="shared" si="39"/>
        <v>0</v>
      </c>
      <c r="CE31" s="45">
        <f t="shared" si="40"/>
        <v>0</v>
      </c>
      <c r="CF31" s="45">
        <f t="shared" si="41"/>
        <v>0</v>
      </c>
      <c r="CG31" s="45">
        <f t="shared" si="42"/>
        <v>0</v>
      </c>
      <c r="CH31" s="45">
        <f t="shared" si="43"/>
        <v>0</v>
      </c>
      <c r="CI31" s="45">
        <f t="shared" si="44"/>
        <v>0</v>
      </c>
      <c r="CJ31" s="45">
        <f t="shared" si="45"/>
        <v>0</v>
      </c>
      <c r="CK31" s="45">
        <f t="shared" si="46"/>
        <v>0</v>
      </c>
      <c r="CL31" s="45">
        <f t="shared" si="47"/>
        <v>0</v>
      </c>
      <c r="CM31" s="45">
        <f t="shared" si="48"/>
        <v>0</v>
      </c>
      <c r="CN31" s="45">
        <f t="shared" si="49"/>
        <v>0</v>
      </c>
      <c r="CO31" s="45">
        <f t="shared" si="50"/>
        <v>0</v>
      </c>
      <c r="CP31" s="45">
        <f t="shared" si="51"/>
        <v>0</v>
      </c>
      <c r="CQ31" s="45">
        <f t="shared" si="52"/>
        <v>0</v>
      </c>
      <c r="CR31" s="45">
        <f t="shared" si="53"/>
        <v>0</v>
      </c>
      <c r="CS31" s="45">
        <f t="shared" si="54"/>
        <v>0</v>
      </c>
      <c r="CT31" s="45">
        <f t="shared" si="55"/>
        <v>0</v>
      </c>
      <c r="CU31" s="45">
        <f t="shared" si="56"/>
        <v>0</v>
      </c>
      <c r="CV31" s="45">
        <f t="shared" si="57"/>
        <v>0</v>
      </c>
      <c r="CW31" s="45">
        <f t="shared" si="58"/>
        <v>0</v>
      </c>
      <c r="CX31" s="45">
        <f t="shared" si="59"/>
        <v>0</v>
      </c>
      <c r="CY31" s="45">
        <f t="shared" si="60"/>
        <v>0</v>
      </c>
      <c r="CZ31" s="45">
        <f t="shared" si="61"/>
        <v>0</v>
      </c>
      <c r="DA31" s="45">
        <f t="shared" si="62"/>
        <v>0</v>
      </c>
      <c r="DB31" s="45">
        <f t="shared" si="63"/>
        <v>0</v>
      </c>
      <c r="DC31" s="45">
        <f t="shared" si="64"/>
        <v>0</v>
      </c>
      <c r="DD31" s="45">
        <f t="shared" si="65"/>
        <v>0</v>
      </c>
      <c r="DE31" s="45">
        <f t="shared" si="66"/>
        <v>0</v>
      </c>
      <c r="DF31" s="45">
        <f t="shared" si="67"/>
        <v>0</v>
      </c>
      <c r="DG31" s="45">
        <f t="shared" si="68"/>
        <v>0</v>
      </c>
      <c r="DH31" s="45">
        <f t="shared" si="69"/>
        <v>0</v>
      </c>
      <c r="DI31" s="45">
        <f t="shared" si="70"/>
        <v>0</v>
      </c>
      <c r="DJ31" s="45">
        <f t="shared" si="71"/>
        <v>0</v>
      </c>
      <c r="DK31" s="45">
        <f t="shared" si="72"/>
        <v>0</v>
      </c>
      <c r="DL31" s="45">
        <f t="shared" si="73"/>
        <v>0</v>
      </c>
      <c r="DM31" s="45">
        <f t="shared" si="74"/>
        <v>0</v>
      </c>
      <c r="DN31" s="45">
        <f t="shared" si="75"/>
        <v>0</v>
      </c>
      <c r="DO31" s="45">
        <f t="shared" si="76"/>
        <v>0</v>
      </c>
      <c r="DP31" s="45">
        <f t="shared" si="77"/>
        <v>0</v>
      </c>
      <c r="DQ31" s="45">
        <f t="shared" si="78"/>
        <v>0</v>
      </c>
      <c r="DR31" s="45">
        <f t="shared" si="79"/>
        <v>0</v>
      </c>
      <c r="DS31" s="45">
        <f t="shared" si="80"/>
        <v>0</v>
      </c>
      <c r="DT31" s="45">
        <f t="shared" si="81"/>
        <v>0</v>
      </c>
      <c r="DU31" s="45">
        <f t="shared" si="82"/>
        <v>0</v>
      </c>
      <c r="DV31" s="45">
        <f t="shared" si="83"/>
        <v>0</v>
      </c>
      <c r="DW31" s="45">
        <f t="shared" si="84"/>
        <v>0</v>
      </c>
      <c r="DX31" s="45">
        <f t="shared" si="85"/>
        <v>0</v>
      </c>
      <c r="DY31" s="45">
        <f t="shared" si="86"/>
        <v>0</v>
      </c>
      <c r="DZ31" s="45">
        <f t="shared" si="87"/>
        <v>0</v>
      </c>
      <c r="EA31" s="45">
        <f t="shared" si="88"/>
        <v>0</v>
      </c>
      <c r="EB31" s="45">
        <f t="shared" si="89"/>
        <v>0</v>
      </c>
      <c r="EC31" s="45">
        <f t="shared" si="90"/>
        <v>0</v>
      </c>
      <c r="ED31" s="45">
        <f t="shared" si="91"/>
        <v>0</v>
      </c>
      <c r="EE31" s="45">
        <f t="shared" si="92"/>
        <v>0</v>
      </c>
      <c r="EF31" s="45">
        <f t="shared" si="93"/>
        <v>0</v>
      </c>
      <c r="EG31" s="45">
        <f t="shared" si="94"/>
        <v>0</v>
      </c>
      <c r="EH31" s="45">
        <f t="shared" si="95"/>
        <v>0</v>
      </c>
      <c r="EI31" s="45">
        <f t="shared" si="96"/>
        <v>0</v>
      </c>
      <c r="EJ31" s="45">
        <f t="shared" si="97"/>
        <v>0</v>
      </c>
      <c r="EK31" s="45">
        <f t="shared" si="98"/>
        <v>0</v>
      </c>
      <c r="EL31" s="45">
        <f t="shared" si="99"/>
        <v>0</v>
      </c>
      <c r="EM31" s="45">
        <f t="shared" si="100"/>
        <v>0</v>
      </c>
      <c r="EN31" s="45">
        <f t="shared" si="101"/>
        <v>0</v>
      </c>
    </row>
    <row r="32" spans="1:144" ht="15.75" thickBot="1" x14ac:dyDescent="0.3">
      <c r="A32" s="48" t="s">
        <v>1570</v>
      </c>
      <c r="B32" s="57"/>
      <c r="C32" s="59"/>
      <c r="D32" s="180"/>
      <c r="E32" s="181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45" t="str">
        <f t="shared" si="0"/>
        <v/>
      </c>
      <c r="V32" s="54">
        <f t="shared" si="9"/>
        <v>0</v>
      </c>
      <c r="W32" s="45" t="str">
        <f>IF($D32&lt;&gt;"",VLOOKUP($D32,ComptesParNuméro!$N$2:$O$1266,2,FALSE),"")</f>
        <v/>
      </c>
      <c r="X32" s="45">
        <f t="shared" si="10"/>
        <v>0</v>
      </c>
      <c r="Y32" s="45">
        <f t="shared" si="10"/>
        <v>0</v>
      </c>
      <c r="Z32" s="45">
        <f t="shared" si="10"/>
        <v>0</v>
      </c>
      <c r="AA32" s="45">
        <f t="shared" si="10"/>
        <v>0</v>
      </c>
      <c r="AB32" s="45">
        <f t="shared" si="10"/>
        <v>0</v>
      </c>
      <c r="AC32" s="45">
        <f t="shared" si="10"/>
        <v>0</v>
      </c>
      <c r="AD32" s="45">
        <f t="shared" si="10"/>
        <v>0</v>
      </c>
      <c r="AE32" s="45">
        <f t="shared" si="10"/>
        <v>0</v>
      </c>
      <c r="AF32" s="45">
        <f t="shared" si="10"/>
        <v>0</v>
      </c>
      <c r="AG32" s="45">
        <f t="shared" si="10"/>
        <v>0</v>
      </c>
      <c r="AH32" s="45">
        <f t="shared" si="10"/>
        <v>0</v>
      </c>
      <c r="AI32" s="45">
        <f t="shared" si="10"/>
        <v>0</v>
      </c>
      <c r="AJ32" s="45">
        <f t="shared" si="10"/>
        <v>0</v>
      </c>
      <c r="AK32" s="45">
        <f t="shared" si="10"/>
        <v>0</v>
      </c>
      <c r="AL32" s="45">
        <f t="shared" si="10"/>
        <v>0</v>
      </c>
      <c r="AM32" s="45">
        <f t="shared" si="11"/>
        <v>0</v>
      </c>
      <c r="AN32" s="45">
        <f t="shared" si="11"/>
        <v>0</v>
      </c>
      <c r="AO32" s="45">
        <f t="shared" si="11"/>
        <v>0</v>
      </c>
      <c r="AP32" s="45">
        <f t="shared" si="11"/>
        <v>0</v>
      </c>
      <c r="AQ32" s="45">
        <f t="shared" si="11"/>
        <v>0</v>
      </c>
      <c r="AR32" s="45">
        <f t="shared" si="11"/>
        <v>0</v>
      </c>
      <c r="AS32" s="45">
        <f t="shared" si="11"/>
        <v>0</v>
      </c>
      <c r="AT32" s="45">
        <f t="shared" si="11"/>
        <v>0</v>
      </c>
      <c r="AU32" s="45">
        <f t="shared" si="11"/>
        <v>0</v>
      </c>
      <c r="AV32" s="45">
        <f t="shared" si="11"/>
        <v>0</v>
      </c>
      <c r="AW32" s="45">
        <f t="shared" si="11"/>
        <v>0</v>
      </c>
      <c r="AX32" s="45">
        <f t="shared" si="11"/>
        <v>0</v>
      </c>
      <c r="AY32" s="45">
        <f t="shared" si="11"/>
        <v>0</v>
      </c>
      <c r="AZ32" s="45">
        <f t="shared" si="11"/>
        <v>0</v>
      </c>
      <c r="BA32" s="45">
        <f t="shared" si="11"/>
        <v>0</v>
      </c>
      <c r="BB32" s="45" t="str">
        <f>IF($D32&lt;&gt;"",VLOOKUP($D32,ComptesParNuméro!$N$2:$P$1266,3,FALSE),"")</f>
        <v/>
      </c>
      <c r="BC32" s="45">
        <f t="shared" si="12"/>
        <v>0</v>
      </c>
      <c r="BD32" s="45">
        <f t="shared" si="13"/>
        <v>0</v>
      </c>
      <c r="BE32" s="45">
        <f t="shared" si="14"/>
        <v>0</v>
      </c>
      <c r="BF32" s="45">
        <f t="shared" si="15"/>
        <v>0</v>
      </c>
      <c r="BG32" s="45">
        <f t="shared" si="16"/>
        <v>0</v>
      </c>
      <c r="BH32" s="45">
        <f t="shared" si="17"/>
        <v>0</v>
      </c>
      <c r="BI32" s="45">
        <f t="shared" si="18"/>
        <v>0</v>
      </c>
      <c r="BJ32" s="45">
        <f t="shared" si="19"/>
        <v>0</v>
      </c>
      <c r="BK32" s="45">
        <f t="shared" si="20"/>
        <v>0</v>
      </c>
      <c r="BL32" s="45">
        <f t="shared" si="21"/>
        <v>0</v>
      </c>
      <c r="BM32" s="45">
        <f t="shared" si="22"/>
        <v>0</v>
      </c>
      <c r="BN32" s="45">
        <f t="shared" si="23"/>
        <v>0</v>
      </c>
      <c r="BO32" s="45">
        <f t="shared" si="24"/>
        <v>0</v>
      </c>
      <c r="BP32" s="45">
        <f t="shared" si="25"/>
        <v>0</v>
      </c>
      <c r="BQ32" s="45">
        <f t="shared" si="26"/>
        <v>0</v>
      </c>
      <c r="BR32" s="45">
        <f t="shared" si="27"/>
        <v>0</v>
      </c>
      <c r="BS32" s="45">
        <f t="shared" si="28"/>
        <v>0</v>
      </c>
      <c r="BT32" s="45">
        <f t="shared" si="29"/>
        <v>0</v>
      </c>
      <c r="BU32" s="45">
        <f t="shared" si="30"/>
        <v>0</v>
      </c>
      <c r="BV32" s="45">
        <f t="shared" si="31"/>
        <v>0</v>
      </c>
      <c r="BW32" s="45">
        <f t="shared" si="32"/>
        <v>0</v>
      </c>
      <c r="BX32" s="45">
        <f t="shared" si="33"/>
        <v>0</v>
      </c>
      <c r="BY32" s="45">
        <f t="shared" si="34"/>
        <v>0</v>
      </c>
      <c r="BZ32" s="45">
        <f t="shared" si="35"/>
        <v>0</v>
      </c>
      <c r="CA32" s="45">
        <f t="shared" si="36"/>
        <v>0</v>
      </c>
      <c r="CB32" s="45">
        <f t="shared" si="37"/>
        <v>0</v>
      </c>
      <c r="CC32" s="45">
        <f t="shared" si="38"/>
        <v>0</v>
      </c>
      <c r="CD32" s="45">
        <f t="shared" si="39"/>
        <v>0</v>
      </c>
      <c r="CE32" s="45">
        <f t="shared" si="40"/>
        <v>0</v>
      </c>
      <c r="CF32" s="45">
        <f t="shared" si="41"/>
        <v>0</v>
      </c>
      <c r="CG32" s="45">
        <f t="shared" si="42"/>
        <v>0</v>
      </c>
      <c r="CH32" s="45">
        <f t="shared" si="43"/>
        <v>0</v>
      </c>
      <c r="CI32" s="45">
        <f t="shared" si="44"/>
        <v>0</v>
      </c>
      <c r="CJ32" s="45">
        <f t="shared" si="45"/>
        <v>0</v>
      </c>
      <c r="CK32" s="45">
        <f t="shared" si="46"/>
        <v>0</v>
      </c>
      <c r="CL32" s="45">
        <f t="shared" si="47"/>
        <v>0</v>
      </c>
      <c r="CM32" s="45">
        <f t="shared" si="48"/>
        <v>0</v>
      </c>
      <c r="CN32" s="45">
        <f t="shared" si="49"/>
        <v>0</v>
      </c>
      <c r="CO32" s="45">
        <f t="shared" si="50"/>
        <v>0</v>
      </c>
      <c r="CP32" s="45">
        <f t="shared" si="51"/>
        <v>0</v>
      </c>
      <c r="CQ32" s="45">
        <f t="shared" si="52"/>
        <v>0</v>
      </c>
      <c r="CR32" s="45">
        <f t="shared" si="53"/>
        <v>0</v>
      </c>
      <c r="CS32" s="45">
        <f t="shared" si="54"/>
        <v>0</v>
      </c>
      <c r="CT32" s="45">
        <f t="shared" si="55"/>
        <v>0</v>
      </c>
      <c r="CU32" s="45">
        <f t="shared" si="56"/>
        <v>0</v>
      </c>
      <c r="CV32" s="45">
        <f t="shared" si="57"/>
        <v>0</v>
      </c>
      <c r="CW32" s="45">
        <f t="shared" si="58"/>
        <v>0</v>
      </c>
      <c r="CX32" s="45">
        <f t="shared" si="59"/>
        <v>0</v>
      </c>
      <c r="CY32" s="45">
        <f t="shared" si="60"/>
        <v>0</v>
      </c>
      <c r="CZ32" s="45">
        <f t="shared" si="61"/>
        <v>0</v>
      </c>
      <c r="DA32" s="45">
        <f t="shared" si="62"/>
        <v>0</v>
      </c>
      <c r="DB32" s="45">
        <f t="shared" si="63"/>
        <v>0</v>
      </c>
      <c r="DC32" s="45">
        <f t="shared" si="64"/>
        <v>0</v>
      </c>
      <c r="DD32" s="45">
        <f t="shared" si="65"/>
        <v>0</v>
      </c>
      <c r="DE32" s="45">
        <f t="shared" si="66"/>
        <v>0</v>
      </c>
      <c r="DF32" s="45">
        <f t="shared" si="67"/>
        <v>0</v>
      </c>
      <c r="DG32" s="45">
        <f t="shared" si="68"/>
        <v>0</v>
      </c>
      <c r="DH32" s="45">
        <f t="shared" si="69"/>
        <v>0</v>
      </c>
      <c r="DI32" s="45">
        <f t="shared" si="70"/>
        <v>0</v>
      </c>
      <c r="DJ32" s="45">
        <f t="shared" si="71"/>
        <v>0</v>
      </c>
      <c r="DK32" s="45">
        <f t="shared" si="72"/>
        <v>0</v>
      </c>
      <c r="DL32" s="45">
        <f t="shared" si="73"/>
        <v>0</v>
      </c>
      <c r="DM32" s="45">
        <f t="shared" si="74"/>
        <v>0</v>
      </c>
      <c r="DN32" s="45">
        <f t="shared" si="75"/>
        <v>0</v>
      </c>
      <c r="DO32" s="45">
        <f t="shared" si="76"/>
        <v>0</v>
      </c>
      <c r="DP32" s="45">
        <f t="shared" si="77"/>
        <v>0</v>
      </c>
      <c r="DQ32" s="45">
        <f t="shared" si="78"/>
        <v>0</v>
      </c>
      <c r="DR32" s="45">
        <f t="shared" si="79"/>
        <v>0</v>
      </c>
      <c r="DS32" s="45">
        <f t="shared" si="80"/>
        <v>0</v>
      </c>
      <c r="DT32" s="45">
        <f t="shared" si="81"/>
        <v>0</v>
      </c>
      <c r="DU32" s="45">
        <f t="shared" si="82"/>
        <v>0</v>
      </c>
      <c r="DV32" s="45">
        <f t="shared" si="83"/>
        <v>0</v>
      </c>
      <c r="DW32" s="45">
        <f t="shared" si="84"/>
        <v>0</v>
      </c>
      <c r="DX32" s="45">
        <f t="shared" si="85"/>
        <v>0</v>
      </c>
      <c r="DY32" s="45">
        <f t="shared" si="86"/>
        <v>0</v>
      </c>
      <c r="DZ32" s="45">
        <f t="shared" si="87"/>
        <v>0</v>
      </c>
      <c r="EA32" s="45">
        <f t="shared" si="88"/>
        <v>0</v>
      </c>
      <c r="EB32" s="45">
        <f t="shared" si="89"/>
        <v>0</v>
      </c>
      <c r="EC32" s="45">
        <f t="shared" si="90"/>
        <v>0</v>
      </c>
      <c r="ED32" s="45">
        <f t="shared" si="91"/>
        <v>0</v>
      </c>
      <c r="EE32" s="45">
        <f t="shared" si="92"/>
        <v>0</v>
      </c>
      <c r="EF32" s="45">
        <f t="shared" si="93"/>
        <v>0</v>
      </c>
      <c r="EG32" s="45">
        <f t="shared" si="94"/>
        <v>0</v>
      </c>
      <c r="EH32" s="45">
        <f t="shared" si="95"/>
        <v>0</v>
      </c>
      <c r="EI32" s="45">
        <f t="shared" si="96"/>
        <v>0</v>
      </c>
      <c r="EJ32" s="45">
        <f t="shared" si="97"/>
        <v>0</v>
      </c>
      <c r="EK32" s="45">
        <f t="shared" si="98"/>
        <v>0</v>
      </c>
      <c r="EL32" s="45">
        <f t="shared" si="99"/>
        <v>0</v>
      </c>
      <c r="EM32" s="45">
        <f t="shared" si="100"/>
        <v>0</v>
      </c>
      <c r="EN32" s="45">
        <f t="shared" si="101"/>
        <v>0</v>
      </c>
    </row>
    <row r="33" spans="1:144" ht="15.75" thickBot="1" x14ac:dyDescent="0.3">
      <c r="A33" s="48" t="s">
        <v>1570</v>
      </c>
      <c r="B33" s="57"/>
      <c r="C33" s="59"/>
      <c r="D33" s="180"/>
      <c r="E33" s="181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45" t="str">
        <f t="shared" si="0"/>
        <v/>
      </c>
      <c r="V33" s="54">
        <f t="shared" si="9"/>
        <v>0</v>
      </c>
      <c r="W33" s="45" t="str">
        <f>IF($D33&lt;&gt;"",VLOOKUP($D33,ComptesParNuméro!$N$2:$O$1266,2,FALSE),"")</f>
        <v/>
      </c>
      <c r="X33" s="45">
        <f t="shared" si="10"/>
        <v>0</v>
      </c>
      <c r="Y33" s="45">
        <f t="shared" si="10"/>
        <v>0</v>
      </c>
      <c r="Z33" s="45">
        <f t="shared" si="10"/>
        <v>0</v>
      </c>
      <c r="AA33" s="45">
        <f t="shared" si="10"/>
        <v>0</v>
      </c>
      <c r="AB33" s="45">
        <f t="shared" si="10"/>
        <v>0</v>
      </c>
      <c r="AC33" s="45">
        <f t="shared" si="10"/>
        <v>0</v>
      </c>
      <c r="AD33" s="45">
        <f t="shared" si="10"/>
        <v>0</v>
      </c>
      <c r="AE33" s="45">
        <f t="shared" si="10"/>
        <v>0</v>
      </c>
      <c r="AF33" s="45">
        <f t="shared" si="10"/>
        <v>0</v>
      </c>
      <c r="AG33" s="45">
        <f t="shared" si="10"/>
        <v>0</v>
      </c>
      <c r="AH33" s="45">
        <f t="shared" si="10"/>
        <v>0</v>
      </c>
      <c r="AI33" s="45">
        <f t="shared" si="10"/>
        <v>0</v>
      </c>
      <c r="AJ33" s="45">
        <f t="shared" si="10"/>
        <v>0</v>
      </c>
      <c r="AK33" s="45">
        <f t="shared" si="10"/>
        <v>0</v>
      </c>
      <c r="AL33" s="45">
        <f t="shared" si="10"/>
        <v>0</v>
      </c>
      <c r="AM33" s="45">
        <f t="shared" si="11"/>
        <v>0</v>
      </c>
      <c r="AN33" s="45">
        <f t="shared" si="11"/>
        <v>0</v>
      </c>
      <c r="AO33" s="45">
        <f t="shared" si="11"/>
        <v>0</v>
      </c>
      <c r="AP33" s="45">
        <f t="shared" si="11"/>
        <v>0</v>
      </c>
      <c r="AQ33" s="45">
        <f t="shared" si="11"/>
        <v>0</v>
      </c>
      <c r="AR33" s="45">
        <f t="shared" si="11"/>
        <v>0</v>
      </c>
      <c r="AS33" s="45">
        <f t="shared" si="11"/>
        <v>0</v>
      </c>
      <c r="AT33" s="45">
        <f t="shared" si="11"/>
        <v>0</v>
      </c>
      <c r="AU33" s="45">
        <f t="shared" si="11"/>
        <v>0</v>
      </c>
      <c r="AV33" s="45">
        <f t="shared" si="11"/>
        <v>0</v>
      </c>
      <c r="AW33" s="45">
        <f t="shared" si="11"/>
        <v>0</v>
      </c>
      <c r="AX33" s="45">
        <f t="shared" si="11"/>
        <v>0</v>
      </c>
      <c r="AY33" s="45">
        <f t="shared" si="11"/>
        <v>0</v>
      </c>
      <c r="AZ33" s="45">
        <f t="shared" si="11"/>
        <v>0</v>
      </c>
      <c r="BA33" s="45">
        <f t="shared" si="11"/>
        <v>0</v>
      </c>
      <c r="BB33" s="45" t="str">
        <f>IF($D33&lt;&gt;"",VLOOKUP($D33,ComptesParNuméro!$N$2:$P$1266,3,FALSE),"")</f>
        <v/>
      </c>
      <c r="BC33" s="45">
        <f t="shared" si="12"/>
        <v>0</v>
      </c>
      <c r="BD33" s="45">
        <f t="shared" si="13"/>
        <v>0</v>
      </c>
      <c r="BE33" s="45">
        <f t="shared" si="14"/>
        <v>0</v>
      </c>
      <c r="BF33" s="45">
        <f t="shared" si="15"/>
        <v>0</v>
      </c>
      <c r="BG33" s="45">
        <f t="shared" si="16"/>
        <v>0</v>
      </c>
      <c r="BH33" s="45">
        <f t="shared" si="17"/>
        <v>0</v>
      </c>
      <c r="BI33" s="45">
        <f t="shared" si="18"/>
        <v>0</v>
      </c>
      <c r="BJ33" s="45">
        <f t="shared" si="19"/>
        <v>0</v>
      </c>
      <c r="BK33" s="45">
        <f t="shared" si="20"/>
        <v>0</v>
      </c>
      <c r="BL33" s="45">
        <f t="shared" si="21"/>
        <v>0</v>
      </c>
      <c r="BM33" s="45">
        <f t="shared" si="22"/>
        <v>0</v>
      </c>
      <c r="BN33" s="45">
        <f t="shared" si="23"/>
        <v>0</v>
      </c>
      <c r="BO33" s="45">
        <f t="shared" si="24"/>
        <v>0</v>
      </c>
      <c r="BP33" s="45">
        <f t="shared" si="25"/>
        <v>0</v>
      </c>
      <c r="BQ33" s="45">
        <f t="shared" si="26"/>
        <v>0</v>
      </c>
      <c r="BR33" s="45">
        <f t="shared" si="27"/>
        <v>0</v>
      </c>
      <c r="BS33" s="45">
        <f t="shared" si="28"/>
        <v>0</v>
      </c>
      <c r="BT33" s="45">
        <f t="shared" si="29"/>
        <v>0</v>
      </c>
      <c r="BU33" s="45">
        <f t="shared" si="30"/>
        <v>0</v>
      </c>
      <c r="BV33" s="45">
        <f t="shared" si="31"/>
        <v>0</v>
      </c>
      <c r="BW33" s="45">
        <f t="shared" si="32"/>
        <v>0</v>
      </c>
      <c r="BX33" s="45">
        <f t="shared" si="33"/>
        <v>0</v>
      </c>
      <c r="BY33" s="45">
        <f t="shared" si="34"/>
        <v>0</v>
      </c>
      <c r="BZ33" s="45">
        <f t="shared" si="35"/>
        <v>0</v>
      </c>
      <c r="CA33" s="45">
        <f t="shared" si="36"/>
        <v>0</v>
      </c>
      <c r="CB33" s="45">
        <f t="shared" si="37"/>
        <v>0</v>
      </c>
      <c r="CC33" s="45">
        <f t="shared" si="38"/>
        <v>0</v>
      </c>
      <c r="CD33" s="45">
        <f t="shared" si="39"/>
        <v>0</v>
      </c>
      <c r="CE33" s="45">
        <f t="shared" si="40"/>
        <v>0</v>
      </c>
      <c r="CF33" s="45">
        <f t="shared" si="41"/>
        <v>0</v>
      </c>
      <c r="CG33" s="45">
        <f t="shared" si="42"/>
        <v>0</v>
      </c>
      <c r="CH33" s="45">
        <f t="shared" si="43"/>
        <v>0</v>
      </c>
      <c r="CI33" s="45">
        <f t="shared" si="44"/>
        <v>0</v>
      </c>
      <c r="CJ33" s="45">
        <f t="shared" si="45"/>
        <v>0</v>
      </c>
      <c r="CK33" s="45">
        <f t="shared" si="46"/>
        <v>0</v>
      </c>
      <c r="CL33" s="45">
        <f t="shared" si="47"/>
        <v>0</v>
      </c>
      <c r="CM33" s="45">
        <f t="shared" si="48"/>
        <v>0</v>
      </c>
      <c r="CN33" s="45">
        <f t="shared" si="49"/>
        <v>0</v>
      </c>
      <c r="CO33" s="45">
        <f t="shared" si="50"/>
        <v>0</v>
      </c>
      <c r="CP33" s="45">
        <f t="shared" si="51"/>
        <v>0</v>
      </c>
      <c r="CQ33" s="45">
        <f t="shared" si="52"/>
        <v>0</v>
      </c>
      <c r="CR33" s="45">
        <f t="shared" si="53"/>
        <v>0</v>
      </c>
      <c r="CS33" s="45">
        <f t="shared" si="54"/>
        <v>0</v>
      </c>
      <c r="CT33" s="45">
        <f t="shared" si="55"/>
        <v>0</v>
      </c>
      <c r="CU33" s="45">
        <f t="shared" si="56"/>
        <v>0</v>
      </c>
      <c r="CV33" s="45">
        <f t="shared" si="57"/>
        <v>0</v>
      </c>
      <c r="CW33" s="45">
        <f t="shared" si="58"/>
        <v>0</v>
      </c>
      <c r="CX33" s="45">
        <f t="shared" si="59"/>
        <v>0</v>
      </c>
      <c r="CY33" s="45">
        <f t="shared" si="60"/>
        <v>0</v>
      </c>
      <c r="CZ33" s="45">
        <f t="shared" si="61"/>
        <v>0</v>
      </c>
      <c r="DA33" s="45">
        <f t="shared" si="62"/>
        <v>0</v>
      </c>
      <c r="DB33" s="45">
        <f t="shared" si="63"/>
        <v>0</v>
      </c>
      <c r="DC33" s="45">
        <f t="shared" si="64"/>
        <v>0</v>
      </c>
      <c r="DD33" s="45">
        <f t="shared" si="65"/>
        <v>0</v>
      </c>
      <c r="DE33" s="45">
        <f t="shared" si="66"/>
        <v>0</v>
      </c>
      <c r="DF33" s="45">
        <f t="shared" si="67"/>
        <v>0</v>
      </c>
      <c r="DG33" s="45">
        <f t="shared" si="68"/>
        <v>0</v>
      </c>
      <c r="DH33" s="45">
        <f t="shared" si="69"/>
        <v>0</v>
      </c>
      <c r="DI33" s="45">
        <f t="shared" si="70"/>
        <v>0</v>
      </c>
      <c r="DJ33" s="45">
        <f t="shared" si="71"/>
        <v>0</v>
      </c>
      <c r="DK33" s="45">
        <f t="shared" si="72"/>
        <v>0</v>
      </c>
      <c r="DL33" s="45">
        <f t="shared" si="73"/>
        <v>0</v>
      </c>
      <c r="DM33" s="45">
        <f t="shared" si="74"/>
        <v>0</v>
      </c>
      <c r="DN33" s="45">
        <f t="shared" si="75"/>
        <v>0</v>
      </c>
      <c r="DO33" s="45">
        <f t="shared" si="76"/>
        <v>0</v>
      </c>
      <c r="DP33" s="45">
        <f t="shared" si="77"/>
        <v>0</v>
      </c>
      <c r="DQ33" s="45">
        <f t="shared" si="78"/>
        <v>0</v>
      </c>
      <c r="DR33" s="45">
        <f t="shared" si="79"/>
        <v>0</v>
      </c>
      <c r="DS33" s="45">
        <f t="shared" si="80"/>
        <v>0</v>
      </c>
      <c r="DT33" s="45">
        <f t="shared" si="81"/>
        <v>0</v>
      </c>
      <c r="DU33" s="45">
        <f t="shared" si="82"/>
        <v>0</v>
      </c>
      <c r="DV33" s="45">
        <f t="shared" si="83"/>
        <v>0</v>
      </c>
      <c r="DW33" s="45">
        <f t="shared" si="84"/>
        <v>0</v>
      </c>
      <c r="DX33" s="45">
        <f t="shared" si="85"/>
        <v>0</v>
      </c>
      <c r="DY33" s="45">
        <f t="shared" si="86"/>
        <v>0</v>
      </c>
      <c r="DZ33" s="45">
        <f t="shared" si="87"/>
        <v>0</v>
      </c>
      <c r="EA33" s="45">
        <f t="shared" si="88"/>
        <v>0</v>
      </c>
      <c r="EB33" s="45">
        <f t="shared" si="89"/>
        <v>0</v>
      </c>
      <c r="EC33" s="45">
        <f t="shared" si="90"/>
        <v>0</v>
      </c>
      <c r="ED33" s="45">
        <f t="shared" si="91"/>
        <v>0</v>
      </c>
      <c r="EE33" s="45">
        <f t="shared" si="92"/>
        <v>0</v>
      </c>
      <c r="EF33" s="45">
        <f t="shared" si="93"/>
        <v>0</v>
      </c>
      <c r="EG33" s="45">
        <f t="shared" si="94"/>
        <v>0</v>
      </c>
      <c r="EH33" s="45">
        <f t="shared" si="95"/>
        <v>0</v>
      </c>
      <c r="EI33" s="45">
        <f t="shared" si="96"/>
        <v>0</v>
      </c>
      <c r="EJ33" s="45">
        <f t="shared" si="97"/>
        <v>0</v>
      </c>
      <c r="EK33" s="45">
        <f t="shared" si="98"/>
        <v>0</v>
      </c>
      <c r="EL33" s="45">
        <f t="shared" si="99"/>
        <v>0</v>
      </c>
      <c r="EM33" s="45">
        <f t="shared" si="100"/>
        <v>0</v>
      </c>
      <c r="EN33" s="45">
        <f t="shared" si="101"/>
        <v>0</v>
      </c>
    </row>
    <row r="34" spans="1:144" ht="15.75" thickBot="1" x14ac:dyDescent="0.3">
      <c r="A34" s="48" t="s">
        <v>1570</v>
      </c>
      <c r="B34" s="57"/>
      <c r="C34" s="57"/>
      <c r="D34" s="180"/>
      <c r="E34" s="181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45" t="str">
        <f t="shared" si="0"/>
        <v/>
      </c>
      <c r="V34" s="54">
        <f t="shared" si="9"/>
        <v>0</v>
      </c>
      <c r="W34" s="45" t="str">
        <f>IF($D34&lt;&gt;"",VLOOKUP($D34,ComptesParNuméro!$N$2:$O$1266,2,FALSE),"")</f>
        <v/>
      </c>
      <c r="X34" s="45">
        <f t="shared" si="10"/>
        <v>0</v>
      </c>
      <c r="Y34" s="45">
        <f t="shared" si="10"/>
        <v>0</v>
      </c>
      <c r="Z34" s="45">
        <f t="shared" si="10"/>
        <v>0</v>
      </c>
      <c r="AA34" s="45">
        <f t="shared" si="10"/>
        <v>0</v>
      </c>
      <c r="AB34" s="45">
        <f t="shared" si="10"/>
        <v>0</v>
      </c>
      <c r="AC34" s="45">
        <f t="shared" si="10"/>
        <v>0</v>
      </c>
      <c r="AD34" s="45">
        <f t="shared" si="10"/>
        <v>0</v>
      </c>
      <c r="AE34" s="45">
        <f t="shared" si="10"/>
        <v>0</v>
      </c>
      <c r="AF34" s="45">
        <f t="shared" si="10"/>
        <v>0</v>
      </c>
      <c r="AG34" s="45">
        <f t="shared" si="10"/>
        <v>0</v>
      </c>
      <c r="AH34" s="45">
        <f t="shared" si="10"/>
        <v>0</v>
      </c>
      <c r="AI34" s="45">
        <f t="shared" si="10"/>
        <v>0</v>
      </c>
      <c r="AJ34" s="45">
        <f t="shared" si="10"/>
        <v>0</v>
      </c>
      <c r="AK34" s="45">
        <f t="shared" si="10"/>
        <v>0</v>
      </c>
      <c r="AL34" s="45">
        <f t="shared" si="10"/>
        <v>0</v>
      </c>
      <c r="AM34" s="45">
        <f t="shared" si="11"/>
        <v>0</v>
      </c>
      <c r="AN34" s="45">
        <f t="shared" si="11"/>
        <v>0</v>
      </c>
      <c r="AO34" s="45">
        <f t="shared" si="11"/>
        <v>0</v>
      </c>
      <c r="AP34" s="45">
        <f t="shared" si="11"/>
        <v>0</v>
      </c>
      <c r="AQ34" s="45">
        <f t="shared" si="11"/>
        <v>0</v>
      </c>
      <c r="AR34" s="45">
        <f t="shared" si="11"/>
        <v>0</v>
      </c>
      <c r="AS34" s="45">
        <f t="shared" si="11"/>
        <v>0</v>
      </c>
      <c r="AT34" s="45">
        <f t="shared" si="11"/>
        <v>0</v>
      </c>
      <c r="AU34" s="45">
        <f t="shared" si="11"/>
        <v>0</v>
      </c>
      <c r="AV34" s="45">
        <f t="shared" si="11"/>
        <v>0</v>
      </c>
      <c r="AW34" s="45">
        <f t="shared" si="11"/>
        <v>0</v>
      </c>
      <c r="AX34" s="45">
        <f t="shared" si="11"/>
        <v>0</v>
      </c>
      <c r="AY34" s="45">
        <f t="shared" si="11"/>
        <v>0</v>
      </c>
      <c r="AZ34" s="45">
        <f t="shared" si="11"/>
        <v>0</v>
      </c>
      <c r="BA34" s="45">
        <f t="shared" si="11"/>
        <v>0</v>
      </c>
      <c r="BB34" s="45" t="str">
        <f>IF($D34&lt;&gt;"",VLOOKUP($D34,ComptesParNuméro!$N$2:$P$1266,3,FALSE),"")</f>
        <v/>
      </c>
      <c r="BC34" s="45">
        <f t="shared" si="12"/>
        <v>0</v>
      </c>
      <c r="BD34" s="45">
        <f t="shared" si="13"/>
        <v>0</v>
      </c>
      <c r="BE34" s="45">
        <f t="shared" si="14"/>
        <v>0</v>
      </c>
      <c r="BF34" s="45">
        <f t="shared" si="15"/>
        <v>0</v>
      </c>
      <c r="BG34" s="45">
        <f t="shared" si="16"/>
        <v>0</v>
      </c>
      <c r="BH34" s="45">
        <f t="shared" si="17"/>
        <v>0</v>
      </c>
      <c r="BI34" s="45">
        <f t="shared" si="18"/>
        <v>0</v>
      </c>
      <c r="BJ34" s="45">
        <f t="shared" si="19"/>
        <v>0</v>
      </c>
      <c r="BK34" s="45">
        <f t="shared" si="20"/>
        <v>0</v>
      </c>
      <c r="BL34" s="45">
        <f t="shared" si="21"/>
        <v>0</v>
      </c>
      <c r="BM34" s="45">
        <f t="shared" si="22"/>
        <v>0</v>
      </c>
      <c r="BN34" s="45">
        <f t="shared" si="23"/>
        <v>0</v>
      </c>
      <c r="BO34" s="45">
        <f t="shared" si="24"/>
        <v>0</v>
      </c>
      <c r="BP34" s="45">
        <f t="shared" si="25"/>
        <v>0</v>
      </c>
      <c r="BQ34" s="45">
        <f t="shared" si="26"/>
        <v>0</v>
      </c>
      <c r="BR34" s="45">
        <f t="shared" si="27"/>
        <v>0</v>
      </c>
      <c r="BS34" s="45">
        <f t="shared" si="28"/>
        <v>0</v>
      </c>
      <c r="BT34" s="45">
        <f t="shared" si="29"/>
        <v>0</v>
      </c>
      <c r="BU34" s="45">
        <f t="shared" si="30"/>
        <v>0</v>
      </c>
      <c r="BV34" s="45">
        <f t="shared" si="31"/>
        <v>0</v>
      </c>
      <c r="BW34" s="45">
        <f t="shared" si="32"/>
        <v>0</v>
      </c>
      <c r="BX34" s="45">
        <f t="shared" si="33"/>
        <v>0</v>
      </c>
      <c r="BY34" s="45">
        <f t="shared" si="34"/>
        <v>0</v>
      </c>
      <c r="BZ34" s="45">
        <f t="shared" si="35"/>
        <v>0</v>
      </c>
      <c r="CA34" s="45">
        <f t="shared" si="36"/>
        <v>0</v>
      </c>
      <c r="CB34" s="45">
        <f t="shared" si="37"/>
        <v>0</v>
      </c>
      <c r="CC34" s="45">
        <f t="shared" si="38"/>
        <v>0</v>
      </c>
      <c r="CD34" s="45">
        <f t="shared" si="39"/>
        <v>0</v>
      </c>
      <c r="CE34" s="45">
        <f t="shared" si="40"/>
        <v>0</v>
      </c>
      <c r="CF34" s="45">
        <f t="shared" si="41"/>
        <v>0</v>
      </c>
      <c r="CG34" s="45">
        <f t="shared" si="42"/>
        <v>0</v>
      </c>
      <c r="CH34" s="45">
        <f t="shared" si="43"/>
        <v>0</v>
      </c>
      <c r="CI34" s="45">
        <f t="shared" si="44"/>
        <v>0</v>
      </c>
      <c r="CJ34" s="45">
        <f t="shared" si="45"/>
        <v>0</v>
      </c>
      <c r="CK34" s="45">
        <f t="shared" si="46"/>
        <v>0</v>
      </c>
      <c r="CL34" s="45">
        <f t="shared" si="47"/>
        <v>0</v>
      </c>
      <c r="CM34" s="45">
        <f t="shared" si="48"/>
        <v>0</v>
      </c>
      <c r="CN34" s="45">
        <f t="shared" si="49"/>
        <v>0</v>
      </c>
      <c r="CO34" s="45">
        <f t="shared" si="50"/>
        <v>0</v>
      </c>
      <c r="CP34" s="45">
        <f t="shared" si="51"/>
        <v>0</v>
      </c>
      <c r="CQ34" s="45">
        <f t="shared" si="52"/>
        <v>0</v>
      </c>
      <c r="CR34" s="45">
        <f t="shared" si="53"/>
        <v>0</v>
      </c>
      <c r="CS34" s="45">
        <f t="shared" si="54"/>
        <v>0</v>
      </c>
      <c r="CT34" s="45">
        <f t="shared" si="55"/>
        <v>0</v>
      </c>
      <c r="CU34" s="45">
        <f t="shared" si="56"/>
        <v>0</v>
      </c>
      <c r="CV34" s="45">
        <f t="shared" si="57"/>
        <v>0</v>
      </c>
      <c r="CW34" s="45">
        <f t="shared" si="58"/>
        <v>0</v>
      </c>
      <c r="CX34" s="45">
        <f t="shared" si="59"/>
        <v>0</v>
      </c>
      <c r="CY34" s="45">
        <f t="shared" si="60"/>
        <v>0</v>
      </c>
      <c r="CZ34" s="45">
        <f t="shared" si="61"/>
        <v>0</v>
      </c>
      <c r="DA34" s="45">
        <f t="shared" si="62"/>
        <v>0</v>
      </c>
      <c r="DB34" s="45">
        <f t="shared" si="63"/>
        <v>0</v>
      </c>
      <c r="DC34" s="45">
        <f t="shared" si="64"/>
        <v>0</v>
      </c>
      <c r="DD34" s="45">
        <f t="shared" si="65"/>
        <v>0</v>
      </c>
      <c r="DE34" s="45">
        <f t="shared" si="66"/>
        <v>0</v>
      </c>
      <c r="DF34" s="45">
        <f t="shared" si="67"/>
        <v>0</v>
      </c>
      <c r="DG34" s="45">
        <f t="shared" si="68"/>
        <v>0</v>
      </c>
      <c r="DH34" s="45">
        <f t="shared" si="69"/>
        <v>0</v>
      </c>
      <c r="DI34" s="45">
        <f t="shared" si="70"/>
        <v>0</v>
      </c>
      <c r="DJ34" s="45">
        <f t="shared" si="71"/>
        <v>0</v>
      </c>
      <c r="DK34" s="45">
        <f t="shared" si="72"/>
        <v>0</v>
      </c>
      <c r="DL34" s="45">
        <f t="shared" si="73"/>
        <v>0</v>
      </c>
      <c r="DM34" s="45">
        <f t="shared" si="74"/>
        <v>0</v>
      </c>
      <c r="DN34" s="45">
        <f t="shared" si="75"/>
        <v>0</v>
      </c>
      <c r="DO34" s="45">
        <f t="shared" si="76"/>
        <v>0</v>
      </c>
      <c r="DP34" s="45">
        <f t="shared" si="77"/>
        <v>0</v>
      </c>
      <c r="DQ34" s="45">
        <f t="shared" si="78"/>
        <v>0</v>
      </c>
      <c r="DR34" s="45">
        <f t="shared" si="79"/>
        <v>0</v>
      </c>
      <c r="DS34" s="45">
        <f t="shared" si="80"/>
        <v>0</v>
      </c>
      <c r="DT34" s="45">
        <f t="shared" si="81"/>
        <v>0</v>
      </c>
      <c r="DU34" s="45">
        <f t="shared" si="82"/>
        <v>0</v>
      </c>
      <c r="DV34" s="45">
        <f t="shared" si="83"/>
        <v>0</v>
      </c>
      <c r="DW34" s="45">
        <f t="shared" si="84"/>
        <v>0</v>
      </c>
      <c r="DX34" s="45">
        <f t="shared" si="85"/>
        <v>0</v>
      </c>
      <c r="DY34" s="45">
        <f t="shared" si="86"/>
        <v>0</v>
      </c>
      <c r="DZ34" s="45">
        <f t="shared" si="87"/>
        <v>0</v>
      </c>
      <c r="EA34" s="45">
        <f t="shared" si="88"/>
        <v>0</v>
      </c>
      <c r="EB34" s="45">
        <f t="shared" si="89"/>
        <v>0</v>
      </c>
      <c r="EC34" s="45">
        <f t="shared" si="90"/>
        <v>0</v>
      </c>
      <c r="ED34" s="45">
        <f t="shared" si="91"/>
        <v>0</v>
      </c>
      <c r="EE34" s="45">
        <f t="shared" si="92"/>
        <v>0</v>
      </c>
      <c r="EF34" s="45">
        <f t="shared" si="93"/>
        <v>0</v>
      </c>
      <c r="EG34" s="45">
        <f t="shared" si="94"/>
        <v>0</v>
      </c>
      <c r="EH34" s="45">
        <f t="shared" si="95"/>
        <v>0</v>
      </c>
      <c r="EI34" s="45">
        <f t="shared" si="96"/>
        <v>0</v>
      </c>
      <c r="EJ34" s="45">
        <f t="shared" si="97"/>
        <v>0</v>
      </c>
      <c r="EK34" s="45">
        <f t="shared" si="98"/>
        <v>0</v>
      </c>
      <c r="EL34" s="45">
        <f t="shared" si="99"/>
        <v>0</v>
      </c>
      <c r="EM34" s="45">
        <f t="shared" si="100"/>
        <v>0</v>
      </c>
      <c r="EN34" s="45">
        <f t="shared" si="101"/>
        <v>0</v>
      </c>
    </row>
    <row r="35" spans="1:144" ht="15.75" thickBot="1" x14ac:dyDescent="0.3">
      <c r="A35" s="48" t="s">
        <v>1570</v>
      </c>
      <c r="B35" s="57"/>
      <c r="C35" s="57"/>
      <c r="D35" s="180"/>
      <c r="E35" s="181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45" t="str">
        <f t="shared" si="0"/>
        <v/>
      </c>
      <c r="V35" s="54">
        <f t="shared" si="9"/>
        <v>0</v>
      </c>
      <c r="W35" s="45" t="str">
        <f>IF($D35&lt;&gt;"",VLOOKUP($D35,ComptesParNuméro!$N$2:$O$1266,2,FALSE),"")</f>
        <v/>
      </c>
      <c r="X35" s="45">
        <f t="shared" si="10"/>
        <v>0</v>
      </c>
      <c r="Y35" s="45">
        <f t="shared" si="10"/>
        <v>0</v>
      </c>
      <c r="Z35" s="45">
        <f t="shared" si="10"/>
        <v>0</v>
      </c>
      <c r="AA35" s="45">
        <f t="shared" si="10"/>
        <v>0</v>
      </c>
      <c r="AB35" s="45">
        <f t="shared" si="10"/>
        <v>0</v>
      </c>
      <c r="AC35" s="45">
        <f t="shared" si="10"/>
        <v>0</v>
      </c>
      <c r="AD35" s="45">
        <f t="shared" si="10"/>
        <v>0</v>
      </c>
      <c r="AE35" s="45">
        <f t="shared" si="10"/>
        <v>0</v>
      </c>
      <c r="AF35" s="45">
        <f t="shared" si="10"/>
        <v>0</v>
      </c>
      <c r="AG35" s="45">
        <f t="shared" si="10"/>
        <v>0</v>
      </c>
      <c r="AH35" s="45">
        <f t="shared" si="10"/>
        <v>0</v>
      </c>
      <c r="AI35" s="45">
        <f t="shared" si="10"/>
        <v>0</v>
      </c>
      <c r="AJ35" s="45">
        <f t="shared" si="10"/>
        <v>0</v>
      </c>
      <c r="AK35" s="45">
        <f t="shared" si="10"/>
        <v>0</v>
      </c>
      <c r="AL35" s="45">
        <f t="shared" si="10"/>
        <v>0</v>
      </c>
      <c r="AM35" s="45">
        <f t="shared" si="11"/>
        <v>0</v>
      </c>
      <c r="AN35" s="45">
        <f t="shared" si="11"/>
        <v>0</v>
      </c>
      <c r="AO35" s="45">
        <f t="shared" si="11"/>
        <v>0</v>
      </c>
      <c r="AP35" s="45">
        <f t="shared" si="11"/>
        <v>0</v>
      </c>
      <c r="AQ35" s="45">
        <f t="shared" si="11"/>
        <v>0</v>
      </c>
      <c r="AR35" s="45">
        <f t="shared" si="11"/>
        <v>0</v>
      </c>
      <c r="AS35" s="45">
        <f t="shared" si="11"/>
        <v>0</v>
      </c>
      <c r="AT35" s="45">
        <f t="shared" si="11"/>
        <v>0</v>
      </c>
      <c r="AU35" s="45">
        <f t="shared" si="11"/>
        <v>0</v>
      </c>
      <c r="AV35" s="45">
        <f t="shared" si="11"/>
        <v>0</v>
      </c>
      <c r="AW35" s="45">
        <f t="shared" si="11"/>
        <v>0</v>
      </c>
      <c r="AX35" s="45">
        <f t="shared" si="11"/>
        <v>0</v>
      </c>
      <c r="AY35" s="45">
        <f t="shared" si="11"/>
        <v>0</v>
      </c>
      <c r="AZ35" s="45">
        <f t="shared" si="11"/>
        <v>0</v>
      </c>
      <c r="BA35" s="45">
        <f t="shared" si="11"/>
        <v>0</v>
      </c>
      <c r="BB35" s="45" t="str">
        <f>IF($D35&lt;&gt;"",VLOOKUP($D35,ComptesParNuméro!$N$2:$P$1266,3,FALSE),"")</f>
        <v/>
      </c>
      <c r="BC35" s="45">
        <f t="shared" si="12"/>
        <v>0</v>
      </c>
      <c r="BD35" s="45">
        <f t="shared" si="13"/>
        <v>0</v>
      </c>
      <c r="BE35" s="45">
        <f t="shared" si="14"/>
        <v>0</v>
      </c>
      <c r="BF35" s="45">
        <f t="shared" si="15"/>
        <v>0</v>
      </c>
      <c r="BG35" s="45">
        <f t="shared" si="16"/>
        <v>0</v>
      </c>
      <c r="BH35" s="45">
        <f t="shared" si="17"/>
        <v>0</v>
      </c>
      <c r="BI35" s="45">
        <f t="shared" si="18"/>
        <v>0</v>
      </c>
      <c r="BJ35" s="45">
        <f t="shared" si="19"/>
        <v>0</v>
      </c>
      <c r="BK35" s="45">
        <f t="shared" si="20"/>
        <v>0</v>
      </c>
      <c r="BL35" s="45">
        <f t="shared" si="21"/>
        <v>0</v>
      </c>
      <c r="BM35" s="45">
        <f t="shared" si="22"/>
        <v>0</v>
      </c>
      <c r="BN35" s="45">
        <f t="shared" si="23"/>
        <v>0</v>
      </c>
      <c r="BO35" s="45">
        <f t="shared" si="24"/>
        <v>0</v>
      </c>
      <c r="BP35" s="45">
        <f t="shared" si="25"/>
        <v>0</v>
      </c>
      <c r="BQ35" s="45">
        <f t="shared" si="26"/>
        <v>0</v>
      </c>
      <c r="BR35" s="45">
        <f t="shared" si="27"/>
        <v>0</v>
      </c>
      <c r="BS35" s="45">
        <f t="shared" si="28"/>
        <v>0</v>
      </c>
      <c r="BT35" s="45">
        <f t="shared" si="29"/>
        <v>0</v>
      </c>
      <c r="BU35" s="45">
        <f t="shared" si="30"/>
        <v>0</v>
      </c>
      <c r="BV35" s="45">
        <f t="shared" si="31"/>
        <v>0</v>
      </c>
      <c r="BW35" s="45">
        <f t="shared" si="32"/>
        <v>0</v>
      </c>
      <c r="BX35" s="45">
        <f t="shared" si="33"/>
        <v>0</v>
      </c>
      <c r="BY35" s="45">
        <f t="shared" si="34"/>
        <v>0</v>
      </c>
      <c r="BZ35" s="45">
        <f t="shared" si="35"/>
        <v>0</v>
      </c>
      <c r="CA35" s="45">
        <f t="shared" si="36"/>
        <v>0</v>
      </c>
      <c r="CB35" s="45">
        <f t="shared" si="37"/>
        <v>0</v>
      </c>
      <c r="CC35" s="45">
        <f t="shared" si="38"/>
        <v>0</v>
      </c>
      <c r="CD35" s="45">
        <f t="shared" si="39"/>
        <v>0</v>
      </c>
      <c r="CE35" s="45">
        <f t="shared" si="40"/>
        <v>0</v>
      </c>
      <c r="CF35" s="45">
        <f t="shared" si="41"/>
        <v>0</v>
      </c>
      <c r="CG35" s="45">
        <f t="shared" si="42"/>
        <v>0</v>
      </c>
      <c r="CH35" s="45">
        <f t="shared" si="43"/>
        <v>0</v>
      </c>
      <c r="CI35" s="45">
        <f t="shared" si="44"/>
        <v>0</v>
      </c>
      <c r="CJ35" s="45">
        <f t="shared" si="45"/>
        <v>0</v>
      </c>
      <c r="CK35" s="45">
        <f t="shared" si="46"/>
        <v>0</v>
      </c>
      <c r="CL35" s="45">
        <f t="shared" si="47"/>
        <v>0</v>
      </c>
      <c r="CM35" s="45">
        <f t="shared" si="48"/>
        <v>0</v>
      </c>
      <c r="CN35" s="45">
        <f t="shared" si="49"/>
        <v>0</v>
      </c>
      <c r="CO35" s="45">
        <f t="shared" si="50"/>
        <v>0</v>
      </c>
      <c r="CP35" s="45">
        <f t="shared" si="51"/>
        <v>0</v>
      </c>
      <c r="CQ35" s="45">
        <f t="shared" si="52"/>
        <v>0</v>
      </c>
      <c r="CR35" s="45">
        <f t="shared" si="53"/>
        <v>0</v>
      </c>
      <c r="CS35" s="45">
        <f t="shared" si="54"/>
        <v>0</v>
      </c>
      <c r="CT35" s="45">
        <f t="shared" si="55"/>
        <v>0</v>
      </c>
      <c r="CU35" s="45">
        <f t="shared" si="56"/>
        <v>0</v>
      </c>
      <c r="CV35" s="45">
        <f t="shared" si="57"/>
        <v>0</v>
      </c>
      <c r="CW35" s="45">
        <f t="shared" si="58"/>
        <v>0</v>
      </c>
      <c r="CX35" s="45">
        <f t="shared" si="59"/>
        <v>0</v>
      </c>
      <c r="CY35" s="45">
        <f t="shared" si="60"/>
        <v>0</v>
      </c>
      <c r="CZ35" s="45">
        <f t="shared" si="61"/>
        <v>0</v>
      </c>
      <c r="DA35" s="45">
        <f t="shared" si="62"/>
        <v>0</v>
      </c>
      <c r="DB35" s="45">
        <f t="shared" si="63"/>
        <v>0</v>
      </c>
      <c r="DC35" s="45">
        <f t="shared" si="64"/>
        <v>0</v>
      </c>
      <c r="DD35" s="45">
        <f t="shared" si="65"/>
        <v>0</v>
      </c>
      <c r="DE35" s="45">
        <f t="shared" si="66"/>
        <v>0</v>
      </c>
      <c r="DF35" s="45">
        <f t="shared" si="67"/>
        <v>0</v>
      </c>
      <c r="DG35" s="45">
        <f t="shared" si="68"/>
        <v>0</v>
      </c>
      <c r="DH35" s="45">
        <f t="shared" si="69"/>
        <v>0</v>
      </c>
      <c r="DI35" s="45">
        <f t="shared" si="70"/>
        <v>0</v>
      </c>
      <c r="DJ35" s="45">
        <f t="shared" si="71"/>
        <v>0</v>
      </c>
      <c r="DK35" s="45">
        <f t="shared" si="72"/>
        <v>0</v>
      </c>
      <c r="DL35" s="45">
        <f t="shared" si="73"/>
        <v>0</v>
      </c>
      <c r="DM35" s="45">
        <f t="shared" si="74"/>
        <v>0</v>
      </c>
      <c r="DN35" s="45">
        <f t="shared" si="75"/>
        <v>0</v>
      </c>
      <c r="DO35" s="45">
        <f t="shared" si="76"/>
        <v>0</v>
      </c>
      <c r="DP35" s="45">
        <f t="shared" si="77"/>
        <v>0</v>
      </c>
      <c r="DQ35" s="45">
        <f t="shared" si="78"/>
        <v>0</v>
      </c>
      <c r="DR35" s="45">
        <f t="shared" si="79"/>
        <v>0</v>
      </c>
      <c r="DS35" s="45">
        <f t="shared" si="80"/>
        <v>0</v>
      </c>
      <c r="DT35" s="45">
        <f t="shared" si="81"/>
        <v>0</v>
      </c>
      <c r="DU35" s="45">
        <f t="shared" si="82"/>
        <v>0</v>
      </c>
      <c r="DV35" s="45">
        <f t="shared" si="83"/>
        <v>0</v>
      </c>
      <c r="DW35" s="45">
        <f t="shared" si="84"/>
        <v>0</v>
      </c>
      <c r="DX35" s="45">
        <f t="shared" si="85"/>
        <v>0</v>
      </c>
      <c r="DY35" s="45">
        <f t="shared" si="86"/>
        <v>0</v>
      </c>
      <c r="DZ35" s="45">
        <f t="shared" si="87"/>
        <v>0</v>
      </c>
      <c r="EA35" s="45">
        <f t="shared" si="88"/>
        <v>0</v>
      </c>
      <c r="EB35" s="45">
        <f t="shared" si="89"/>
        <v>0</v>
      </c>
      <c r="EC35" s="45">
        <f t="shared" si="90"/>
        <v>0</v>
      </c>
      <c r="ED35" s="45">
        <f t="shared" si="91"/>
        <v>0</v>
      </c>
      <c r="EE35" s="45">
        <f t="shared" si="92"/>
        <v>0</v>
      </c>
      <c r="EF35" s="45">
        <f t="shared" si="93"/>
        <v>0</v>
      </c>
      <c r="EG35" s="45">
        <f t="shared" si="94"/>
        <v>0</v>
      </c>
      <c r="EH35" s="45">
        <f t="shared" si="95"/>
        <v>0</v>
      </c>
      <c r="EI35" s="45">
        <f t="shared" si="96"/>
        <v>0</v>
      </c>
      <c r="EJ35" s="45">
        <f t="shared" si="97"/>
        <v>0</v>
      </c>
      <c r="EK35" s="45">
        <f t="shared" si="98"/>
        <v>0</v>
      </c>
      <c r="EL35" s="45">
        <f t="shared" si="99"/>
        <v>0</v>
      </c>
      <c r="EM35" s="45">
        <f t="shared" si="100"/>
        <v>0</v>
      </c>
      <c r="EN35" s="45">
        <f t="shared" si="101"/>
        <v>0</v>
      </c>
    </row>
    <row r="36" spans="1:144" ht="15.75" thickBot="1" x14ac:dyDescent="0.3">
      <c r="A36" s="48" t="s">
        <v>1570</v>
      </c>
      <c r="B36" s="57"/>
      <c r="C36" s="57"/>
      <c r="D36" s="180"/>
      <c r="E36" s="181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45" t="str">
        <f t="shared" si="0"/>
        <v/>
      </c>
      <c r="V36" s="54">
        <f t="shared" si="9"/>
        <v>0</v>
      </c>
      <c r="W36" s="45" t="str">
        <f>IF($D36&lt;&gt;"",VLOOKUP($D36,ComptesParNuméro!$N$2:$O$1266,2,FALSE),"")</f>
        <v/>
      </c>
      <c r="X36" s="45">
        <f t="shared" si="10"/>
        <v>0</v>
      </c>
      <c r="Y36" s="45">
        <f t="shared" si="10"/>
        <v>0</v>
      </c>
      <c r="Z36" s="45">
        <f t="shared" si="10"/>
        <v>0</v>
      </c>
      <c r="AA36" s="45">
        <f t="shared" si="10"/>
        <v>0</v>
      </c>
      <c r="AB36" s="45">
        <f t="shared" si="10"/>
        <v>0</v>
      </c>
      <c r="AC36" s="45">
        <f t="shared" si="10"/>
        <v>0</v>
      </c>
      <c r="AD36" s="45">
        <f t="shared" si="10"/>
        <v>0</v>
      </c>
      <c r="AE36" s="45">
        <f t="shared" si="10"/>
        <v>0</v>
      </c>
      <c r="AF36" s="45">
        <f t="shared" si="10"/>
        <v>0</v>
      </c>
      <c r="AG36" s="45">
        <f t="shared" si="10"/>
        <v>0</v>
      </c>
      <c r="AH36" s="45">
        <f t="shared" si="10"/>
        <v>0</v>
      </c>
      <c r="AI36" s="45">
        <f t="shared" si="10"/>
        <v>0</v>
      </c>
      <c r="AJ36" s="45">
        <f t="shared" si="10"/>
        <v>0</v>
      </c>
      <c r="AK36" s="45">
        <f t="shared" si="10"/>
        <v>0</v>
      </c>
      <c r="AL36" s="45">
        <f t="shared" si="10"/>
        <v>0</v>
      </c>
      <c r="AM36" s="45">
        <f t="shared" si="11"/>
        <v>0</v>
      </c>
      <c r="AN36" s="45">
        <f t="shared" si="11"/>
        <v>0</v>
      </c>
      <c r="AO36" s="45">
        <f t="shared" si="11"/>
        <v>0</v>
      </c>
      <c r="AP36" s="45">
        <f t="shared" si="11"/>
        <v>0</v>
      </c>
      <c r="AQ36" s="45">
        <f t="shared" si="11"/>
        <v>0</v>
      </c>
      <c r="AR36" s="45">
        <f t="shared" si="11"/>
        <v>0</v>
      </c>
      <c r="AS36" s="45">
        <f t="shared" si="11"/>
        <v>0</v>
      </c>
      <c r="AT36" s="45">
        <f t="shared" si="11"/>
        <v>0</v>
      </c>
      <c r="AU36" s="45">
        <f t="shared" si="11"/>
        <v>0</v>
      </c>
      <c r="AV36" s="45">
        <f t="shared" si="11"/>
        <v>0</v>
      </c>
      <c r="AW36" s="45">
        <f t="shared" si="11"/>
        <v>0</v>
      </c>
      <c r="AX36" s="45">
        <f t="shared" si="11"/>
        <v>0</v>
      </c>
      <c r="AY36" s="45">
        <f t="shared" si="11"/>
        <v>0</v>
      </c>
      <c r="AZ36" s="45">
        <f t="shared" si="11"/>
        <v>0</v>
      </c>
      <c r="BA36" s="45">
        <f t="shared" si="11"/>
        <v>0</v>
      </c>
      <c r="BB36" s="45" t="str">
        <f>IF($D36&lt;&gt;"",VLOOKUP($D36,ComptesParNuméro!$N$2:$P$1266,3,FALSE),"")</f>
        <v/>
      </c>
      <c r="BC36" s="45">
        <f t="shared" si="12"/>
        <v>0</v>
      </c>
      <c r="BD36" s="45">
        <f t="shared" si="13"/>
        <v>0</v>
      </c>
      <c r="BE36" s="45">
        <f t="shared" si="14"/>
        <v>0</v>
      </c>
      <c r="BF36" s="45">
        <f t="shared" si="15"/>
        <v>0</v>
      </c>
      <c r="BG36" s="45">
        <f t="shared" si="16"/>
        <v>0</v>
      </c>
      <c r="BH36" s="45">
        <f t="shared" si="17"/>
        <v>0</v>
      </c>
      <c r="BI36" s="45">
        <f t="shared" si="18"/>
        <v>0</v>
      </c>
      <c r="BJ36" s="45">
        <f t="shared" si="19"/>
        <v>0</v>
      </c>
      <c r="BK36" s="45">
        <f t="shared" si="20"/>
        <v>0</v>
      </c>
      <c r="BL36" s="45">
        <f t="shared" si="21"/>
        <v>0</v>
      </c>
      <c r="BM36" s="45">
        <f t="shared" si="22"/>
        <v>0</v>
      </c>
      <c r="BN36" s="45">
        <f t="shared" si="23"/>
        <v>0</v>
      </c>
      <c r="BO36" s="45">
        <f t="shared" si="24"/>
        <v>0</v>
      </c>
      <c r="BP36" s="45">
        <f t="shared" si="25"/>
        <v>0</v>
      </c>
      <c r="BQ36" s="45">
        <f t="shared" si="26"/>
        <v>0</v>
      </c>
      <c r="BR36" s="45">
        <f t="shared" si="27"/>
        <v>0</v>
      </c>
      <c r="BS36" s="45">
        <f t="shared" si="28"/>
        <v>0</v>
      </c>
      <c r="BT36" s="45">
        <f t="shared" si="29"/>
        <v>0</v>
      </c>
      <c r="BU36" s="45">
        <f t="shared" si="30"/>
        <v>0</v>
      </c>
      <c r="BV36" s="45">
        <f t="shared" si="31"/>
        <v>0</v>
      </c>
      <c r="BW36" s="45">
        <f t="shared" si="32"/>
        <v>0</v>
      </c>
      <c r="BX36" s="45">
        <f t="shared" si="33"/>
        <v>0</v>
      </c>
      <c r="BY36" s="45">
        <f t="shared" si="34"/>
        <v>0</v>
      </c>
      <c r="BZ36" s="45">
        <f t="shared" si="35"/>
        <v>0</v>
      </c>
      <c r="CA36" s="45">
        <f t="shared" si="36"/>
        <v>0</v>
      </c>
      <c r="CB36" s="45">
        <f t="shared" si="37"/>
        <v>0</v>
      </c>
      <c r="CC36" s="45">
        <f t="shared" si="38"/>
        <v>0</v>
      </c>
      <c r="CD36" s="45">
        <f t="shared" si="39"/>
        <v>0</v>
      </c>
      <c r="CE36" s="45">
        <f t="shared" si="40"/>
        <v>0</v>
      </c>
      <c r="CF36" s="45">
        <f t="shared" si="41"/>
        <v>0</v>
      </c>
      <c r="CG36" s="45">
        <f t="shared" si="42"/>
        <v>0</v>
      </c>
      <c r="CH36" s="45">
        <f t="shared" si="43"/>
        <v>0</v>
      </c>
      <c r="CI36" s="45">
        <f t="shared" si="44"/>
        <v>0</v>
      </c>
      <c r="CJ36" s="45">
        <f t="shared" si="45"/>
        <v>0</v>
      </c>
      <c r="CK36" s="45">
        <f t="shared" si="46"/>
        <v>0</v>
      </c>
      <c r="CL36" s="45">
        <f t="shared" si="47"/>
        <v>0</v>
      </c>
      <c r="CM36" s="45">
        <f t="shared" si="48"/>
        <v>0</v>
      </c>
      <c r="CN36" s="45">
        <f t="shared" si="49"/>
        <v>0</v>
      </c>
      <c r="CO36" s="45">
        <f t="shared" si="50"/>
        <v>0</v>
      </c>
      <c r="CP36" s="45">
        <f t="shared" si="51"/>
        <v>0</v>
      </c>
      <c r="CQ36" s="45">
        <f t="shared" si="52"/>
        <v>0</v>
      </c>
      <c r="CR36" s="45">
        <f t="shared" si="53"/>
        <v>0</v>
      </c>
      <c r="CS36" s="45">
        <f t="shared" si="54"/>
        <v>0</v>
      </c>
      <c r="CT36" s="45">
        <f t="shared" si="55"/>
        <v>0</v>
      </c>
      <c r="CU36" s="45">
        <f t="shared" si="56"/>
        <v>0</v>
      </c>
      <c r="CV36" s="45">
        <f t="shared" si="57"/>
        <v>0</v>
      </c>
      <c r="CW36" s="45">
        <f t="shared" si="58"/>
        <v>0</v>
      </c>
      <c r="CX36" s="45">
        <f t="shared" si="59"/>
        <v>0</v>
      </c>
      <c r="CY36" s="45">
        <f t="shared" si="60"/>
        <v>0</v>
      </c>
      <c r="CZ36" s="45">
        <f t="shared" si="61"/>
        <v>0</v>
      </c>
      <c r="DA36" s="45">
        <f t="shared" si="62"/>
        <v>0</v>
      </c>
      <c r="DB36" s="45">
        <f t="shared" si="63"/>
        <v>0</v>
      </c>
      <c r="DC36" s="45">
        <f t="shared" si="64"/>
        <v>0</v>
      </c>
      <c r="DD36" s="45">
        <f t="shared" si="65"/>
        <v>0</v>
      </c>
      <c r="DE36" s="45">
        <f t="shared" si="66"/>
        <v>0</v>
      </c>
      <c r="DF36" s="45">
        <f t="shared" si="67"/>
        <v>0</v>
      </c>
      <c r="DG36" s="45">
        <f t="shared" si="68"/>
        <v>0</v>
      </c>
      <c r="DH36" s="45">
        <f t="shared" si="69"/>
        <v>0</v>
      </c>
      <c r="DI36" s="45">
        <f t="shared" si="70"/>
        <v>0</v>
      </c>
      <c r="DJ36" s="45">
        <f t="shared" si="71"/>
        <v>0</v>
      </c>
      <c r="DK36" s="45">
        <f t="shared" si="72"/>
        <v>0</v>
      </c>
      <c r="DL36" s="45">
        <f t="shared" si="73"/>
        <v>0</v>
      </c>
      <c r="DM36" s="45">
        <f t="shared" si="74"/>
        <v>0</v>
      </c>
      <c r="DN36" s="45">
        <f t="shared" si="75"/>
        <v>0</v>
      </c>
      <c r="DO36" s="45">
        <f t="shared" si="76"/>
        <v>0</v>
      </c>
      <c r="DP36" s="45">
        <f t="shared" si="77"/>
        <v>0</v>
      </c>
      <c r="DQ36" s="45">
        <f t="shared" si="78"/>
        <v>0</v>
      </c>
      <c r="DR36" s="45">
        <f t="shared" si="79"/>
        <v>0</v>
      </c>
      <c r="DS36" s="45">
        <f t="shared" si="80"/>
        <v>0</v>
      </c>
      <c r="DT36" s="45">
        <f t="shared" si="81"/>
        <v>0</v>
      </c>
      <c r="DU36" s="45">
        <f t="shared" si="82"/>
        <v>0</v>
      </c>
      <c r="DV36" s="45">
        <f t="shared" si="83"/>
        <v>0</v>
      </c>
      <c r="DW36" s="45">
        <f t="shared" si="84"/>
        <v>0</v>
      </c>
      <c r="DX36" s="45">
        <f t="shared" si="85"/>
        <v>0</v>
      </c>
      <c r="DY36" s="45">
        <f t="shared" si="86"/>
        <v>0</v>
      </c>
      <c r="DZ36" s="45">
        <f t="shared" si="87"/>
        <v>0</v>
      </c>
      <c r="EA36" s="45">
        <f t="shared" si="88"/>
        <v>0</v>
      </c>
      <c r="EB36" s="45">
        <f t="shared" si="89"/>
        <v>0</v>
      </c>
      <c r="EC36" s="45">
        <f t="shared" si="90"/>
        <v>0</v>
      </c>
      <c r="ED36" s="45">
        <f t="shared" si="91"/>
        <v>0</v>
      </c>
      <c r="EE36" s="45">
        <f t="shared" si="92"/>
        <v>0</v>
      </c>
      <c r="EF36" s="45">
        <f t="shared" si="93"/>
        <v>0</v>
      </c>
      <c r="EG36" s="45">
        <f t="shared" si="94"/>
        <v>0</v>
      </c>
      <c r="EH36" s="45">
        <f t="shared" si="95"/>
        <v>0</v>
      </c>
      <c r="EI36" s="45">
        <f t="shared" si="96"/>
        <v>0</v>
      </c>
      <c r="EJ36" s="45">
        <f t="shared" si="97"/>
        <v>0</v>
      </c>
      <c r="EK36" s="45">
        <f t="shared" si="98"/>
        <v>0</v>
      </c>
      <c r="EL36" s="45">
        <f t="shared" si="99"/>
        <v>0</v>
      </c>
      <c r="EM36" s="45">
        <f t="shared" si="100"/>
        <v>0</v>
      </c>
      <c r="EN36" s="45">
        <f t="shared" si="101"/>
        <v>0</v>
      </c>
    </row>
    <row r="37" spans="1:144" ht="15.75" thickBot="1" x14ac:dyDescent="0.3">
      <c r="A37" s="48" t="s">
        <v>1570</v>
      </c>
      <c r="B37" s="57"/>
      <c r="C37" s="57"/>
      <c r="D37" s="180"/>
      <c r="E37" s="18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45" t="str">
        <f t="shared" si="0"/>
        <v/>
      </c>
      <c r="V37" s="54">
        <f t="shared" si="9"/>
        <v>0</v>
      </c>
      <c r="W37" s="45" t="str">
        <f>IF($D37&lt;&gt;"",VLOOKUP($D37,ComptesParNuméro!$N$2:$O$1266,2,FALSE),"")</f>
        <v/>
      </c>
      <c r="X37" s="45">
        <f t="shared" si="10"/>
        <v>0</v>
      </c>
      <c r="Y37" s="45">
        <f t="shared" si="10"/>
        <v>0</v>
      </c>
      <c r="Z37" s="45">
        <f t="shared" si="10"/>
        <v>0</v>
      </c>
      <c r="AA37" s="45">
        <f t="shared" si="10"/>
        <v>0</v>
      </c>
      <c r="AB37" s="45">
        <f t="shared" si="10"/>
        <v>0</v>
      </c>
      <c r="AC37" s="45">
        <f t="shared" si="10"/>
        <v>0</v>
      </c>
      <c r="AD37" s="45">
        <f t="shared" si="10"/>
        <v>0</v>
      </c>
      <c r="AE37" s="45">
        <f t="shared" si="10"/>
        <v>0</v>
      </c>
      <c r="AF37" s="45">
        <f t="shared" si="10"/>
        <v>0</v>
      </c>
      <c r="AG37" s="45">
        <f t="shared" si="10"/>
        <v>0</v>
      </c>
      <c r="AH37" s="45">
        <f t="shared" si="10"/>
        <v>0</v>
      </c>
      <c r="AI37" s="45">
        <f t="shared" si="10"/>
        <v>0</v>
      </c>
      <c r="AJ37" s="45">
        <f t="shared" si="10"/>
        <v>0</v>
      </c>
      <c r="AK37" s="45">
        <f t="shared" si="10"/>
        <v>0</v>
      </c>
      <c r="AL37" s="45">
        <f t="shared" si="10"/>
        <v>0</v>
      </c>
      <c r="AM37" s="45">
        <f t="shared" si="11"/>
        <v>0</v>
      </c>
      <c r="AN37" s="45">
        <f t="shared" si="11"/>
        <v>0</v>
      </c>
      <c r="AO37" s="45">
        <f t="shared" si="11"/>
        <v>0</v>
      </c>
      <c r="AP37" s="45">
        <f t="shared" si="11"/>
        <v>0</v>
      </c>
      <c r="AQ37" s="45">
        <f t="shared" si="11"/>
        <v>0</v>
      </c>
      <c r="AR37" s="45">
        <f t="shared" si="11"/>
        <v>0</v>
      </c>
      <c r="AS37" s="45">
        <f t="shared" si="11"/>
        <v>0</v>
      </c>
      <c r="AT37" s="45">
        <f t="shared" si="11"/>
        <v>0</v>
      </c>
      <c r="AU37" s="45">
        <f t="shared" si="11"/>
        <v>0</v>
      </c>
      <c r="AV37" s="45">
        <f t="shared" si="11"/>
        <v>0</v>
      </c>
      <c r="AW37" s="45">
        <f t="shared" si="11"/>
        <v>0</v>
      </c>
      <c r="AX37" s="45">
        <f t="shared" si="11"/>
        <v>0</v>
      </c>
      <c r="AY37" s="45">
        <f t="shared" si="11"/>
        <v>0</v>
      </c>
      <c r="AZ37" s="45">
        <f t="shared" si="11"/>
        <v>0</v>
      </c>
      <c r="BA37" s="45">
        <f t="shared" si="11"/>
        <v>0</v>
      </c>
      <c r="BB37" s="45" t="str">
        <f>IF($D37&lt;&gt;"",VLOOKUP($D37,ComptesParNuméro!$N$2:$P$1266,3,FALSE),"")</f>
        <v/>
      </c>
      <c r="BC37" s="45">
        <f t="shared" si="12"/>
        <v>0</v>
      </c>
      <c r="BD37" s="45">
        <f t="shared" si="13"/>
        <v>0</v>
      </c>
      <c r="BE37" s="45">
        <f t="shared" si="14"/>
        <v>0</v>
      </c>
      <c r="BF37" s="45">
        <f t="shared" si="15"/>
        <v>0</v>
      </c>
      <c r="BG37" s="45">
        <f t="shared" si="16"/>
        <v>0</v>
      </c>
      <c r="BH37" s="45">
        <f t="shared" si="17"/>
        <v>0</v>
      </c>
      <c r="BI37" s="45">
        <f t="shared" si="18"/>
        <v>0</v>
      </c>
      <c r="BJ37" s="45">
        <f t="shared" si="19"/>
        <v>0</v>
      </c>
      <c r="BK37" s="45">
        <f t="shared" si="20"/>
        <v>0</v>
      </c>
      <c r="BL37" s="45">
        <f t="shared" si="21"/>
        <v>0</v>
      </c>
      <c r="BM37" s="45">
        <f t="shared" si="22"/>
        <v>0</v>
      </c>
      <c r="BN37" s="45">
        <f t="shared" si="23"/>
        <v>0</v>
      </c>
      <c r="BO37" s="45">
        <f t="shared" si="24"/>
        <v>0</v>
      </c>
      <c r="BP37" s="45">
        <f t="shared" si="25"/>
        <v>0</v>
      </c>
      <c r="BQ37" s="45">
        <f t="shared" si="26"/>
        <v>0</v>
      </c>
      <c r="BR37" s="45">
        <f t="shared" si="27"/>
        <v>0</v>
      </c>
      <c r="BS37" s="45">
        <f t="shared" si="28"/>
        <v>0</v>
      </c>
      <c r="BT37" s="45">
        <f t="shared" si="29"/>
        <v>0</v>
      </c>
      <c r="BU37" s="45">
        <f t="shared" si="30"/>
        <v>0</v>
      </c>
      <c r="BV37" s="45">
        <f t="shared" si="31"/>
        <v>0</v>
      </c>
      <c r="BW37" s="45">
        <f t="shared" si="32"/>
        <v>0</v>
      </c>
      <c r="BX37" s="45">
        <f t="shared" si="33"/>
        <v>0</v>
      </c>
      <c r="BY37" s="45">
        <f t="shared" si="34"/>
        <v>0</v>
      </c>
      <c r="BZ37" s="45">
        <f t="shared" si="35"/>
        <v>0</v>
      </c>
      <c r="CA37" s="45">
        <f t="shared" si="36"/>
        <v>0</v>
      </c>
      <c r="CB37" s="45">
        <f t="shared" si="37"/>
        <v>0</v>
      </c>
      <c r="CC37" s="45">
        <f t="shared" si="38"/>
        <v>0</v>
      </c>
      <c r="CD37" s="45">
        <f t="shared" si="39"/>
        <v>0</v>
      </c>
      <c r="CE37" s="45">
        <f t="shared" si="40"/>
        <v>0</v>
      </c>
      <c r="CF37" s="45">
        <f t="shared" si="41"/>
        <v>0</v>
      </c>
      <c r="CG37" s="45">
        <f t="shared" si="42"/>
        <v>0</v>
      </c>
      <c r="CH37" s="45">
        <f t="shared" si="43"/>
        <v>0</v>
      </c>
      <c r="CI37" s="45">
        <f t="shared" si="44"/>
        <v>0</v>
      </c>
      <c r="CJ37" s="45">
        <f t="shared" si="45"/>
        <v>0</v>
      </c>
      <c r="CK37" s="45">
        <f t="shared" si="46"/>
        <v>0</v>
      </c>
      <c r="CL37" s="45">
        <f t="shared" si="47"/>
        <v>0</v>
      </c>
      <c r="CM37" s="45">
        <f t="shared" si="48"/>
        <v>0</v>
      </c>
      <c r="CN37" s="45">
        <f t="shared" si="49"/>
        <v>0</v>
      </c>
      <c r="CO37" s="45">
        <f t="shared" si="50"/>
        <v>0</v>
      </c>
      <c r="CP37" s="45">
        <f t="shared" si="51"/>
        <v>0</v>
      </c>
      <c r="CQ37" s="45">
        <f t="shared" si="52"/>
        <v>0</v>
      </c>
      <c r="CR37" s="45">
        <f t="shared" si="53"/>
        <v>0</v>
      </c>
      <c r="CS37" s="45">
        <f t="shared" si="54"/>
        <v>0</v>
      </c>
      <c r="CT37" s="45">
        <f t="shared" si="55"/>
        <v>0</v>
      </c>
      <c r="CU37" s="45">
        <f t="shared" si="56"/>
        <v>0</v>
      </c>
      <c r="CV37" s="45">
        <f t="shared" si="57"/>
        <v>0</v>
      </c>
      <c r="CW37" s="45">
        <f t="shared" si="58"/>
        <v>0</v>
      </c>
      <c r="CX37" s="45">
        <f t="shared" si="59"/>
        <v>0</v>
      </c>
      <c r="CY37" s="45">
        <f t="shared" si="60"/>
        <v>0</v>
      </c>
      <c r="CZ37" s="45">
        <f t="shared" si="61"/>
        <v>0</v>
      </c>
      <c r="DA37" s="45">
        <f t="shared" si="62"/>
        <v>0</v>
      </c>
      <c r="DB37" s="45">
        <f t="shared" si="63"/>
        <v>0</v>
      </c>
      <c r="DC37" s="45">
        <f t="shared" si="64"/>
        <v>0</v>
      </c>
      <c r="DD37" s="45">
        <f t="shared" si="65"/>
        <v>0</v>
      </c>
      <c r="DE37" s="45">
        <f t="shared" si="66"/>
        <v>0</v>
      </c>
      <c r="DF37" s="45">
        <f t="shared" si="67"/>
        <v>0</v>
      </c>
      <c r="DG37" s="45">
        <f t="shared" si="68"/>
        <v>0</v>
      </c>
      <c r="DH37" s="45">
        <f t="shared" si="69"/>
        <v>0</v>
      </c>
      <c r="DI37" s="45">
        <f t="shared" si="70"/>
        <v>0</v>
      </c>
      <c r="DJ37" s="45">
        <f t="shared" si="71"/>
        <v>0</v>
      </c>
      <c r="DK37" s="45">
        <f t="shared" si="72"/>
        <v>0</v>
      </c>
      <c r="DL37" s="45">
        <f t="shared" si="73"/>
        <v>0</v>
      </c>
      <c r="DM37" s="45">
        <f t="shared" si="74"/>
        <v>0</v>
      </c>
      <c r="DN37" s="45">
        <f t="shared" si="75"/>
        <v>0</v>
      </c>
      <c r="DO37" s="45">
        <f t="shared" si="76"/>
        <v>0</v>
      </c>
      <c r="DP37" s="45">
        <f t="shared" si="77"/>
        <v>0</v>
      </c>
      <c r="DQ37" s="45">
        <f t="shared" si="78"/>
        <v>0</v>
      </c>
      <c r="DR37" s="45">
        <f t="shared" si="79"/>
        <v>0</v>
      </c>
      <c r="DS37" s="45">
        <f t="shared" si="80"/>
        <v>0</v>
      </c>
      <c r="DT37" s="45">
        <f t="shared" si="81"/>
        <v>0</v>
      </c>
      <c r="DU37" s="45">
        <f t="shared" si="82"/>
        <v>0</v>
      </c>
      <c r="DV37" s="45">
        <f t="shared" si="83"/>
        <v>0</v>
      </c>
      <c r="DW37" s="45">
        <f t="shared" si="84"/>
        <v>0</v>
      </c>
      <c r="DX37" s="45">
        <f t="shared" si="85"/>
        <v>0</v>
      </c>
      <c r="DY37" s="45">
        <f t="shared" si="86"/>
        <v>0</v>
      </c>
      <c r="DZ37" s="45">
        <f t="shared" si="87"/>
        <v>0</v>
      </c>
      <c r="EA37" s="45">
        <f t="shared" si="88"/>
        <v>0</v>
      </c>
      <c r="EB37" s="45">
        <f t="shared" si="89"/>
        <v>0</v>
      </c>
      <c r="EC37" s="45">
        <f t="shared" si="90"/>
        <v>0</v>
      </c>
      <c r="ED37" s="45">
        <f t="shared" si="91"/>
        <v>0</v>
      </c>
      <c r="EE37" s="45">
        <f t="shared" si="92"/>
        <v>0</v>
      </c>
      <c r="EF37" s="45">
        <f t="shared" si="93"/>
        <v>0</v>
      </c>
      <c r="EG37" s="45">
        <f t="shared" si="94"/>
        <v>0</v>
      </c>
      <c r="EH37" s="45">
        <f t="shared" si="95"/>
        <v>0</v>
      </c>
      <c r="EI37" s="45">
        <f t="shared" si="96"/>
        <v>0</v>
      </c>
      <c r="EJ37" s="45">
        <f t="shared" si="97"/>
        <v>0</v>
      </c>
      <c r="EK37" s="45">
        <f t="shared" si="98"/>
        <v>0</v>
      </c>
      <c r="EL37" s="45">
        <f t="shared" si="99"/>
        <v>0</v>
      </c>
      <c r="EM37" s="45">
        <f t="shared" si="100"/>
        <v>0</v>
      </c>
      <c r="EN37" s="45">
        <f t="shared" si="101"/>
        <v>0</v>
      </c>
    </row>
    <row r="38" spans="1:144" ht="15.75" thickBot="1" x14ac:dyDescent="0.3">
      <c r="A38" s="48" t="s">
        <v>1570</v>
      </c>
      <c r="B38" s="57"/>
      <c r="C38" s="57"/>
      <c r="D38" s="180"/>
      <c r="E38" s="181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45" t="str">
        <f t="shared" si="0"/>
        <v/>
      </c>
      <c r="V38" s="54">
        <f t="shared" si="9"/>
        <v>0</v>
      </c>
      <c r="W38" s="45" t="str">
        <f>IF($D38&lt;&gt;"",VLOOKUP($D38,ComptesParNuméro!$N$2:$O$1266,2,FALSE),"")</f>
        <v/>
      </c>
      <c r="X38" s="45">
        <f t="shared" si="10"/>
        <v>0</v>
      </c>
      <c r="Y38" s="45">
        <f t="shared" si="10"/>
        <v>0</v>
      </c>
      <c r="Z38" s="45">
        <f t="shared" si="10"/>
        <v>0</v>
      </c>
      <c r="AA38" s="45">
        <f t="shared" si="10"/>
        <v>0</v>
      </c>
      <c r="AB38" s="45">
        <f t="shared" si="10"/>
        <v>0</v>
      </c>
      <c r="AC38" s="45">
        <f t="shared" si="10"/>
        <v>0</v>
      </c>
      <c r="AD38" s="45">
        <f t="shared" si="10"/>
        <v>0</v>
      </c>
      <c r="AE38" s="45">
        <f t="shared" si="10"/>
        <v>0</v>
      </c>
      <c r="AF38" s="45">
        <f t="shared" si="10"/>
        <v>0</v>
      </c>
      <c r="AG38" s="45">
        <f t="shared" si="10"/>
        <v>0</v>
      </c>
      <c r="AH38" s="45">
        <f t="shared" si="10"/>
        <v>0</v>
      </c>
      <c r="AI38" s="45">
        <f t="shared" si="10"/>
        <v>0</v>
      </c>
      <c r="AJ38" s="45">
        <f t="shared" si="10"/>
        <v>0</v>
      </c>
      <c r="AK38" s="45">
        <f t="shared" si="10"/>
        <v>0</v>
      </c>
      <c r="AL38" s="45">
        <f t="shared" si="10"/>
        <v>0</v>
      </c>
      <c r="AM38" s="45">
        <f t="shared" si="11"/>
        <v>0</v>
      </c>
      <c r="AN38" s="45">
        <f t="shared" si="11"/>
        <v>0</v>
      </c>
      <c r="AO38" s="45">
        <f t="shared" si="11"/>
        <v>0</v>
      </c>
      <c r="AP38" s="45">
        <f t="shared" si="11"/>
        <v>0</v>
      </c>
      <c r="AQ38" s="45">
        <f t="shared" si="11"/>
        <v>0</v>
      </c>
      <c r="AR38" s="45">
        <f t="shared" si="11"/>
        <v>0</v>
      </c>
      <c r="AS38" s="45">
        <f t="shared" si="11"/>
        <v>0</v>
      </c>
      <c r="AT38" s="45">
        <f t="shared" si="11"/>
        <v>0</v>
      </c>
      <c r="AU38" s="45">
        <f t="shared" si="11"/>
        <v>0</v>
      </c>
      <c r="AV38" s="45">
        <f t="shared" si="11"/>
        <v>0</v>
      </c>
      <c r="AW38" s="45">
        <f t="shared" si="11"/>
        <v>0</v>
      </c>
      <c r="AX38" s="45">
        <f t="shared" si="11"/>
        <v>0</v>
      </c>
      <c r="AY38" s="45">
        <f t="shared" si="11"/>
        <v>0</v>
      </c>
      <c r="AZ38" s="45">
        <f t="shared" si="11"/>
        <v>0</v>
      </c>
      <c r="BA38" s="45">
        <f t="shared" si="11"/>
        <v>0</v>
      </c>
      <c r="BB38" s="45" t="str">
        <f>IF($D38&lt;&gt;"",VLOOKUP($D38,ComptesParNuméro!$N$2:$P$1266,3,FALSE),"")</f>
        <v/>
      </c>
      <c r="BC38" s="45">
        <f t="shared" si="12"/>
        <v>0</v>
      </c>
      <c r="BD38" s="45">
        <f t="shared" si="13"/>
        <v>0</v>
      </c>
      <c r="BE38" s="45">
        <f t="shared" si="14"/>
        <v>0</v>
      </c>
      <c r="BF38" s="45">
        <f t="shared" si="15"/>
        <v>0</v>
      </c>
      <c r="BG38" s="45">
        <f t="shared" si="16"/>
        <v>0</v>
      </c>
      <c r="BH38" s="45">
        <f t="shared" si="17"/>
        <v>0</v>
      </c>
      <c r="BI38" s="45">
        <f t="shared" si="18"/>
        <v>0</v>
      </c>
      <c r="BJ38" s="45">
        <f t="shared" si="19"/>
        <v>0</v>
      </c>
      <c r="BK38" s="45">
        <f t="shared" si="20"/>
        <v>0</v>
      </c>
      <c r="BL38" s="45">
        <f t="shared" si="21"/>
        <v>0</v>
      </c>
      <c r="BM38" s="45">
        <f t="shared" si="22"/>
        <v>0</v>
      </c>
      <c r="BN38" s="45">
        <f t="shared" si="23"/>
        <v>0</v>
      </c>
      <c r="BO38" s="45">
        <f t="shared" si="24"/>
        <v>0</v>
      </c>
      <c r="BP38" s="45">
        <f t="shared" si="25"/>
        <v>0</v>
      </c>
      <c r="BQ38" s="45">
        <f t="shared" si="26"/>
        <v>0</v>
      </c>
      <c r="BR38" s="45">
        <f t="shared" si="27"/>
        <v>0</v>
      </c>
      <c r="BS38" s="45">
        <f t="shared" si="28"/>
        <v>0</v>
      </c>
      <c r="BT38" s="45">
        <f t="shared" si="29"/>
        <v>0</v>
      </c>
      <c r="BU38" s="45">
        <f t="shared" si="30"/>
        <v>0</v>
      </c>
      <c r="BV38" s="45">
        <f t="shared" si="31"/>
        <v>0</v>
      </c>
      <c r="BW38" s="45">
        <f t="shared" si="32"/>
        <v>0</v>
      </c>
      <c r="BX38" s="45">
        <f t="shared" si="33"/>
        <v>0</v>
      </c>
      <c r="BY38" s="45">
        <f t="shared" si="34"/>
        <v>0</v>
      </c>
      <c r="BZ38" s="45">
        <f t="shared" si="35"/>
        <v>0</v>
      </c>
      <c r="CA38" s="45">
        <f t="shared" si="36"/>
        <v>0</v>
      </c>
      <c r="CB38" s="45">
        <f t="shared" si="37"/>
        <v>0</v>
      </c>
      <c r="CC38" s="45">
        <f t="shared" si="38"/>
        <v>0</v>
      </c>
      <c r="CD38" s="45">
        <f t="shared" si="39"/>
        <v>0</v>
      </c>
      <c r="CE38" s="45">
        <f t="shared" si="40"/>
        <v>0</v>
      </c>
      <c r="CF38" s="45">
        <f t="shared" si="41"/>
        <v>0</v>
      </c>
      <c r="CG38" s="45">
        <f t="shared" si="42"/>
        <v>0</v>
      </c>
      <c r="CH38" s="45">
        <f t="shared" si="43"/>
        <v>0</v>
      </c>
      <c r="CI38" s="45">
        <f t="shared" si="44"/>
        <v>0</v>
      </c>
      <c r="CJ38" s="45">
        <f t="shared" si="45"/>
        <v>0</v>
      </c>
      <c r="CK38" s="45">
        <f t="shared" si="46"/>
        <v>0</v>
      </c>
      <c r="CL38" s="45">
        <f t="shared" si="47"/>
        <v>0</v>
      </c>
      <c r="CM38" s="45">
        <f t="shared" si="48"/>
        <v>0</v>
      </c>
      <c r="CN38" s="45">
        <f t="shared" si="49"/>
        <v>0</v>
      </c>
      <c r="CO38" s="45">
        <f t="shared" si="50"/>
        <v>0</v>
      </c>
      <c r="CP38" s="45">
        <f t="shared" si="51"/>
        <v>0</v>
      </c>
      <c r="CQ38" s="45">
        <f t="shared" si="52"/>
        <v>0</v>
      </c>
      <c r="CR38" s="45">
        <f t="shared" si="53"/>
        <v>0</v>
      </c>
      <c r="CS38" s="45">
        <f t="shared" si="54"/>
        <v>0</v>
      </c>
      <c r="CT38" s="45">
        <f t="shared" si="55"/>
        <v>0</v>
      </c>
      <c r="CU38" s="45">
        <f t="shared" si="56"/>
        <v>0</v>
      </c>
      <c r="CV38" s="45">
        <f t="shared" si="57"/>
        <v>0</v>
      </c>
      <c r="CW38" s="45">
        <f t="shared" si="58"/>
        <v>0</v>
      </c>
      <c r="CX38" s="45">
        <f t="shared" si="59"/>
        <v>0</v>
      </c>
      <c r="CY38" s="45">
        <f t="shared" si="60"/>
        <v>0</v>
      </c>
      <c r="CZ38" s="45">
        <f t="shared" si="61"/>
        <v>0</v>
      </c>
      <c r="DA38" s="45">
        <f t="shared" si="62"/>
        <v>0</v>
      </c>
      <c r="DB38" s="45">
        <f t="shared" si="63"/>
        <v>0</v>
      </c>
      <c r="DC38" s="45">
        <f t="shared" si="64"/>
        <v>0</v>
      </c>
      <c r="DD38" s="45">
        <f t="shared" si="65"/>
        <v>0</v>
      </c>
      <c r="DE38" s="45">
        <f t="shared" si="66"/>
        <v>0</v>
      </c>
      <c r="DF38" s="45">
        <f t="shared" si="67"/>
        <v>0</v>
      </c>
      <c r="DG38" s="45">
        <f t="shared" si="68"/>
        <v>0</v>
      </c>
      <c r="DH38" s="45">
        <f t="shared" si="69"/>
        <v>0</v>
      </c>
      <c r="DI38" s="45">
        <f t="shared" si="70"/>
        <v>0</v>
      </c>
      <c r="DJ38" s="45">
        <f t="shared" si="71"/>
        <v>0</v>
      </c>
      <c r="DK38" s="45">
        <f t="shared" si="72"/>
        <v>0</v>
      </c>
      <c r="DL38" s="45">
        <f t="shared" si="73"/>
        <v>0</v>
      </c>
      <c r="DM38" s="45">
        <f t="shared" si="74"/>
        <v>0</v>
      </c>
      <c r="DN38" s="45">
        <f t="shared" si="75"/>
        <v>0</v>
      </c>
      <c r="DO38" s="45">
        <f t="shared" si="76"/>
        <v>0</v>
      </c>
      <c r="DP38" s="45">
        <f t="shared" si="77"/>
        <v>0</v>
      </c>
      <c r="DQ38" s="45">
        <f t="shared" si="78"/>
        <v>0</v>
      </c>
      <c r="DR38" s="45">
        <f t="shared" si="79"/>
        <v>0</v>
      </c>
      <c r="DS38" s="45">
        <f t="shared" si="80"/>
        <v>0</v>
      </c>
      <c r="DT38" s="45">
        <f t="shared" si="81"/>
        <v>0</v>
      </c>
      <c r="DU38" s="45">
        <f t="shared" si="82"/>
        <v>0</v>
      </c>
      <c r="DV38" s="45">
        <f t="shared" si="83"/>
        <v>0</v>
      </c>
      <c r="DW38" s="45">
        <f t="shared" si="84"/>
        <v>0</v>
      </c>
      <c r="DX38" s="45">
        <f t="shared" si="85"/>
        <v>0</v>
      </c>
      <c r="DY38" s="45">
        <f t="shared" si="86"/>
        <v>0</v>
      </c>
      <c r="DZ38" s="45">
        <f t="shared" si="87"/>
        <v>0</v>
      </c>
      <c r="EA38" s="45">
        <f t="shared" si="88"/>
        <v>0</v>
      </c>
      <c r="EB38" s="45">
        <f t="shared" si="89"/>
        <v>0</v>
      </c>
      <c r="EC38" s="45">
        <f t="shared" si="90"/>
        <v>0</v>
      </c>
      <c r="ED38" s="45">
        <f t="shared" si="91"/>
        <v>0</v>
      </c>
      <c r="EE38" s="45">
        <f t="shared" si="92"/>
        <v>0</v>
      </c>
      <c r="EF38" s="45">
        <f t="shared" si="93"/>
        <v>0</v>
      </c>
      <c r="EG38" s="45">
        <f t="shared" si="94"/>
        <v>0</v>
      </c>
      <c r="EH38" s="45">
        <f t="shared" si="95"/>
        <v>0</v>
      </c>
      <c r="EI38" s="45">
        <f t="shared" si="96"/>
        <v>0</v>
      </c>
      <c r="EJ38" s="45">
        <f t="shared" si="97"/>
        <v>0</v>
      </c>
      <c r="EK38" s="45">
        <f t="shared" si="98"/>
        <v>0</v>
      </c>
      <c r="EL38" s="45">
        <f t="shared" si="99"/>
        <v>0</v>
      </c>
      <c r="EM38" s="45">
        <f t="shared" si="100"/>
        <v>0</v>
      </c>
      <c r="EN38" s="45">
        <f t="shared" si="101"/>
        <v>0</v>
      </c>
    </row>
    <row r="39" spans="1:144" ht="15.75" thickBot="1" x14ac:dyDescent="0.3">
      <c r="A39" s="48" t="s">
        <v>1570</v>
      </c>
      <c r="B39" s="57"/>
      <c r="C39" s="57"/>
      <c r="D39" s="180"/>
      <c r="E39" s="181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45" t="str">
        <f t="shared" si="0"/>
        <v/>
      </c>
      <c r="V39" s="54">
        <f t="shared" si="9"/>
        <v>0</v>
      </c>
      <c r="W39" s="45" t="str">
        <f>IF($D39&lt;&gt;"",VLOOKUP($D39,ComptesParNuméro!$N$2:$O$1266,2,FALSE),"")</f>
        <v/>
      </c>
      <c r="X39" s="45">
        <f t="shared" si="10"/>
        <v>0</v>
      </c>
      <c r="Y39" s="45">
        <f t="shared" si="10"/>
        <v>0</v>
      </c>
      <c r="Z39" s="45">
        <f t="shared" si="10"/>
        <v>0</v>
      </c>
      <c r="AA39" s="45">
        <f t="shared" si="10"/>
        <v>0</v>
      </c>
      <c r="AB39" s="45">
        <f t="shared" si="10"/>
        <v>0</v>
      </c>
      <c r="AC39" s="45">
        <f t="shared" si="10"/>
        <v>0</v>
      </c>
      <c r="AD39" s="45">
        <f t="shared" si="10"/>
        <v>0</v>
      </c>
      <c r="AE39" s="45">
        <f t="shared" si="10"/>
        <v>0</v>
      </c>
      <c r="AF39" s="45">
        <f t="shared" si="10"/>
        <v>0</v>
      </c>
      <c r="AG39" s="45">
        <f t="shared" si="10"/>
        <v>0</v>
      </c>
      <c r="AH39" s="45">
        <f t="shared" si="10"/>
        <v>0</v>
      </c>
      <c r="AI39" s="45">
        <f t="shared" si="10"/>
        <v>0</v>
      </c>
      <c r="AJ39" s="45">
        <f t="shared" si="10"/>
        <v>0</v>
      </c>
      <c r="AK39" s="45">
        <f t="shared" si="10"/>
        <v>0</v>
      </c>
      <c r="AL39" s="45">
        <f t="shared" si="10"/>
        <v>0</v>
      </c>
      <c r="AM39" s="45">
        <f t="shared" si="11"/>
        <v>0</v>
      </c>
      <c r="AN39" s="45">
        <f t="shared" si="11"/>
        <v>0</v>
      </c>
      <c r="AO39" s="45">
        <f t="shared" si="11"/>
        <v>0</v>
      </c>
      <c r="AP39" s="45">
        <f t="shared" si="11"/>
        <v>0</v>
      </c>
      <c r="AQ39" s="45">
        <f t="shared" si="11"/>
        <v>0</v>
      </c>
      <c r="AR39" s="45">
        <f t="shared" si="11"/>
        <v>0</v>
      </c>
      <c r="AS39" s="45">
        <f t="shared" si="11"/>
        <v>0</v>
      </c>
      <c r="AT39" s="45">
        <f t="shared" si="11"/>
        <v>0</v>
      </c>
      <c r="AU39" s="45">
        <f t="shared" si="11"/>
        <v>0</v>
      </c>
      <c r="AV39" s="45">
        <f t="shared" si="11"/>
        <v>0</v>
      </c>
      <c r="AW39" s="45">
        <f t="shared" si="11"/>
        <v>0</v>
      </c>
      <c r="AX39" s="45">
        <f t="shared" si="11"/>
        <v>0</v>
      </c>
      <c r="AY39" s="45">
        <f t="shared" si="11"/>
        <v>0</v>
      </c>
      <c r="AZ39" s="45">
        <f t="shared" si="11"/>
        <v>0</v>
      </c>
      <c r="BA39" s="45">
        <f t="shared" si="11"/>
        <v>0</v>
      </c>
      <c r="BB39" s="45" t="str">
        <f>IF($D39&lt;&gt;"",VLOOKUP($D39,ComptesParNuméro!$N$2:$P$1266,3,FALSE),"")</f>
        <v/>
      </c>
      <c r="BC39" s="45">
        <f t="shared" si="12"/>
        <v>0</v>
      </c>
      <c r="BD39" s="45">
        <f t="shared" si="13"/>
        <v>0</v>
      </c>
      <c r="BE39" s="45">
        <f t="shared" si="14"/>
        <v>0</v>
      </c>
      <c r="BF39" s="45">
        <f t="shared" si="15"/>
        <v>0</v>
      </c>
      <c r="BG39" s="45">
        <f t="shared" si="16"/>
        <v>0</v>
      </c>
      <c r="BH39" s="45">
        <f t="shared" si="17"/>
        <v>0</v>
      </c>
      <c r="BI39" s="45">
        <f t="shared" si="18"/>
        <v>0</v>
      </c>
      <c r="BJ39" s="45">
        <f t="shared" si="19"/>
        <v>0</v>
      </c>
      <c r="BK39" s="45">
        <f t="shared" si="20"/>
        <v>0</v>
      </c>
      <c r="BL39" s="45">
        <f t="shared" si="21"/>
        <v>0</v>
      </c>
      <c r="BM39" s="45">
        <f t="shared" si="22"/>
        <v>0</v>
      </c>
      <c r="BN39" s="45">
        <f t="shared" si="23"/>
        <v>0</v>
      </c>
      <c r="BO39" s="45">
        <f t="shared" si="24"/>
        <v>0</v>
      </c>
      <c r="BP39" s="45">
        <f t="shared" si="25"/>
        <v>0</v>
      </c>
      <c r="BQ39" s="45">
        <f t="shared" si="26"/>
        <v>0</v>
      </c>
      <c r="BR39" s="45">
        <f t="shared" si="27"/>
        <v>0</v>
      </c>
      <c r="BS39" s="45">
        <f t="shared" si="28"/>
        <v>0</v>
      </c>
      <c r="BT39" s="45">
        <f t="shared" si="29"/>
        <v>0</v>
      </c>
      <c r="BU39" s="45">
        <f t="shared" si="30"/>
        <v>0</v>
      </c>
      <c r="BV39" s="45">
        <f t="shared" si="31"/>
        <v>0</v>
      </c>
      <c r="BW39" s="45">
        <f t="shared" si="32"/>
        <v>0</v>
      </c>
      <c r="BX39" s="45">
        <f t="shared" si="33"/>
        <v>0</v>
      </c>
      <c r="BY39" s="45">
        <f t="shared" si="34"/>
        <v>0</v>
      </c>
      <c r="BZ39" s="45">
        <f t="shared" si="35"/>
        <v>0</v>
      </c>
      <c r="CA39" s="45">
        <f t="shared" si="36"/>
        <v>0</v>
      </c>
      <c r="CB39" s="45">
        <f t="shared" si="37"/>
        <v>0</v>
      </c>
      <c r="CC39" s="45">
        <f t="shared" si="38"/>
        <v>0</v>
      </c>
      <c r="CD39" s="45">
        <f t="shared" si="39"/>
        <v>0</v>
      </c>
      <c r="CE39" s="45">
        <f t="shared" si="40"/>
        <v>0</v>
      </c>
      <c r="CF39" s="45">
        <f t="shared" si="41"/>
        <v>0</v>
      </c>
      <c r="CG39" s="45">
        <f t="shared" si="42"/>
        <v>0</v>
      </c>
      <c r="CH39" s="45">
        <f t="shared" si="43"/>
        <v>0</v>
      </c>
      <c r="CI39" s="45">
        <f t="shared" si="44"/>
        <v>0</v>
      </c>
      <c r="CJ39" s="45">
        <f t="shared" si="45"/>
        <v>0</v>
      </c>
      <c r="CK39" s="45">
        <f t="shared" si="46"/>
        <v>0</v>
      </c>
      <c r="CL39" s="45">
        <f t="shared" si="47"/>
        <v>0</v>
      </c>
      <c r="CM39" s="45">
        <f t="shared" si="48"/>
        <v>0</v>
      </c>
      <c r="CN39" s="45">
        <f t="shared" si="49"/>
        <v>0</v>
      </c>
      <c r="CO39" s="45">
        <f t="shared" si="50"/>
        <v>0</v>
      </c>
      <c r="CP39" s="45">
        <f t="shared" si="51"/>
        <v>0</v>
      </c>
      <c r="CQ39" s="45">
        <f t="shared" si="52"/>
        <v>0</v>
      </c>
      <c r="CR39" s="45">
        <f t="shared" si="53"/>
        <v>0</v>
      </c>
      <c r="CS39" s="45">
        <f t="shared" si="54"/>
        <v>0</v>
      </c>
      <c r="CT39" s="45">
        <f t="shared" si="55"/>
        <v>0</v>
      </c>
      <c r="CU39" s="45">
        <f t="shared" si="56"/>
        <v>0</v>
      </c>
      <c r="CV39" s="45">
        <f t="shared" si="57"/>
        <v>0</v>
      </c>
      <c r="CW39" s="45">
        <f t="shared" si="58"/>
        <v>0</v>
      </c>
      <c r="CX39" s="45">
        <f t="shared" si="59"/>
        <v>0</v>
      </c>
      <c r="CY39" s="45">
        <f t="shared" si="60"/>
        <v>0</v>
      </c>
      <c r="CZ39" s="45">
        <f t="shared" si="61"/>
        <v>0</v>
      </c>
      <c r="DA39" s="45">
        <f t="shared" si="62"/>
        <v>0</v>
      </c>
      <c r="DB39" s="45">
        <f t="shared" si="63"/>
        <v>0</v>
      </c>
      <c r="DC39" s="45">
        <f t="shared" si="64"/>
        <v>0</v>
      </c>
      <c r="DD39" s="45">
        <f t="shared" si="65"/>
        <v>0</v>
      </c>
      <c r="DE39" s="45">
        <f t="shared" si="66"/>
        <v>0</v>
      </c>
      <c r="DF39" s="45">
        <f t="shared" si="67"/>
        <v>0</v>
      </c>
      <c r="DG39" s="45">
        <f t="shared" si="68"/>
        <v>0</v>
      </c>
      <c r="DH39" s="45">
        <f t="shared" si="69"/>
        <v>0</v>
      </c>
      <c r="DI39" s="45">
        <f t="shared" si="70"/>
        <v>0</v>
      </c>
      <c r="DJ39" s="45">
        <f t="shared" si="71"/>
        <v>0</v>
      </c>
      <c r="DK39" s="45">
        <f t="shared" si="72"/>
        <v>0</v>
      </c>
      <c r="DL39" s="45">
        <f t="shared" si="73"/>
        <v>0</v>
      </c>
      <c r="DM39" s="45">
        <f t="shared" si="74"/>
        <v>0</v>
      </c>
      <c r="DN39" s="45">
        <f t="shared" si="75"/>
        <v>0</v>
      </c>
      <c r="DO39" s="45">
        <f t="shared" si="76"/>
        <v>0</v>
      </c>
      <c r="DP39" s="45">
        <f t="shared" si="77"/>
        <v>0</v>
      </c>
      <c r="DQ39" s="45">
        <f t="shared" si="78"/>
        <v>0</v>
      </c>
      <c r="DR39" s="45">
        <f t="shared" si="79"/>
        <v>0</v>
      </c>
      <c r="DS39" s="45">
        <f t="shared" si="80"/>
        <v>0</v>
      </c>
      <c r="DT39" s="45">
        <f t="shared" si="81"/>
        <v>0</v>
      </c>
      <c r="DU39" s="45">
        <f t="shared" si="82"/>
        <v>0</v>
      </c>
      <c r="DV39" s="45">
        <f t="shared" si="83"/>
        <v>0</v>
      </c>
      <c r="DW39" s="45">
        <f t="shared" si="84"/>
        <v>0</v>
      </c>
      <c r="DX39" s="45">
        <f t="shared" si="85"/>
        <v>0</v>
      </c>
      <c r="DY39" s="45">
        <f t="shared" si="86"/>
        <v>0</v>
      </c>
      <c r="DZ39" s="45">
        <f t="shared" si="87"/>
        <v>0</v>
      </c>
      <c r="EA39" s="45">
        <f t="shared" si="88"/>
        <v>0</v>
      </c>
      <c r="EB39" s="45">
        <f t="shared" si="89"/>
        <v>0</v>
      </c>
      <c r="EC39" s="45">
        <f t="shared" si="90"/>
        <v>0</v>
      </c>
      <c r="ED39" s="45">
        <f t="shared" si="91"/>
        <v>0</v>
      </c>
      <c r="EE39" s="45">
        <f t="shared" si="92"/>
        <v>0</v>
      </c>
      <c r="EF39" s="45">
        <f t="shared" si="93"/>
        <v>0</v>
      </c>
      <c r="EG39" s="45">
        <f t="shared" si="94"/>
        <v>0</v>
      </c>
      <c r="EH39" s="45">
        <f t="shared" si="95"/>
        <v>0</v>
      </c>
      <c r="EI39" s="45">
        <f t="shared" si="96"/>
        <v>0</v>
      </c>
      <c r="EJ39" s="45">
        <f t="shared" si="97"/>
        <v>0</v>
      </c>
      <c r="EK39" s="45">
        <f t="shared" si="98"/>
        <v>0</v>
      </c>
      <c r="EL39" s="45">
        <f t="shared" si="99"/>
        <v>0</v>
      </c>
      <c r="EM39" s="45">
        <f t="shared" si="100"/>
        <v>0</v>
      </c>
      <c r="EN39" s="45">
        <f t="shared" si="101"/>
        <v>0</v>
      </c>
    </row>
    <row r="40" spans="1:144" ht="15.75" thickBot="1" x14ac:dyDescent="0.3">
      <c r="A40" s="48" t="s">
        <v>1570</v>
      </c>
      <c r="B40" s="57"/>
      <c r="C40" s="57"/>
      <c r="D40" s="180"/>
      <c r="E40" s="181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45" t="str">
        <f t="shared" si="0"/>
        <v/>
      </c>
      <c r="V40" s="54">
        <f t="shared" si="9"/>
        <v>0</v>
      </c>
      <c r="W40" s="45" t="str">
        <f>IF($D40&lt;&gt;"",VLOOKUP($D40,ComptesParNuméro!$N$2:$O$1266,2,FALSE),"")</f>
        <v/>
      </c>
      <c r="X40" s="45">
        <f t="shared" si="10"/>
        <v>0</v>
      </c>
      <c r="Y40" s="45">
        <f t="shared" si="10"/>
        <v>0</v>
      </c>
      <c r="Z40" s="45">
        <f t="shared" si="10"/>
        <v>0</v>
      </c>
      <c r="AA40" s="45">
        <f t="shared" si="10"/>
        <v>0</v>
      </c>
      <c r="AB40" s="45">
        <f t="shared" si="10"/>
        <v>0</v>
      </c>
      <c r="AC40" s="45">
        <f t="shared" si="10"/>
        <v>0</v>
      </c>
      <c r="AD40" s="45">
        <f t="shared" si="10"/>
        <v>0</v>
      </c>
      <c r="AE40" s="45">
        <f t="shared" si="10"/>
        <v>0</v>
      </c>
      <c r="AF40" s="45">
        <f t="shared" si="10"/>
        <v>0</v>
      </c>
      <c r="AG40" s="45">
        <f t="shared" si="10"/>
        <v>0</v>
      </c>
      <c r="AH40" s="45">
        <f t="shared" si="10"/>
        <v>0</v>
      </c>
      <c r="AI40" s="45">
        <f t="shared" si="10"/>
        <v>0</v>
      </c>
      <c r="AJ40" s="45">
        <f t="shared" si="10"/>
        <v>0</v>
      </c>
      <c r="AK40" s="45">
        <f t="shared" si="10"/>
        <v>0</v>
      </c>
      <c r="AL40" s="45">
        <f t="shared" si="10"/>
        <v>0</v>
      </c>
      <c r="AM40" s="45">
        <f t="shared" si="11"/>
        <v>0</v>
      </c>
      <c r="AN40" s="45">
        <f t="shared" si="11"/>
        <v>0</v>
      </c>
      <c r="AO40" s="45">
        <f t="shared" si="11"/>
        <v>0</v>
      </c>
      <c r="AP40" s="45">
        <f t="shared" si="11"/>
        <v>0</v>
      </c>
      <c r="AQ40" s="45">
        <f t="shared" si="11"/>
        <v>0</v>
      </c>
      <c r="AR40" s="45">
        <f t="shared" si="11"/>
        <v>0</v>
      </c>
      <c r="AS40" s="45">
        <f t="shared" si="11"/>
        <v>0</v>
      </c>
      <c r="AT40" s="45">
        <f t="shared" si="11"/>
        <v>0</v>
      </c>
      <c r="AU40" s="45">
        <f t="shared" si="11"/>
        <v>0</v>
      </c>
      <c r="AV40" s="45">
        <f t="shared" si="11"/>
        <v>0</v>
      </c>
      <c r="AW40" s="45">
        <f t="shared" si="11"/>
        <v>0</v>
      </c>
      <c r="AX40" s="45">
        <f t="shared" si="11"/>
        <v>0</v>
      </c>
      <c r="AY40" s="45">
        <f t="shared" si="11"/>
        <v>0</v>
      </c>
      <c r="AZ40" s="45">
        <f t="shared" si="11"/>
        <v>0</v>
      </c>
      <c r="BA40" s="45">
        <f t="shared" si="11"/>
        <v>0</v>
      </c>
      <c r="BB40" s="45" t="str">
        <f>IF($D40&lt;&gt;"",VLOOKUP($D40,ComptesParNuméro!$N$2:$P$1266,3,FALSE),"")</f>
        <v/>
      </c>
      <c r="BC40" s="45">
        <f t="shared" si="12"/>
        <v>0</v>
      </c>
      <c r="BD40" s="45">
        <f t="shared" si="13"/>
        <v>0</v>
      </c>
      <c r="BE40" s="45">
        <f t="shared" si="14"/>
        <v>0</v>
      </c>
      <c r="BF40" s="45">
        <f t="shared" si="15"/>
        <v>0</v>
      </c>
      <c r="BG40" s="45">
        <f t="shared" si="16"/>
        <v>0</v>
      </c>
      <c r="BH40" s="45">
        <f t="shared" si="17"/>
        <v>0</v>
      </c>
      <c r="BI40" s="45">
        <f t="shared" si="18"/>
        <v>0</v>
      </c>
      <c r="BJ40" s="45">
        <f t="shared" si="19"/>
        <v>0</v>
      </c>
      <c r="BK40" s="45">
        <f t="shared" si="20"/>
        <v>0</v>
      </c>
      <c r="BL40" s="45">
        <f t="shared" si="21"/>
        <v>0</v>
      </c>
      <c r="BM40" s="45">
        <f t="shared" si="22"/>
        <v>0</v>
      </c>
      <c r="BN40" s="45">
        <f t="shared" si="23"/>
        <v>0</v>
      </c>
      <c r="BO40" s="45">
        <f t="shared" si="24"/>
        <v>0</v>
      </c>
      <c r="BP40" s="45">
        <f t="shared" si="25"/>
        <v>0</v>
      </c>
      <c r="BQ40" s="45">
        <f t="shared" si="26"/>
        <v>0</v>
      </c>
      <c r="BR40" s="45">
        <f t="shared" si="27"/>
        <v>0</v>
      </c>
      <c r="BS40" s="45">
        <f t="shared" si="28"/>
        <v>0</v>
      </c>
      <c r="BT40" s="45">
        <f t="shared" si="29"/>
        <v>0</v>
      </c>
      <c r="BU40" s="45">
        <f t="shared" si="30"/>
        <v>0</v>
      </c>
      <c r="BV40" s="45">
        <f t="shared" si="31"/>
        <v>0</v>
      </c>
      <c r="BW40" s="45">
        <f t="shared" si="32"/>
        <v>0</v>
      </c>
      <c r="BX40" s="45">
        <f t="shared" si="33"/>
        <v>0</v>
      </c>
      <c r="BY40" s="45">
        <f t="shared" si="34"/>
        <v>0</v>
      </c>
      <c r="BZ40" s="45">
        <f t="shared" si="35"/>
        <v>0</v>
      </c>
      <c r="CA40" s="45">
        <f t="shared" si="36"/>
        <v>0</v>
      </c>
      <c r="CB40" s="45">
        <f t="shared" si="37"/>
        <v>0</v>
      </c>
      <c r="CC40" s="45">
        <f t="shared" si="38"/>
        <v>0</v>
      </c>
      <c r="CD40" s="45">
        <f t="shared" si="39"/>
        <v>0</v>
      </c>
      <c r="CE40" s="45">
        <f t="shared" si="40"/>
        <v>0</v>
      </c>
      <c r="CF40" s="45">
        <f t="shared" si="41"/>
        <v>0</v>
      </c>
      <c r="CG40" s="45">
        <f t="shared" si="42"/>
        <v>0</v>
      </c>
      <c r="CH40" s="45">
        <f t="shared" si="43"/>
        <v>0</v>
      </c>
      <c r="CI40" s="45">
        <f t="shared" si="44"/>
        <v>0</v>
      </c>
      <c r="CJ40" s="45">
        <f t="shared" si="45"/>
        <v>0</v>
      </c>
      <c r="CK40" s="45">
        <f t="shared" si="46"/>
        <v>0</v>
      </c>
      <c r="CL40" s="45">
        <f t="shared" si="47"/>
        <v>0</v>
      </c>
      <c r="CM40" s="45">
        <f t="shared" si="48"/>
        <v>0</v>
      </c>
      <c r="CN40" s="45">
        <f t="shared" si="49"/>
        <v>0</v>
      </c>
      <c r="CO40" s="45">
        <f t="shared" si="50"/>
        <v>0</v>
      </c>
      <c r="CP40" s="45">
        <f t="shared" si="51"/>
        <v>0</v>
      </c>
      <c r="CQ40" s="45">
        <f t="shared" si="52"/>
        <v>0</v>
      </c>
      <c r="CR40" s="45">
        <f t="shared" si="53"/>
        <v>0</v>
      </c>
      <c r="CS40" s="45">
        <f t="shared" si="54"/>
        <v>0</v>
      </c>
      <c r="CT40" s="45">
        <f t="shared" si="55"/>
        <v>0</v>
      </c>
      <c r="CU40" s="45">
        <f t="shared" si="56"/>
        <v>0</v>
      </c>
      <c r="CV40" s="45">
        <f t="shared" si="57"/>
        <v>0</v>
      </c>
      <c r="CW40" s="45">
        <f t="shared" si="58"/>
        <v>0</v>
      </c>
      <c r="CX40" s="45">
        <f t="shared" si="59"/>
        <v>0</v>
      </c>
      <c r="CY40" s="45">
        <f t="shared" si="60"/>
        <v>0</v>
      </c>
      <c r="CZ40" s="45">
        <f t="shared" si="61"/>
        <v>0</v>
      </c>
      <c r="DA40" s="45">
        <f t="shared" si="62"/>
        <v>0</v>
      </c>
      <c r="DB40" s="45">
        <f t="shared" si="63"/>
        <v>0</v>
      </c>
      <c r="DC40" s="45">
        <f t="shared" si="64"/>
        <v>0</v>
      </c>
      <c r="DD40" s="45">
        <f t="shared" si="65"/>
        <v>0</v>
      </c>
      <c r="DE40" s="45">
        <f t="shared" si="66"/>
        <v>0</v>
      </c>
      <c r="DF40" s="45">
        <f t="shared" si="67"/>
        <v>0</v>
      </c>
      <c r="DG40" s="45">
        <f t="shared" si="68"/>
        <v>0</v>
      </c>
      <c r="DH40" s="45">
        <f t="shared" si="69"/>
        <v>0</v>
      </c>
      <c r="DI40" s="45">
        <f t="shared" si="70"/>
        <v>0</v>
      </c>
      <c r="DJ40" s="45">
        <f t="shared" si="71"/>
        <v>0</v>
      </c>
      <c r="DK40" s="45">
        <f t="shared" si="72"/>
        <v>0</v>
      </c>
      <c r="DL40" s="45">
        <f t="shared" si="73"/>
        <v>0</v>
      </c>
      <c r="DM40" s="45">
        <f t="shared" si="74"/>
        <v>0</v>
      </c>
      <c r="DN40" s="45">
        <f t="shared" si="75"/>
        <v>0</v>
      </c>
      <c r="DO40" s="45">
        <f t="shared" si="76"/>
        <v>0</v>
      </c>
      <c r="DP40" s="45">
        <f t="shared" si="77"/>
        <v>0</v>
      </c>
      <c r="DQ40" s="45">
        <f t="shared" si="78"/>
        <v>0</v>
      </c>
      <c r="DR40" s="45">
        <f t="shared" si="79"/>
        <v>0</v>
      </c>
      <c r="DS40" s="45">
        <f t="shared" si="80"/>
        <v>0</v>
      </c>
      <c r="DT40" s="45">
        <f t="shared" si="81"/>
        <v>0</v>
      </c>
      <c r="DU40" s="45">
        <f t="shared" si="82"/>
        <v>0</v>
      </c>
      <c r="DV40" s="45">
        <f t="shared" si="83"/>
        <v>0</v>
      </c>
      <c r="DW40" s="45">
        <f t="shared" si="84"/>
        <v>0</v>
      </c>
      <c r="DX40" s="45">
        <f t="shared" si="85"/>
        <v>0</v>
      </c>
      <c r="DY40" s="45">
        <f t="shared" si="86"/>
        <v>0</v>
      </c>
      <c r="DZ40" s="45">
        <f t="shared" si="87"/>
        <v>0</v>
      </c>
      <c r="EA40" s="45">
        <f t="shared" si="88"/>
        <v>0</v>
      </c>
      <c r="EB40" s="45">
        <f t="shared" si="89"/>
        <v>0</v>
      </c>
      <c r="EC40" s="45">
        <f t="shared" si="90"/>
        <v>0</v>
      </c>
      <c r="ED40" s="45">
        <f t="shared" si="91"/>
        <v>0</v>
      </c>
      <c r="EE40" s="45">
        <f t="shared" si="92"/>
        <v>0</v>
      </c>
      <c r="EF40" s="45">
        <f t="shared" si="93"/>
        <v>0</v>
      </c>
      <c r="EG40" s="45">
        <f t="shared" si="94"/>
        <v>0</v>
      </c>
      <c r="EH40" s="45">
        <f t="shared" si="95"/>
        <v>0</v>
      </c>
      <c r="EI40" s="45">
        <f t="shared" si="96"/>
        <v>0</v>
      </c>
      <c r="EJ40" s="45">
        <f t="shared" si="97"/>
        <v>0</v>
      </c>
      <c r="EK40" s="45">
        <f t="shared" si="98"/>
        <v>0</v>
      </c>
      <c r="EL40" s="45">
        <f t="shared" si="99"/>
        <v>0</v>
      </c>
      <c r="EM40" s="45">
        <f t="shared" si="100"/>
        <v>0</v>
      </c>
      <c r="EN40" s="45">
        <f t="shared" si="101"/>
        <v>0</v>
      </c>
    </row>
    <row r="41" spans="1:144" ht="15.75" thickBot="1" x14ac:dyDescent="0.3">
      <c r="A41" s="48" t="s">
        <v>1570</v>
      </c>
      <c r="B41" s="57"/>
      <c r="C41" s="57"/>
      <c r="D41" s="180"/>
      <c r="E41" s="181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45" t="str">
        <f t="shared" si="0"/>
        <v/>
      </c>
      <c r="V41" s="54">
        <f t="shared" si="9"/>
        <v>0</v>
      </c>
      <c r="W41" s="45" t="str">
        <f>IF($D41&lt;&gt;"",VLOOKUP($D41,ComptesParNuméro!$N$2:$O$1266,2,FALSE),"")</f>
        <v/>
      </c>
      <c r="X41" s="45">
        <f t="shared" si="10"/>
        <v>0</v>
      </c>
      <c r="Y41" s="45">
        <f t="shared" si="10"/>
        <v>0</v>
      </c>
      <c r="Z41" s="45">
        <f t="shared" si="10"/>
        <v>0</v>
      </c>
      <c r="AA41" s="45">
        <f t="shared" si="10"/>
        <v>0</v>
      </c>
      <c r="AB41" s="45">
        <f t="shared" si="10"/>
        <v>0</v>
      </c>
      <c r="AC41" s="45">
        <f t="shared" si="10"/>
        <v>0</v>
      </c>
      <c r="AD41" s="45">
        <f t="shared" si="10"/>
        <v>0</v>
      </c>
      <c r="AE41" s="45">
        <f t="shared" si="10"/>
        <v>0</v>
      </c>
      <c r="AF41" s="45">
        <f t="shared" si="10"/>
        <v>0</v>
      </c>
      <c r="AG41" s="45">
        <f t="shared" si="10"/>
        <v>0</v>
      </c>
      <c r="AH41" s="45">
        <f t="shared" si="10"/>
        <v>0</v>
      </c>
      <c r="AI41" s="45">
        <f t="shared" si="10"/>
        <v>0</v>
      </c>
      <c r="AJ41" s="45">
        <f t="shared" si="10"/>
        <v>0</v>
      </c>
      <c r="AK41" s="45">
        <f t="shared" si="10"/>
        <v>0</v>
      </c>
      <c r="AL41" s="45">
        <f t="shared" si="10"/>
        <v>0</v>
      </c>
      <c r="AM41" s="45">
        <f t="shared" si="11"/>
        <v>0</v>
      </c>
      <c r="AN41" s="45">
        <f t="shared" si="11"/>
        <v>0</v>
      </c>
      <c r="AO41" s="45">
        <f t="shared" si="11"/>
        <v>0</v>
      </c>
      <c r="AP41" s="45">
        <f t="shared" si="11"/>
        <v>0</v>
      </c>
      <c r="AQ41" s="45">
        <f t="shared" si="11"/>
        <v>0</v>
      </c>
      <c r="AR41" s="45">
        <f t="shared" si="11"/>
        <v>0</v>
      </c>
      <c r="AS41" s="45">
        <f t="shared" si="11"/>
        <v>0</v>
      </c>
      <c r="AT41" s="45">
        <f t="shared" si="11"/>
        <v>0</v>
      </c>
      <c r="AU41" s="45">
        <f t="shared" si="11"/>
        <v>0</v>
      </c>
      <c r="AV41" s="45">
        <f t="shared" si="11"/>
        <v>0</v>
      </c>
      <c r="AW41" s="45">
        <f t="shared" si="11"/>
        <v>0</v>
      </c>
      <c r="AX41" s="45">
        <f t="shared" si="11"/>
        <v>0</v>
      </c>
      <c r="AY41" s="45">
        <f t="shared" si="11"/>
        <v>0</v>
      </c>
      <c r="AZ41" s="45">
        <f t="shared" si="11"/>
        <v>0</v>
      </c>
      <c r="BA41" s="45">
        <f t="shared" si="11"/>
        <v>0</v>
      </c>
      <c r="BB41" s="45" t="str">
        <f>IF($D41&lt;&gt;"",VLOOKUP($D41,ComptesParNuméro!$N$2:$P$1266,3,FALSE),"")</f>
        <v/>
      </c>
      <c r="BC41" s="45">
        <f t="shared" si="12"/>
        <v>0</v>
      </c>
      <c r="BD41" s="45">
        <f t="shared" si="13"/>
        <v>0</v>
      </c>
      <c r="BE41" s="45">
        <f t="shared" si="14"/>
        <v>0</v>
      </c>
      <c r="BF41" s="45">
        <f t="shared" si="15"/>
        <v>0</v>
      </c>
      <c r="BG41" s="45">
        <f t="shared" si="16"/>
        <v>0</v>
      </c>
      <c r="BH41" s="45">
        <f t="shared" si="17"/>
        <v>0</v>
      </c>
      <c r="BI41" s="45">
        <f t="shared" si="18"/>
        <v>0</v>
      </c>
      <c r="BJ41" s="45">
        <f t="shared" si="19"/>
        <v>0</v>
      </c>
      <c r="BK41" s="45">
        <f t="shared" si="20"/>
        <v>0</v>
      </c>
      <c r="BL41" s="45">
        <f t="shared" si="21"/>
        <v>0</v>
      </c>
      <c r="BM41" s="45">
        <f t="shared" si="22"/>
        <v>0</v>
      </c>
      <c r="BN41" s="45">
        <f t="shared" si="23"/>
        <v>0</v>
      </c>
      <c r="BO41" s="45">
        <f t="shared" si="24"/>
        <v>0</v>
      </c>
      <c r="BP41" s="45">
        <f t="shared" si="25"/>
        <v>0</v>
      </c>
      <c r="BQ41" s="45">
        <f t="shared" si="26"/>
        <v>0</v>
      </c>
      <c r="BR41" s="45">
        <f t="shared" si="27"/>
        <v>0</v>
      </c>
      <c r="BS41" s="45">
        <f t="shared" si="28"/>
        <v>0</v>
      </c>
      <c r="BT41" s="45">
        <f t="shared" si="29"/>
        <v>0</v>
      </c>
      <c r="BU41" s="45">
        <f t="shared" si="30"/>
        <v>0</v>
      </c>
      <c r="BV41" s="45">
        <f t="shared" si="31"/>
        <v>0</v>
      </c>
      <c r="BW41" s="45">
        <f t="shared" si="32"/>
        <v>0</v>
      </c>
      <c r="BX41" s="45">
        <f t="shared" si="33"/>
        <v>0</v>
      </c>
      <c r="BY41" s="45">
        <f t="shared" si="34"/>
        <v>0</v>
      </c>
      <c r="BZ41" s="45">
        <f t="shared" si="35"/>
        <v>0</v>
      </c>
      <c r="CA41" s="45">
        <f t="shared" si="36"/>
        <v>0</v>
      </c>
      <c r="CB41" s="45">
        <f t="shared" si="37"/>
        <v>0</v>
      </c>
      <c r="CC41" s="45">
        <f t="shared" si="38"/>
        <v>0</v>
      </c>
      <c r="CD41" s="45">
        <f t="shared" si="39"/>
        <v>0</v>
      </c>
      <c r="CE41" s="45">
        <f t="shared" si="40"/>
        <v>0</v>
      </c>
      <c r="CF41" s="45">
        <f t="shared" si="41"/>
        <v>0</v>
      </c>
      <c r="CG41" s="45">
        <f t="shared" si="42"/>
        <v>0</v>
      </c>
      <c r="CH41" s="45">
        <f t="shared" si="43"/>
        <v>0</v>
      </c>
      <c r="CI41" s="45">
        <f t="shared" si="44"/>
        <v>0</v>
      </c>
      <c r="CJ41" s="45">
        <f t="shared" si="45"/>
        <v>0</v>
      </c>
      <c r="CK41" s="45">
        <f t="shared" si="46"/>
        <v>0</v>
      </c>
      <c r="CL41" s="45">
        <f t="shared" si="47"/>
        <v>0</v>
      </c>
      <c r="CM41" s="45">
        <f t="shared" si="48"/>
        <v>0</v>
      </c>
      <c r="CN41" s="45">
        <f t="shared" si="49"/>
        <v>0</v>
      </c>
      <c r="CO41" s="45">
        <f t="shared" si="50"/>
        <v>0</v>
      </c>
      <c r="CP41" s="45">
        <f t="shared" si="51"/>
        <v>0</v>
      </c>
      <c r="CQ41" s="45">
        <f t="shared" si="52"/>
        <v>0</v>
      </c>
      <c r="CR41" s="45">
        <f t="shared" si="53"/>
        <v>0</v>
      </c>
      <c r="CS41" s="45">
        <f t="shared" si="54"/>
        <v>0</v>
      </c>
      <c r="CT41" s="45">
        <f t="shared" si="55"/>
        <v>0</v>
      </c>
      <c r="CU41" s="45">
        <f t="shared" si="56"/>
        <v>0</v>
      </c>
      <c r="CV41" s="45">
        <f t="shared" si="57"/>
        <v>0</v>
      </c>
      <c r="CW41" s="45">
        <f t="shared" si="58"/>
        <v>0</v>
      </c>
      <c r="CX41" s="45">
        <f t="shared" si="59"/>
        <v>0</v>
      </c>
      <c r="CY41" s="45">
        <f t="shared" si="60"/>
        <v>0</v>
      </c>
      <c r="CZ41" s="45">
        <f t="shared" si="61"/>
        <v>0</v>
      </c>
      <c r="DA41" s="45">
        <f t="shared" si="62"/>
        <v>0</v>
      </c>
      <c r="DB41" s="45">
        <f t="shared" si="63"/>
        <v>0</v>
      </c>
      <c r="DC41" s="45">
        <f t="shared" si="64"/>
        <v>0</v>
      </c>
      <c r="DD41" s="45">
        <f t="shared" si="65"/>
        <v>0</v>
      </c>
      <c r="DE41" s="45">
        <f t="shared" si="66"/>
        <v>0</v>
      </c>
      <c r="DF41" s="45">
        <f t="shared" si="67"/>
        <v>0</v>
      </c>
      <c r="DG41" s="45">
        <f t="shared" si="68"/>
        <v>0</v>
      </c>
      <c r="DH41" s="45">
        <f t="shared" si="69"/>
        <v>0</v>
      </c>
      <c r="DI41" s="45">
        <f t="shared" si="70"/>
        <v>0</v>
      </c>
      <c r="DJ41" s="45">
        <f t="shared" si="71"/>
        <v>0</v>
      </c>
      <c r="DK41" s="45">
        <f t="shared" si="72"/>
        <v>0</v>
      </c>
      <c r="DL41" s="45">
        <f t="shared" si="73"/>
        <v>0</v>
      </c>
      <c r="DM41" s="45">
        <f t="shared" si="74"/>
        <v>0</v>
      </c>
      <c r="DN41" s="45">
        <f t="shared" si="75"/>
        <v>0</v>
      </c>
      <c r="DO41" s="45">
        <f t="shared" si="76"/>
        <v>0</v>
      </c>
      <c r="DP41" s="45">
        <f t="shared" si="77"/>
        <v>0</v>
      </c>
      <c r="DQ41" s="45">
        <f t="shared" si="78"/>
        <v>0</v>
      </c>
      <c r="DR41" s="45">
        <f t="shared" si="79"/>
        <v>0</v>
      </c>
      <c r="DS41" s="45">
        <f t="shared" si="80"/>
        <v>0</v>
      </c>
      <c r="DT41" s="45">
        <f t="shared" si="81"/>
        <v>0</v>
      </c>
      <c r="DU41" s="45">
        <f t="shared" si="82"/>
        <v>0</v>
      </c>
      <c r="DV41" s="45">
        <f t="shared" si="83"/>
        <v>0</v>
      </c>
      <c r="DW41" s="45">
        <f t="shared" si="84"/>
        <v>0</v>
      </c>
      <c r="DX41" s="45">
        <f t="shared" si="85"/>
        <v>0</v>
      </c>
      <c r="DY41" s="45">
        <f t="shared" si="86"/>
        <v>0</v>
      </c>
      <c r="DZ41" s="45">
        <f t="shared" si="87"/>
        <v>0</v>
      </c>
      <c r="EA41" s="45">
        <f t="shared" si="88"/>
        <v>0</v>
      </c>
      <c r="EB41" s="45">
        <f t="shared" si="89"/>
        <v>0</v>
      </c>
      <c r="EC41" s="45">
        <f t="shared" si="90"/>
        <v>0</v>
      </c>
      <c r="ED41" s="45">
        <f t="shared" si="91"/>
        <v>0</v>
      </c>
      <c r="EE41" s="45">
        <f t="shared" si="92"/>
        <v>0</v>
      </c>
      <c r="EF41" s="45">
        <f t="shared" si="93"/>
        <v>0</v>
      </c>
      <c r="EG41" s="45">
        <f t="shared" si="94"/>
        <v>0</v>
      </c>
      <c r="EH41" s="45">
        <f t="shared" si="95"/>
        <v>0</v>
      </c>
      <c r="EI41" s="45">
        <f t="shared" si="96"/>
        <v>0</v>
      </c>
      <c r="EJ41" s="45">
        <f t="shared" si="97"/>
        <v>0</v>
      </c>
      <c r="EK41" s="45">
        <f t="shared" si="98"/>
        <v>0</v>
      </c>
      <c r="EL41" s="45">
        <f t="shared" si="99"/>
        <v>0</v>
      </c>
      <c r="EM41" s="45">
        <f t="shared" si="100"/>
        <v>0</v>
      </c>
      <c r="EN41" s="45">
        <f t="shared" si="101"/>
        <v>0</v>
      </c>
    </row>
    <row r="42" spans="1:144" ht="15.75" thickBot="1" x14ac:dyDescent="0.3">
      <c r="A42" s="48" t="s">
        <v>1570</v>
      </c>
      <c r="B42" s="57"/>
      <c r="C42" s="57"/>
      <c r="D42" s="180"/>
      <c r="E42" s="181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45" t="str">
        <f t="shared" si="0"/>
        <v/>
      </c>
      <c r="V42" s="54">
        <f t="shared" si="9"/>
        <v>0</v>
      </c>
      <c r="W42" s="45" t="str">
        <f>IF($D42&lt;&gt;"",VLOOKUP($D42,ComptesParNuméro!$N$2:$O$1266,2,FALSE),"")</f>
        <v/>
      </c>
      <c r="X42" s="45">
        <f t="shared" ref="X42:AL44" si="102">IF($W42="Investissement",F42,0)</f>
        <v>0</v>
      </c>
      <c r="Y42" s="45">
        <f t="shared" si="102"/>
        <v>0</v>
      </c>
      <c r="Z42" s="45">
        <f t="shared" si="102"/>
        <v>0</v>
      </c>
      <c r="AA42" s="45">
        <f t="shared" si="102"/>
        <v>0</v>
      </c>
      <c r="AB42" s="45">
        <f t="shared" si="102"/>
        <v>0</v>
      </c>
      <c r="AC42" s="45">
        <f t="shared" si="102"/>
        <v>0</v>
      </c>
      <c r="AD42" s="45">
        <f t="shared" si="102"/>
        <v>0</v>
      </c>
      <c r="AE42" s="45">
        <f t="shared" si="102"/>
        <v>0</v>
      </c>
      <c r="AF42" s="45">
        <f t="shared" si="102"/>
        <v>0</v>
      </c>
      <c r="AG42" s="45">
        <f t="shared" si="102"/>
        <v>0</v>
      </c>
      <c r="AH42" s="45">
        <f t="shared" si="102"/>
        <v>0</v>
      </c>
      <c r="AI42" s="45">
        <f t="shared" si="102"/>
        <v>0</v>
      </c>
      <c r="AJ42" s="45">
        <f t="shared" si="102"/>
        <v>0</v>
      </c>
      <c r="AK42" s="45">
        <f t="shared" si="102"/>
        <v>0</v>
      </c>
      <c r="AL42" s="45">
        <f t="shared" si="102"/>
        <v>0</v>
      </c>
      <c r="AM42" s="45">
        <f t="shared" ref="AM42:BA44" si="103">IF($W42="Dépense",F42,0)</f>
        <v>0</v>
      </c>
      <c r="AN42" s="45">
        <f t="shared" si="103"/>
        <v>0</v>
      </c>
      <c r="AO42" s="45">
        <f t="shared" si="103"/>
        <v>0</v>
      </c>
      <c r="AP42" s="45">
        <f t="shared" si="103"/>
        <v>0</v>
      </c>
      <c r="AQ42" s="45">
        <f t="shared" si="103"/>
        <v>0</v>
      </c>
      <c r="AR42" s="45">
        <f t="shared" si="103"/>
        <v>0</v>
      </c>
      <c r="AS42" s="45">
        <f t="shared" si="103"/>
        <v>0</v>
      </c>
      <c r="AT42" s="45">
        <f t="shared" si="103"/>
        <v>0</v>
      </c>
      <c r="AU42" s="45">
        <f t="shared" si="103"/>
        <v>0</v>
      </c>
      <c r="AV42" s="45">
        <f t="shared" si="103"/>
        <v>0</v>
      </c>
      <c r="AW42" s="45">
        <f t="shared" si="103"/>
        <v>0</v>
      </c>
      <c r="AX42" s="45">
        <f t="shared" si="103"/>
        <v>0</v>
      </c>
      <c r="AY42" s="45">
        <f t="shared" si="103"/>
        <v>0</v>
      </c>
      <c r="AZ42" s="45">
        <f t="shared" si="103"/>
        <v>0</v>
      </c>
      <c r="BA42" s="45">
        <f t="shared" si="103"/>
        <v>0</v>
      </c>
      <c r="BB42" s="45" t="str">
        <f>IF($D42&lt;&gt;"",VLOOKUP($D42,ComptesParNuméro!$N$2:$P$1266,3,FALSE),"")</f>
        <v/>
      </c>
      <c r="BC42" s="45">
        <f t="shared" si="12"/>
        <v>0</v>
      </c>
      <c r="BD42" s="45">
        <f t="shared" si="13"/>
        <v>0</v>
      </c>
      <c r="BE42" s="45">
        <f t="shared" si="14"/>
        <v>0</v>
      </c>
      <c r="BF42" s="45">
        <f t="shared" si="15"/>
        <v>0</v>
      </c>
      <c r="BG42" s="45">
        <f t="shared" si="16"/>
        <v>0</v>
      </c>
      <c r="BH42" s="45">
        <f t="shared" si="17"/>
        <v>0</v>
      </c>
      <c r="BI42" s="45">
        <f t="shared" si="18"/>
        <v>0</v>
      </c>
      <c r="BJ42" s="45">
        <f t="shared" si="19"/>
        <v>0</v>
      </c>
      <c r="BK42" s="45">
        <f t="shared" si="20"/>
        <v>0</v>
      </c>
      <c r="BL42" s="45">
        <f t="shared" si="21"/>
        <v>0</v>
      </c>
      <c r="BM42" s="45">
        <f t="shared" si="22"/>
        <v>0</v>
      </c>
      <c r="BN42" s="45">
        <f t="shared" si="23"/>
        <v>0</v>
      </c>
      <c r="BO42" s="45">
        <f t="shared" si="24"/>
        <v>0</v>
      </c>
      <c r="BP42" s="45">
        <f t="shared" si="25"/>
        <v>0</v>
      </c>
      <c r="BQ42" s="45">
        <f t="shared" si="26"/>
        <v>0</v>
      </c>
      <c r="BR42" s="45">
        <f t="shared" si="27"/>
        <v>0</v>
      </c>
      <c r="BS42" s="45">
        <f t="shared" si="28"/>
        <v>0</v>
      </c>
      <c r="BT42" s="45">
        <f t="shared" si="29"/>
        <v>0</v>
      </c>
      <c r="BU42" s="45">
        <f t="shared" si="30"/>
        <v>0</v>
      </c>
      <c r="BV42" s="45">
        <f t="shared" si="31"/>
        <v>0</v>
      </c>
      <c r="BW42" s="45">
        <f t="shared" si="32"/>
        <v>0</v>
      </c>
      <c r="BX42" s="45">
        <f t="shared" si="33"/>
        <v>0</v>
      </c>
      <c r="BY42" s="45">
        <f t="shared" si="34"/>
        <v>0</v>
      </c>
      <c r="BZ42" s="45">
        <f t="shared" si="35"/>
        <v>0</v>
      </c>
      <c r="CA42" s="45">
        <f t="shared" si="36"/>
        <v>0</v>
      </c>
      <c r="CB42" s="45">
        <f t="shared" si="37"/>
        <v>0</v>
      </c>
      <c r="CC42" s="45">
        <f t="shared" si="38"/>
        <v>0</v>
      </c>
      <c r="CD42" s="45">
        <f t="shared" si="39"/>
        <v>0</v>
      </c>
      <c r="CE42" s="45">
        <f t="shared" si="40"/>
        <v>0</v>
      </c>
      <c r="CF42" s="45">
        <f t="shared" si="41"/>
        <v>0</v>
      </c>
      <c r="CG42" s="45">
        <f t="shared" si="42"/>
        <v>0</v>
      </c>
      <c r="CH42" s="45">
        <f t="shared" si="43"/>
        <v>0</v>
      </c>
      <c r="CI42" s="45">
        <f t="shared" si="44"/>
        <v>0</v>
      </c>
      <c r="CJ42" s="45">
        <f t="shared" si="45"/>
        <v>0</v>
      </c>
      <c r="CK42" s="45">
        <f t="shared" si="46"/>
        <v>0</v>
      </c>
      <c r="CL42" s="45">
        <f t="shared" si="47"/>
        <v>0</v>
      </c>
      <c r="CM42" s="45">
        <f t="shared" si="48"/>
        <v>0</v>
      </c>
      <c r="CN42" s="45">
        <f t="shared" si="49"/>
        <v>0</v>
      </c>
      <c r="CO42" s="45">
        <f t="shared" si="50"/>
        <v>0</v>
      </c>
      <c r="CP42" s="45">
        <f t="shared" si="51"/>
        <v>0</v>
      </c>
      <c r="CQ42" s="45">
        <f t="shared" si="52"/>
        <v>0</v>
      </c>
      <c r="CR42" s="45">
        <f t="shared" si="53"/>
        <v>0</v>
      </c>
      <c r="CS42" s="45">
        <f t="shared" si="54"/>
        <v>0</v>
      </c>
      <c r="CT42" s="45">
        <f t="shared" si="55"/>
        <v>0</v>
      </c>
      <c r="CU42" s="45">
        <f t="shared" si="56"/>
        <v>0</v>
      </c>
      <c r="CV42" s="45">
        <f t="shared" si="57"/>
        <v>0</v>
      </c>
      <c r="CW42" s="45">
        <f t="shared" si="58"/>
        <v>0</v>
      </c>
      <c r="CX42" s="45">
        <f t="shared" si="59"/>
        <v>0</v>
      </c>
      <c r="CY42" s="45">
        <f t="shared" si="60"/>
        <v>0</v>
      </c>
      <c r="CZ42" s="45">
        <f t="shared" si="61"/>
        <v>0</v>
      </c>
      <c r="DA42" s="45">
        <f t="shared" si="62"/>
        <v>0</v>
      </c>
      <c r="DB42" s="45">
        <f t="shared" si="63"/>
        <v>0</v>
      </c>
      <c r="DC42" s="45">
        <f t="shared" si="64"/>
        <v>0</v>
      </c>
      <c r="DD42" s="45">
        <f t="shared" si="65"/>
        <v>0</v>
      </c>
      <c r="DE42" s="45">
        <f t="shared" si="66"/>
        <v>0</v>
      </c>
      <c r="DF42" s="45">
        <f t="shared" si="67"/>
        <v>0</v>
      </c>
      <c r="DG42" s="45">
        <f t="shared" si="68"/>
        <v>0</v>
      </c>
      <c r="DH42" s="45">
        <f t="shared" si="69"/>
        <v>0</v>
      </c>
      <c r="DI42" s="45">
        <f t="shared" si="70"/>
        <v>0</v>
      </c>
      <c r="DJ42" s="45">
        <f t="shared" si="71"/>
        <v>0</v>
      </c>
      <c r="DK42" s="45">
        <f t="shared" si="72"/>
        <v>0</v>
      </c>
      <c r="DL42" s="45">
        <f t="shared" si="73"/>
        <v>0</v>
      </c>
      <c r="DM42" s="45">
        <f t="shared" si="74"/>
        <v>0</v>
      </c>
      <c r="DN42" s="45">
        <f t="shared" si="75"/>
        <v>0</v>
      </c>
      <c r="DO42" s="45">
        <f t="shared" si="76"/>
        <v>0</v>
      </c>
      <c r="DP42" s="45">
        <f t="shared" si="77"/>
        <v>0</v>
      </c>
      <c r="DQ42" s="45">
        <f t="shared" si="78"/>
        <v>0</v>
      </c>
      <c r="DR42" s="45">
        <f t="shared" si="79"/>
        <v>0</v>
      </c>
      <c r="DS42" s="45">
        <f t="shared" si="80"/>
        <v>0</v>
      </c>
      <c r="DT42" s="45">
        <f t="shared" si="81"/>
        <v>0</v>
      </c>
      <c r="DU42" s="45">
        <f t="shared" si="82"/>
        <v>0</v>
      </c>
      <c r="DV42" s="45">
        <f t="shared" si="83"/>
        <v>0</v>
      </c>
      <c r="DW42" s="45">
        <f t="shared" si="84"/>
        <v>0</v>
      </c>
      <c r="DX42" s="45">
        <f t="shared" si="85"/>
        <v>0</v>
      </c>
      <c r="DY42" s="45">
        <f t="shared" si="86"/>
        <v>0</v>
      </c>
      <c r="DZ42" s="45">
        <f t="shared" si="87"/>
        <v>0</v>
      </c>
      <c r="EA42" s="45">
        <f t="shared" si="88"/>
        <v>0</v>
      </c>
      <c r="EB42" s="45">
        <f t="shared" si="89"/>
        <v>0</v>
      </c>
      <c r="EC42" s="45">
        <f t="shared" si="90"/>
        <v>0</v>
      </c>
      <c r="ED42" s="45">
        <f t="shared" si="91"/>
        <v>0</v>
      </c>
      <c r="EE42" s="45">
        <f t="shared" si="92"/>
        <v>0</v>
      </c>
      <c r="EF42" s="45">
        <f t="shared" si="93"/>
        <v>0</v>
      </c>
      <c r="EG42" s="45">
        <f t="shared" si="94"/>
        <v>0</v>
      </c>
      <c r="EH42" s="45">
        <f t="shared" si="95"/>
        <v>0</v>
      </c>
      <c r="EI42" s="45">
        <f t="shared" si="96"/>
        <v>0</v>
      </c>
      <c r="EJ42" s="45">
        <f t="shared" si="97"/>
        <v>0</v>
      </c>
      <c r="EK42" s="45">
        <f t="shared" si="98"/>
        <v>0</v>
      </c>
      <c r="EL42" s="45">
        <f t="shared" si="99"/>
        <v>0</v>
      </c>
      <c r="EM42" s="45">
        <f t="shared" si="100"/>
        <v>0</v>
      </c>
      <c r="EN42" s="45">
        <f t="shared" si="101"/>
        <v>0</v>
      </c>
    </row>
    <row r="43" spans="1:144" ht="15.75" thickBot="1" x14ac:dyDescent="0.3">
      <c r="A43" s="48" t="s">
        <v>1570</v>
      </c>
      <c r="B43" s="57"/>
      <c r="C43" s="57"/>
      <c r="D43" s="180"/>
      <c r="E43" s="181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45" t="str">
        <f t="shared" si="0"/>
        <v/>
      </c>
      <c r="V43" s="54">
        <f t="shared" si="9"/>
        <v>0</v>
      </c>
      <c r="W43" s="45" t="str">
        <f>IF($D43&lt;&gt;"",VLOOKUP($D43,ComptesParNuméro!$N$2:$O$1266,2,FALSE),"")</f>
        <v/>
      </c>
      <c r="X43" s="45">
        <f t="shared" si="102"/>
        <v>0</v>
      </c>
      <c r="Y43" s="45">
        <f t="shared" si="102"/>
        <v>0</v>
      </c>
      <c r="Z43" s="45">
        <f t="shared" si="102"/>
        <v>0</v>
      </c>
      <c r="AA43" s="45">
        <f t="shared" si="102"/>
        <v>0</v>
      </c>
      <c r="AB43" s="45">
        <f t="shared" si="102"/>
        <v>0</v>
      </c>
      <c r="AC43" s="45">
        <f t="shared" si="102"/>
        <v>0</v>
      </c>
      <c r="AD43" s="45">
        <f t="shared" si="102"/>
        <v>0</v>
      </c>
      <c r="AE43" s="45">
        <f t="shared" si="102"/>
        <v>0</v>
      </c>
      <c r="AF43" s="45">
        <f t="shared" si="102"/>
        <v>0</v>
      </c>
      <c r="AG43" s="45">
        <f t="shared" si="102"/>
        <v>0</v>
      </c>
      <c r="AH43" s="45">
        <f t="shared" si="102"/>
        <v>0</v>
      </c>
      <c r="AI43" s="45">
        <f t="shared" si="102"/>
        <v>0</v>
      </c>
      <c r="AJ43" s="45">
        <f t="shared" si="102"/>
        <v>0</v>
      </c>
      <c r="AK43" s="45">
        <f t="shared" si="102"/>
        <v>0</v>
      </c>
      <c r="AL43" s="45">
        <f t="shared" si="102"/>
        <v>0</v>
      </c>
      <c r="AM43" s="45">
        <f t="shared" si="103"/>
        <v>0</v>
      </c>
      <c r="AN43" s="45">
        <f t="shared" si="103"/>
        <v>0</v>
      </c>
      <c r="AO43" s="45">
        <f t="shared" si="103"/>
        <v>0</v>
      </c>
      <c r="AP43" s="45">
        <f t="shared" si="103"/>
        <v>0</v>
      </c>
      <c r="AQ43" s="45">
        <f t="shared" si="103"/>
        <v>0</v>
      </c>
      <c r="AR43" s="45">
        <f t="shared" si="103"/>
        <v>0</v>
      </c>
      <c r="AS43" s="45">
        <f t="shared" si="103"/>
        <v>0</v>
      </c>
      <c r="AT43" s="45">
        <f t="shared" si="103"/>
        <v>0</v>
      </c>
      <c r="AU43" s="45">
        <f t="shared" si="103"/>
        <v>0</v>
      </c>
      <c r="AV43" s="45">
        <f t="shared" si="103"/>
        <v>0</v>
      </c>
      <c r="AW43" s="45">
        <f t="shared" si="103"/>
        <v>0</v>
      </c>
      <c r="AX43" s="45">
        <f t="shared" si="103"/>
        <v>0</v>
      </c>
      <c r="AY43" s="45">
        <f t="shared" si="103"/>
        <v>0</v>
      </c>
      <c r="AZ43" s="45">
        <f t="shared" si="103"/>
        <v>0</v>
      </c>
      <c r="BA43" s="45">
        <f t="shared" si="103"/>
        <v>0</v>
      </c>
      <c r="BB43" s="45" t="str">
        <f>IF($D43&lt;&gt;"",VLOOKUP($D43,ComptesParNuméro!$N$2:$P$1266,3,FALSE),"")</f>
        <v/>
      </c>
      <c r="BC43" s="45">
        <f t="shared" si="12"/>
        <v>0</v>
      </c>
      <c r="BD43" s="45">
        <f t="shared" si="13"/>
        <v>0</v>
      </c>
      <c r="BE43" s="45">
        <f t="shared" si="14"/>
        <v>0</v>
      </c>
      <c r="BF43" s="45">
        <f t="shared" si="15"/>
        <v>0</v>
      </c>
      <c r="BG43" s="45">
        <f t="shared" si="16"/>
        <v>0</v>
      </c>
      <c r="BH43" s="45">
        <f t="shared" si="17"/>
        <v>0</v>
      </c>
      <c r="BI43" s="45">
        <f t="shared" si="18"/>
        <v>0</v>
      </c>
      <c r="BJ43" s="45">
        <f t="shared" si="19"/>
        <v>0</v>
      </c>
      <c r="BK43" s="45">
        <f t="shared" si="20"/>
        <v>0</v>
      </c>
      <c r="BL43" s="45">
        <f t="shared" si="21"/>
        <v>0</v>
      </c>
      <c r="BM43" s="45">
        <f t="shared" si="22"/>
        <v>0</v>
      </c>
      <c r="BN43" s="45">
        <f t="shared" si="23"/>
        <v>0</v>
      </c>
      <c r="BO43" s="45">
        <f t="shared" si="24"/>
        <v>0</v>
      </c>
      <c r="BP43" s="45">
        <f t="shared" si="25"/>
        <v>0</v>
      </c>
      <c r="BQ43" s="45">
        <f t="shared" si="26"/>
        <v>0</v>
      </c>
      <c r="BR43" s="45">
        <f t="shared" si="27"/>
        <v>0</v>
      </c>
      <c r="BS43" s="45">
        <f t="shared" si="28"/>
        <v>0</v>
      </c>
      <c r="BT43" s="45">
        <f t="shared" si="29"/>
        <v>0</v>
      </c>
      <c r="BU43" s="45">
        <f t="shared" si="30"/>
        <v>0</v>
      </c>
      <c r="BV43" s="45">
        <f t="shared" si="31"/>
        <v>0</v>
      </c>
      <c r="BW43" s="45">
        <f t="shared" si="32"/>
        <v>0</v>
      </c>
      <c r="BX43" s="45">
        <f t="shared" si="33"/>
        <v>0</v>
      </c>
      <c r="BY43" s="45">
        <f t="shared" si="34"/>
        <v>0</v>
      </c>
      <c r="BZ43" s="45">
        <f t="shared" si="35"/>
        <v>0</v>
      </c>
      <c r="CA43" s="45">
        <f t="shared" si="36"/>
        <v>0</v>
      </c>
      <c r="CB43" s="45">
        <f t="shared" si="37"/>
        <v>0</v>
      </c>
      <c r="CC43" s="45">
        <f t="shared" si="38"/>
        <v>0</v>
      </c>
      <c r="CD43" s="45">
        <f t="shared" si="39"/>
        <v>0</v>
      </c>
      <c r="CE43" s="45">
        <f t="shared" si="40"/>
        <v>0</v>
      </c>
      <c r="CF43" s="45">
        <f t="shared" si="41"/>
        <v>0</v>
      </c>
      <c r="CG43" s="45">
        <f t="shared" si="42"/>
        <v>0</v>
      </c>
      <c r="CH43" s="45">
        <f t="shared" si="43"/>
        <v>0</v>
      </c>
      <c r="CI43" s="45">
        <f t="shared" si="44"/>
        <v>0</v>
      </c>
      <c r="CJ43" s="45">
        <f t="shared" si="45"/>
        <v>0</v>
      </c>
      <c r="CK43" s="45">
        <f t="shared" si="46"/>
        <v>0</v>
      </c>
      <c r="CL43" s="45">
        <f t="shared" si="47"/>
        <v>0</v>
      </c>
      <c r="CM43" s="45">
        <f t="shared" si="48"/>
        <v>0</v>
      </c>
      <c r="CN43" s="45">
        <f t="shared" si="49"/>
        <v>0</v>
      </c>
      <c r="CO43" s="45">
        <f t="shared" si="50"/>
        <v>0</v>
      </c>
      <c r="CP43" s="45">
        <f t="shared" si="51"/>
        <v>0</v>
      </c>
      <c r="CQ43" s="45">
        <f t="shared" si="52"/>
        <v>0</v>
      </c>
      <c r="CR43" s="45">
        <f t="shared" si="53"/>
        <v>0</v>
      </c>
      <c r="CS43" s="45">
        <f t="shared" si="54"/>
        <v>0</v>
      </c>
      <c r="CT43" s="45">
        <f t="shared" si="55"/>
        <v>0</v>
      </c>
      <c r="CU43" s="45">
        <f t="shared" si="56"/>
        <v>0</v>
      </c>
      <c r="CV43" s="45">
        <f t="shared" si="57"/>
        <v>0</v>
      </c>
      <c r="CW43" s="45">
        <f t="shared" si="58"/>
        <v>0</v>
      </c>
      <c r="CX43" s="45">
        <f t="shared" si="59"/>
        <v>0</v>
      </c>
      <c r="CY43" s="45">
        <f t="shared" si="60"/>
        <v>0</v>
      </c>
      <c r="CZ43" s="45">
        <f t="shared" si="61"/>
        <v>0</v>
      </c>
      <c r="DA43" s="45">
        <f t="shared" si="62"/>
        <v>0</v>
      </c>
      <c r="DB43" s="45">
        <f t="shared" si="63"/>
        <v>0</v>
      </c>
      <c r="DC43" s="45">
        <f t="shared" si="64"/>
        <v>0</v>
      </c>
      <c r="DD43" s="45">
        <f t="shared" si="65"/>
        <v>0</v>
      </c>
      <c r="DE43" s="45">
        <f t="shared" si="66"/>
        <v>0</v>
      </c>
      <c r="DF43" s="45">
        <f t="shared" si="67"/>
        <v>0</v>
      </c>
      <c r="DG43" s="45">
        <f t="shared" si="68"/>
        <v>0</v>
      </c>
      <c r="DH43" s="45">
        <f t="shared" si="69"/>
        <v>0</v>
      </c>
      <c r="DI43" s="45">
        <f t="shared" si="70"/>
        <v>0</v>
      </c>
      <c r="DJ43" s="45">
        <f t="shared" si="71"/>
        <v>0</v>
      </c>
      <c r="DK43" s="45">
        <f t="shared" si="72"/>
        <v>0</v>
      </c>
      <c r="DL43" s="45">
        <f t="shared" si="73"/>
        <v>0</v>
      </c>
      <c r="DM43" s="45">
        <f t="shared" si="74"/>
        <v>0</v>
      </c>
      <c r="DN43" s="45">
        <f t="shared" si="75"/>
        <v>0</v>
      </c>
      <c r="DO43" s="45">
        <f t="shared" si="76"/>
        <v>0</v>
      </c>
      <c r="DP43" s="45">
        <f t="shared" si="77"/>
        <v>0</v>
      </c>
      <c r="DQ43" s="45">
        <f t="shared" si="78"/>
        <v>0</v>
      </c>
      <c r="DR43" s="45">
        <f t="shared" si="79"/>
        <v>0</v>
      </c>
      <c r="DS43" s="45">
        <f t="shared" si="80"/>
        <v>0</v>
      </c>
      <c r="DT43" s="45">
        <f t="shared" si="81"/>
        <v>0</v>
      </c>
      <c r="DU43" s="45">
        <f t="shared" si="82"/>
        <v>0</v>
      </c>
      <c r="DV43" s="45">
        <f t="shared" si="83"/>
        <v>0</v>
      </c>
      <c r="DW43" s="45">
        <f t="shared" si="84"/>
        <v>0</v>
      </c>
      <c r="DX43" s="45">
        <f t="shared" si="85"/>
        <v>0</v>
      </c>
      <c r="DY43" s="45">
        <f t="shared" si="86"/>
        <v>0</v>
      </c>
      <c r="DZ43" s="45">
        <f t="shared" si="87"/>
        <v>0</v>
      </c>
      <c r="EA43" s="45">
        <f t="shared" si="88"/>
        <v>0</v>
      </c>
      <c r="EB43" s="45">
        <f t="shared" si="89"/>
        <v>0</v>
      </c>
      <c r="EC43" s="45">
        <f t="shared" si="90"/>
        <v>0</v>
      </c>
      <c r="ED43" s="45">
        <f t="shared" si="91"/>
        <v>0</v>
      </c>
      <c r="EE43" s="45">
        <f t="shared" si="92"/>
        <v>0</v>
      </c>
      <c r="EF43" s="45">
        <f t="shared" si="93"/>
        <v>0</v>
      </c>
      <c r="EG43" s="45">
        <f t="shared" si="94"/>
        <v>0</v>
      </c>
      <c r="EH43" s="45">
        <f t="shared" si="95"/>
        <v>0</v>
      </c>
      <c r="EI43" s="45">
        <f t="shared" si="96"/>
        <v>0</v>
      </c>
      <c r="EJ43" s="45">
        <f t="shared" si="97"/>
        <v>0</v>
      </c>
      <c r="EK43" s="45">
        <f t="shared" si="98"/>
        <v>0</v>
      </c>
      <c r="EL43" s="45">
        <f t="shared" si="99"/>
        <v>0</v>
      </c>
      <c r="EM43" s="45">
        <f t="shared" si="100"/>
        <v>0</v>
      </c>
      <c r="EN43" s="45">
        <f t="shared" si="101"/>
        <v>0</v>
      </c>
    </row>
    <row r="44" spans="1:144" ht="15.75" thickBot="1" x14ac:dyDescent="0.3">
      <c r="A44" s="48" t="s">
        <v>1570</v>
      </c>
      <c r="B44" s="57"/>
      <c r="C44" s="57"/>
      <c r="D44" s="180"/>
      <c r="E44" s="181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45" t="str">
        <f t="shared" si="0"/>
        <v/>
      </c>
      <c r="V44" s="54">
        <f t="shared" si="9"/>
        <v>0</v>
      </c>
      <c r="W44" s="45" t="str">
        <f>IF($D44&lt;&gt;"",VLOOKUP($D44,ComptesParNuméro!$N$2:$O$1266,2,FALSE),"")</f>
        <v/>
      </c>
      <c r="X44" s="45">
        <f t="shared" si="102"/>
        <v>0</v>
      </c>
      <c r="Y44" s="45">
        <f t="shared" si="102"/>
        <v>0</v>
      </c>
      <c r="Z44" s="45">
        <f t="shared" si="102"/>
        <v>0</v>
      </c>
      <c r="AA44" s="45">
        <f t="shared" si="102"/>
        <v>0</v>
      </c>
      <c r="AB44" s="45">
        <f t="shared" si="102"/>
        <v>0</v>
      </c>
      <c r="AC44" s="45">
        <f t="shared" si="102"/>
        <v>0</v>
      </c>
      <c r="AD44" s="45">
        <f t="shared" si="102"/>
        <v>0</v>
      </c>
      <c r="AE44" s="45">
        <f t="shared" si="102"/>
        <v>0</v>
      </c>
      <c r="AF44" s="45">
        <f t="shared" si="102"/>
        <v>0</v>
      </c>
      <c r="AG44" s="45">
        <f t="shared" si="102"/>
        <v>0</v>
      </c>
      <c r="AH44" s="45">
        <f t="shared" si="102"/>
        <v>0</v>
      </c>
      <c r="AI44" s="45">
        <f t="shared" si="102"/>
        <v>0</v>
      </c>
      <c r="AJ44" s="45">
        <f t="shared" si="102"/>
        <v>0</v>
      </c>
      <c r="AK44" s="45">
        <f t="shared" si="102"/>
        <v>0</v>
      </c>
      <c r="AL44" s="45">
        <f t="shared" si="102"/>
        <v>0</v>
      </c>
      <c r="AM44" s="45">
        <f t="shared" si="103"/>
        <v>0</v>
      </c>
      <c r="AN44" s="45">
        <f t="shared" si="103"/>
        <v>0</v>
      </c>
      <c r="AO44" s="45">
        <f t="shared" si="103"/>
        <v>0</v>
      </c>
      <c r="AP44" s="45">
        <f t="shared" si="103"/>
        <v>0</v>
      </c>
      <c r="AQ44" s="45">
        <f t="shared" si="103"/>
        <v>0</v>
      </c>
      <c r="AR44" s="45">
        <f t="shared" si="103"/>
        <v>0</v>
      </c>
      <c r="AS44" s="45">
        <f t="shared" si="103"/>
        <v>0</v>
      </c>
      <c r="AT44" s="45">
        <f t="shared" si="103"/>
        <v>0</v>
      </c>
      <c r="AU44" s="45">
        <f t="shared" si="103"/>
        <v>0</v>
      </c>
      <c r="AV44" s="45">
        <f t="shared" si="103"/>
        <v>0</v>
      </c>
      <c r="AW44" s="45">
        <f t="shared" si="103"/>
        <v>0</v>
      </c>
      <c r="AX44" s="45">
        <f t="shared" si="103"/>
        <v>0</v>
      </c>
      <c r="AY44" s="45">
        <f t="shared" si="103"/>
        <v>0</v>
      </c>
      <c r="AZ44" s="45">
        <f t="shared" si="103"/>
        <v>0</v>
      </c>
      <c r="BA44" s="45">
        <f t="shared" si="103"/>
        <v>0</v>
      </c>
      <c r="BB44" s="45" t="str">
        <f>IF($D44&lt;&gt;"",VLOOKUP($D44,ComptesParNuméro!$N$2:$P$1266,3,FALSE),"")</f>
        <v/>
      </c>
      <c r="BC44" s="45">
        <f t="shared" si="12"/>
        <v>0</v>
      </c>
      <c r="BD44" s="45">
        <f t="shared" si="13"/>
        <v>0</v>
      </c>
      <c r="BE44" s="45">
        <f t="shared" si="14"/>
        <v>0</v>
      </c>
      <c r="BF44" s="45">
        <f t="shared" si="15"/>
        <v>0</v>
      </c>
      <c r="BG44" s="45">
        <f t="shared" si="16"/>
        <v>0</v>
      </c>
      <c r="BH44" s="45">
        <f t="shared" si="17"/>
        <v>0</v>
      </c>
      <c r="BI44" s="45">
        <f t="shared" si="18"/>
        <v>0</v>
      </c>
      <c r="BJ44" s="45">
        <f t="shared" si="19"/>
        <v>0</v>
      </c>
      <c r="BK44" s="45">
        <f t="shared" si="20"/>
        <v>0</v>
      </c>
      <c r="BL44" s="45">
        <f t="shared" si="21"/>
        <v>0</v>
      </c>
      <c r="BM44" s="45">
        <f t="shared" si="22"/>
        <v>0</v>
      </c>
      <c r="BN44" s="45">
        <f t="shared" si="23"/>
        <v>0</v>
      </c>
      <c r="BO44" s="45">
        <f t="shared" si="24"/>
        <v>0</v>
      </c>
      <c r="BP44" s="45">
        <f t="shared" si="25"/>
        <v>0</v>
      </c>
      <c r="BQ44" s="45">
        <f t="shared" si="26"/>
        <v>0</v>
      </c>
      <c r="BR44" s="45">
        <f t="shared" si="27"/>
        <v>0</v>
      </c>
      <c r="BS44" s="45">
        <f t="shared" si="28"/>
        <v>0</v>
      </c>
      <c r="BT44" s="45">
        <f t="shared" si="29"/>
        <v>0</v>
      </c>
      <c r="BU44" s="45">
        <f t="shared" si="30"/>
        <v>0</v>
      </c>
      <c r="BV44" s="45">
        <f t="shared" si="31"/>
        <v>0</v>
      </c>
      <c r="BW44" s="45">
        <f t="shared" si="32"/>
        <v>0</v>
      </c>
      <c r="BX44" s="45">
        <f t="shared" si="33"/>
        <v>0</v>
      </c>
      <c r="BY44" s="45">
        <f t="shared" si="34"/>
        <v>0</v>
      </c>
      <c r="BZ44" s="45">
        <f t="shared" si="35"/>
        <v>0</v>
      </c>
      <c r="CA44" s="45">
        <f t="shared" si="36"/>
        <v>0</v>
      </c>
      <c r="CB44" s="45">
        <f t="shared" si="37"/>
        <v>0</v>
      </c>
      <c r="CC44" s="45">
        <f t="shared" si="38"/>
        <v>0</v>
      </c>
      <c r="CD44" s="45">
        <f t="shared" si="39"/>
        <v>0</v>
      </c>
      <c r="CE44" s="45">
        <f t="shared" si="40"/>
        <v>0</v>
      </c>
      <c r="CF44" s="45">
        <f t="shared" si="41"/>
        <v>0</v>
      </c>
      <c r="CG44" s="45">
        <f t="shared" si="42"/>
        <v>0</v>
      </c>
      <c r="CH44" s="45">
        <f t="shared" si="43"/>
        <v>0</v>
      </c>
      <c r="CI44" s="45">
        <f t="shared" si="44"/>
        <v>0</v>
      </c>
      <c r="CJ44" s="45">
        <f t="shared" si="45"/>
        <v>0</v>
      </c>
      <c r="CK44" s="45">
        <f t="shared" si="46"/>
        <v>0</v>
      </c>
      <c r="CL44" s="45">
        <f t="shared" si="47"/>
        <v>0</v>
      </c>
      <c r="CM44" s="45">
        <f t="shared" si="48"/>
        <v>0</v>
      </c>
      <c r="CN44" s="45">
        <f t="shared" si="49"/>
        <v>0</v>
      </c>
      <c r="CO44" s="45">
        <f t="shared" si="50"/>
        <v>0</v>
      </c>
      <c r="CP44" s="45">
        <f t="shared" si="51"/>
        <v>0</v>
      </c>
      <c r="CQ44" s="45">
        <f t="shared" si="52"/>
        <v>0</v>
      </c>
      <c r="CR44" s="45">
        <f t="shared" si="53"/>
        <v>0</v>
      </c>
      <c r="CS44" s="45">
        <f t="shared" si="54"/>
        <v>0</v>
      </c>
      <c r="CT44" s="45">
        <f t="shared" si="55"/>
        <v>0</v>
      </c>
      <c r="CU44" s="45">
        <f t="shared" si="56"/>
        <v>0</v>
      </c>
      <c r="CV44" s="45">
        <f t="shared" si="57"/>
        <v>0</v>
      </c>
      <c r="CW44" s="45">
        <f t="shared" si="58"/>
        <v>0</v>
      </c>
      <c r="CX44" s="45">
        <f t="shared" si="59"/>
        <v>0</v>
      </c>
      <c r="CY44" s="45">
        <f t="shared" si="60"/>
        <v>0</v>
      </c>
      <c r="CZ44" s="45">
        <f t="shared" si="61"/>
        <v>0</v>
      </c>
      <c r="DA44" s="45">
        <f t="shared" si="62"/>
        <v>0</v>
      </c>
      <c r="DB44" s="45">
        <f t="shared" si="63"/>
        <v>0</v>
      </c>
      <c r="DC44" s="45">
        <f t="shared" si="64"/>
        <v>0</v>
      </c>
      <c r="DD44" s="45">
        <f t="shared" si="65"/>
        <v>0</v>
      </c>
      <c r="DE44" s="45">
        <f t="shared" si="66"/>
        <v>0</v>
      </c>
      <c r="DF44" s="45">
        <f t="shared" si="67"/>
        <v>0</v>
      </c>
      <c r="DG44" s="45">
        <f t="shared" si="68"/>
        <v>0</v>
      </c>
      <c r="DH44" s="45">
        <f t="shared" si="69"/>
        <v>0</v>
      </c>
      <c r="DI44" s="45">
        <f t="shared" si="70"/>
        <v>0</v>
      </c>
      <c r="DJ44" s="45">
        <f t="shared" si="71"/>
        <v>0</v>
      </c>
      <c r="DK44" s="45">
        <f t="shared" si="72"/>
        <v>0</v>
      </c>
      <c r="DL44" s="45">
        <f t="shared" si="73"/>
        <v>0</v>
      </c>
      <c r="DM44" s="45">
        <f t="shared" si="74"/>
        <v>0</v>
      </c>
      <c r="DN44" s="45">
        <f t="shared" si="75"/>
        <v>0</v>
      </c>
      <c r="DO44" s="45">
        <f t="shared" si="76"/>
        <v>0</v>
      </c>
      <c r="DP44" s="45">
        <f t="shared" si="77"/>
        <v>0</v>
      </c>
      <c r="DQ44" s="45">
        <f t="shared" si="78"/>
        <v>0</v>
      </c>
      <c r="DR44" s="45">
        <f t="shared" si="79"/>
        <v>0</v>
      </c>
      <c r="DS44" s="45">
        <f t="shared" si="80"/>
        <v>0</v>
      </c>
      <c r="DT44" s="45">
        <f t="shared" si="81"/>
        <v>0</v>
      </c>
      <c r="DU44" s="45">
        <f t="shared" si="82"/>
        <v>0</v>
      </c>
      <c r="DV44" s="45">
        <f t="shared" si="83"/>
        <v>0</v>
      </c>
      <c r="DW44" s="45">
        <f t="shared" si="84"/>
        <v>0</v>
      </c>
      <c r="DX44" s="45">
        <f t="shared" si="85"/>
        <v>0</v>
      </c>
      <c r="DY44" s="45">
        <f t="shared" si="86"/>
        <v>0</v>
      </c>
      <c r="DZ44" s="45">
        <f t="shared" si="87"/>
        <v>0</v>
      </c>
      <c r="EA44" s="45">
        <f t="shared" si="88"/>
        <v>0</v>
      </c>
      <c r="EB44" s="45">
        <f t="shared" si="89"/>
        <v>0</v>
      </c>
      <c r="EC44" s="45">
        <f t="shared" si="90"/>
        <v>0</v>
      </c>
      <c r="ED44" s="45">
        <f t="shared" si="91"/>
        <v>0</v>
      </c>
      <c r="EE44" s="45">
        <f t="shared" si="92"/>
        <v>0</v>
      </c>
      <c r="EF44" s="45">
        <f t="shared" si="93"/>
        <v>0</v>
      </c>
      <c r="EG44" s="45">
        <f t="shared" si="94"/>
        <v>0</v>
      </c>
      <c r="EH44" s="45">
        <f t="shared" si="95"/>
        <v>0</v>
      </c>
      <c r="EI44" s="45">
        <f t="shared" si="96"/>
        <v>0</v>
      </c>
      <c r="EJ44" s="45">
        <f t="shared" si="97"/>
        <v>0</v>
      </c>
      <c r="EK44" s="45">
        <f t="shared" si="98"/>
        <v>0</v>
      </c>
      <c r="EL44" s="45">
        <f t="shared" si="99"/>
        <v>0</v>
      </c>
      <c r="EM44" s="45">
        <f t="shared" si="100"/>
        <v>0</v>
      </c>
      <c r="EN44" s="45">
        <f t="shared" si="101"/>
        <v>0</v>
      </c>
    </row>
    <row r="45" spans="1:144" x14ac:dyDescent="0.25">
      <c r="A45" s="44"/>
      <c r="B45" s="44"/>
      <c r="C45" s="44"/>
      <c r="D45" s="4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45"/>
      <c r="V45" s="45"/>
      <c r="W45" s="45" t="str">
        <f>IF($D45&lt;&gt;"",VLOOKUP($D45,Comptes!$N$2:$O$1266,2,FALSE),"")</f>
        <v/>
      </c>
      <c r="X45" s="45">
        <f t="shared" ref="X45:BA45" si="104">SUM(X10:X44)</f>
        <v>0</v>
      </c>
      <c r="Y45" s="45">
        <f t="shared" si="104"/>
        <v>0</v>
      </c>
      <c r="Z45" s="45">
        <f t="shared" si="104"/>
        <v>0</v>
      </c>
      <c r="AA45" s="45">
        <f t="shared" si="104"/>
        <v>0</v>
      </c>
      <c r="AB45" s="45">
        <f t="shared" si="104"/>
        <v>0</v>
      </c>
      <c r="AC45" s="45">
        <f t="shared" si="104"/>
        <v>0</v>
      </c>
      <c r="AD45" s="45">
        <f t="shared" si="104"/>
        <v>0</v>
      </c>
      <c r="AE45" s="45">
        <f t="shared" si="104"/>
        <v>0</v>
      </c>
      <c r="AF45" s="45">
        <f t="shared" si="104"/>
        <v>0</v>
      </c>
      <c r="AG45" s="45">
        <f t="shared" si="104"/>
        <v>0</v>
      </c>
      <c r="AH45" s="45">
        <f t="shared" si="104"/>
        <v>0</v>
      </c>
      <c r="AI45" s="45">
        <f t="shared" si="104"/>
        <v>0</v>
      </c>
      <c r="AJ45" s="45">
        <f t="shared" si="104"/>
        <v>0</v>
      </c>
      <c r="AK45" s="45">
        <f t="shared" si="104"/>
        <v>0</v>
      </c>
      <c r="AL45" s="45">
        <f t="shared" si="104"/>
        <v>0</v>
      </c>
      <c r="AM45" s="45">
        <f t="shared" si="104"/>
        <v>0</v>
      </c>
      <c r="AN45" s="45">
        <f t="shared" si="104"/>
        <v>0</v>
      </c>
      <c r="AO45" s="45">
        <f t="shared" si="104"/>
        <v>0</v>
      </c>
      <c r="AP45" s="45">
        <f t="shared" si="104"/>
        <v>0</v>
      </c>
      <c r="AQ45" s="45">
        <f t="shared" si="104"/>
        <v>0</v>
      </c>
      <c r="AR45" s="45">
        <f t="shared" si="104"/>
        <v>0</v>
      </c>
      <c r="AS45" s="45">
        <f t="shared" si="104"/>
        <v>0</v>
      </c>
      <c r="AT45" s="45">
        <f t="shared" si="104"/>
        <v>0</v>
      </c>
      <c r="AU45" s="45">
        <f t="shared" si="104"/>
        <v>0</v>
      </c>
      <c r="AV45" s="45">
        <f t="shared" si="104"/>
        <v>0</v>
      </c>
      <c r="AW45" s="45">
        <f t="shared" si="104"/>
        <v>0</v>
      </c>
      <c r="AX45" s="45">
        <f t="shared" si="104"/>
        <v>0</v>
      </c>
      <c r="AY45" s="45">
        <f t="shared" si="104"/>
        <v>0</v>
      </c>
      <c r="AZ45" s="45">
        <f t="shared" si="104"/>
        <v>0</v>
      </c>
      <c r="BA45" s="45">
        <f t="shared" si="104"/>
        <v>0</v>
      </c>
      <c r="BB45" s="45"/>
      <c r="BC45" s="45">
        <f t="shared" ref="BC45:DN45" si="105">SUM(BC10:BC44)</f>
        <v>0</v>
      </c>
      <c r="BD45" s="45">
        <f t="shared" si="105"/>
        <v>0</v>
      </c>
      <c r="BE45" s="45">
        <f t="shared" si="105"/>
        <v>0</v>
      </c>
      <c r="BF45" s="45">
        <f t="shared" si="105"/>
        <v>0</v>
      </c>
      <c r="BG45" s="45">
        <f t="shared" si="105"/>
        <v>0</v>
      </c>
      <c r="BH45" s="45">
        <f t="shared" si="105"/>
        <v>0</v>
      </c>
      <c r="BI45" s="45">
        <f t="shared" si="105"/>
        <v>0</v>
      </c>
      <c r="BJ45" s="45">
        <f t="shared" si="105"/>
        <v>0</v>
      </c>
      <c r="BK45" s="45">
        <f t="shared" si="105"/>
        <v>0</v>
      </c>
      <c r="BL45" s="45">
        <f t="shared" si="105"/>
        <v>0</v>
      </c>
      <c r="BM45" s="45">
        <f t="shared" si="105"/>
        <v>0</v>
      </c>
      <c r="BN45" s="45">
        <f t="shared" si="105"/>
        <v>0</v>
      </c>
      <c r="BO45" s="45">
        <f t="shared" si="105"/>
        <v>0</v>
      </c>
      <c r="BP45" s="45">
        <f t="shared" si="105"/>
        <v>0</v>
      </c>
      <c r="BQ45" s="45">
        <f t="shared" si="105"/>
        <v>0</v>
      </c>
      <c r="BR45" s="45">
        <f t="shared" si="105"/>
        <v>0</v>
      </c>
      <c r="BS45" s="45">
        <f t="shared" si="105"/>
        <v>0</v>
      </c>
      <c r="BT45" s="45">
        <f t="shared" si="105"/>
        <v>0</v>
      </c>
      <c r="BU45" s="45">
        <f t="shared" si="105"/>
        <v>0</v>
      </c>
      <c r="BV45" s="45">
        <f t="shared" si="105"/>
        <v>0</v>
      </c>
      <c r="BW45" s="45">
        <f t="shared" si="105"/>
        <v>0</v>
      </c>
      <c r="BX45" s="45">
        <f t="shared" si="105"/>
        <v>0</v>
      </c>
      <c r="BY45" s="45">
        <f t="shared" si="105"/>
        <v>0</v>
      </c>
      <c r="BZ45" s="45">
        <f t="shared" si="105"/>
        <v>0</v>
      </c>
      <c r="CA45" s="45">
        <f t="shared" si="105"/>
        <v>0</v>
      </c>
      <c r="CB45" s="45">
        <f t="shared" si="105"/>
        <v>0</v>
      </c>
      <c r="CC45" s="45">
        <f t="shared" si="105"/>
        <v>0</v>
      </c>
      <c r="CD45" s="45">
        <f t="shared" si="105"/>
        <v>0</v>
      </c>
      <c r="CE45" s="45">
        <f t="shared" si="105"/>
        <v>0</v>
      </c>
      <c r="CF45" s="45">
        <f t="shared" si="105"/>
        <v>0</v>
      </c>
      <c r="CG45" s="45">
        <f t="shared" si="105"/>
        <v>0</v>
      </c>
      <c r="CH45" s="45">
        <f t="shared" si="105"/>
        <v>0</v>
      </c>
      <c r="CI45" s="45">
        <f t="shared" si="105"/>
        <v>0</v>
      </c>
      <c r="CJ45" s="45">
        <f t="shared" si="105"/>
        <v>0</v>
      </c>
      <c r="CK45" s="45">
        <f t="shared" si="105"/>
        <v>0</v>
      </c>
      <c r="CL45" s="45">
        <f t="shared" si="105"/>
        <v>0</v>
      </c>
      <c r="CM45" s="45">
        <f t="shared" si="105"/>
        <v>0</v>
      </c>
      <c r="CN45" s="45">
        <f t="shared" si="105"/>
        <v>0</v>
      </c>
      <c r="CO45" s="45">
        <f t="shared" si="105"/>
        <v>0</v>
      </c>
      <c r="CP45" s="45">
        <f t="shared" si="105"/>
        <v>0</v>
      </c>
      <c r="CQ45" s="45">
        <f t="shared" si="105"/>
        <v>0</v>
      </c>
      <c r="CR45" s="45">
        <f t="shared" si="105"/>
        <v>0</v>
      </c>
      <c r="CS45" s="45">
        <f t="shared" si="105"/>
        <v>0</v>
      </c>
      <c r="CT45" s="45">
        <f t="shared" si="105"/>
        <v>0</v>
      </c>
      <c r="CU45" s="45">
        <f t="shared" si="105"/>
        <v>0</v>
      </c>
      <c r="CV45" s="45">
        <f t="shared" si="105"/>
        <v>0</v>
      </c>
      <c r="CW45" s="45">
        <f t="shared" si="105"/>
        <v>0</v>
      </c>
      <c r="CX45" s="45">
        <f t="shared" si="105"/>
        <v>0</v>
      </c>
      <c r="CY45" s="45">
        <f t="shared" si="105"/>
        <v>0</v>
      </c>
      <c r="CZ45" s="45">
        <f t="shared" si="105"/>
        <v>0</v>
      </c>
      <c r="DA45" s="45">
        <f t="shared" si="105"/>
        <v>0</v>
      </c>
      <c r="DB45" s="45">
        <f t="shared" si="105"/>
        <v>0</v>
      </c>
      <c r="DC45" s="45">
        <f t="shared" si="105"/>
        <v>0</v>
      </c>
      <c r="DD45" s="45">
        <f t="shared" si="105"/>
        <v>0</v>
      </c>
      <c r="DE45" s="45">
        <f t="shared" si="105"/>
        <v>0</v>
      </c>
      <c r="DF45" s="45">
        <f t="shared" si="105"/>
        <v>0</v>
      </c>
      <c r="DG45" s="45">
        <f t="shared" si="105"/>
        <v>0</v>
      </c>
      <c r="DH45" s="45">
        <f t="shared" si="105"/>
        <v>0</v>
      </c>
      <c r="DI45" s="45">
        <f t="shared" si="105"/>
        <v>0</v>
      </c>
      <c r="DJ45" s="45">
        <f t="shared" si="105"/>
        <v>0</v>
      </c>
      <c r="DK45" s="45">
        <f t="shared" si="105"/>
        <v>0</v>
      </c>
      <c r="DL45" s="45">
        <f t="shared" si="105"/>
        <v>0</v>
      </c>
      <c r="DM45" s="45">
        <f t="shared" si="105"/>
        <v>0</v>
      </c>
      <c r="DN45" s="45">
        <f t="shared" si="105"/>
        <v>0</v>
      </c>
      <c r="DO45" s="45">
        <f t="shared" ref="DO45:EN45" si="106">SUM(DO10:DO44)</f>
        <v>0</v>
      </c>
      <c r="DP45" s="45">
        <f t="shared" si="106"/>
        <v>0</v>
      </c>
      <c r="DQ45" s="45">
        <f t="shared" si="106"/>
        <v>0</v>
      </c>
      <c r="DR45" s="45">
        <f t="shared" si="106"/>
        <v>0</v>
      </c>
      <c r="DS45" s="45">
        <f t="shared" si="106"/>
        <v>0</v>
      </c>
      <c r="DT45" s="45">
        <f t="shared" si="106"/>
        <v>0</v>
      </c>
      <c r="DU45" s="45">
        <f t="shared" si="106"/>
        <v>0</v>
      </c>
      <c r="DV45" s="45">
        <f t="shared" si="106"/>
        <v>0</v>
      </c>
      <c r="DW45" s="45">
        <f t="shared" si="106"/>
        <v>0</v>
      </c>
      <c r="DX45" s="45">
        <f t="shared" si="106"/>
        <v>0</v>
      </c>
      <c r="DY45" s="45">
        <f t="shared" si="106"/>
        <v>0</v>
      </c>
      <c r="DZ45" s="45">
        <f t="shared" si="106"/>
        <v>0</v>
      </c>
      <c r="EA45" s="45">
        <f t="shared" si="106"/>
        <v>0</v>
      </c>
      <c r="EB45" s="45">
        <f t="shared" si="106"/>
        <v>0</v>
      </c>
      <c r="EC45" s="45">
        <f t="shared" si="106"/>
        <v>0</v>
      </c>
      <c r="ED45" s="45">
        <f t="shared" si="106"/>
        <v>0</v>
      </c>
      <c r="EE45" s="45">
        <f t="shared" si="106"/>
        <v>0</v>
      </c>
      <c r="EF45" s="45">
        <f t="shared" si="106"/>
        <v>0</v>
      </c>
      <c r="EG45" s="45">
        <f t="shared" si="106"/>
        <v>0</v>
      </c>
      <c r="EH45" s="45">
        <f t="shared" si="106"/>
        <v>0</v>
      </c>
      <c r="EI45" s="45">
        <f t="shared" si="106"/>
        <v>0</v>
      </c>
      <c r="EJ45" s="45">
        <f t="shared" si="106"/>
        <v>0</v>
      </c>
      <c r="EK45" s="45">
        <f t="shared" si="106"/>
        <v>0</v>
      </c>
      <c r="EL45" s="45">
        <f t="shared" si="106"/>
        <v>0</v>
      </c>
      <c r="EM45" s="45">
        <f t="shared" si="106"/>
        <v>0</v>
      </c>
      <c r="EN45" s="45">
        <f t="shared" si="106"/>
        <v>0</v>
      </c>
    </row>
    <row r="46" spans="1:144" x14ac:dyDescent="0.25">
      <c r="A46" s="44"/>
      <c r="B46" s="44"/>
      <c r="C46" s="44"/>
      <c r="D46" s="44"/>
      <c r="E46" s="4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144" x14ac:dyDescent="0.25">
      <c r="A47" s="44"/>
      <c r="B47" s="44"/>
      <c r="C47" s="44"/>
      <c r="D47" s="44"/>
      <c r="E47" s="44"/>
      <c r="F47" s="5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144" x14ac:dyDescent="0.25">
      <c r="A48" s="44"/>
      <c r="B48" s="44"/>
      <c r="C48" s="44"/>
      <c r="D48" s="44"/>
      <c r="E48" s="4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5">
      <c r="A49" s="44"/>
      <c r="B49" s="44"/>
      <c r="C49" s="44"/>
      <c r="D49" s="44"/>
      <c r="E49" s="4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5">
      <c r="A50" s="44"/>
      <c r="B50" s="44"/>
      <c r="C50" s="44"/>
      <c r="D50" s="44"/>
      <c r="E50" s="4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44"/>
      <c r="B51" s="44"/>
      <c r="C51" s="44"/>
      <c r="D51" s="44"/>
      <c r="E51" s="4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71" spans="2:6" x14ac:dyDescent="0.25">
      <c r="B71" s="56"/>
      <c r="C71" s="56"/>
      <c r="D71" s="56"/>
      <c r="E71" s="56"/>
      <c r="F71" s="16"/>
    </row>
    <row r="72" spans="2:6" x14ac:dyDescent="0.25">
      <c r="B72" s="56"/>
      <c r="C72" s="56"/>
      <c r="D72" s="56"/>
      <c r="E72" s="56"/>
      <c r="F72" s="16"/>
    </row>
    <row r="73" spans="2:6" x14ac:dyDescent="0.25">
      <c r="B73" s="56"/>
      <c r="C73" s="56"/>
      <c r="D73" s="56"/>
      <c r="E73" s="56"/>
      <c r="F73" s="16"/>
    </row>
    <row r="74" spans="2:6" x14ac:dyDescent="0.25">
      <c r="B74" s="56"/>
      <c r="C74" s="56"/>
      <c r="D74" s="56"/>
      <c r="E74" s="56"/>
      <c r="F74" s="16"/>
    </row>
    <row r="75" spans="2:6" x14ac:dyDescent="0.25">
      <c r="B75" s="56"/>
      <c r="C75" s="56"/>
      <c r="D75" s="56"/>
      <c r="E75" s="56"/>
      <c r="F75" s="16"/>
    </row>
    <row r="76" spans="2:6" x14ac:dyDescent="0.25">
      <c r="B76" s="56"/>
      <c r="C76" s="56"/>
      <c r="D76" s="56"/>
      <c r="E76" s="56"/>
      <c r="F76" s="16"/>
    </row>
    <row r="77" spans="2:6" x14ac:dyDescent="0.25">
      <c r="B77" s="56"/>
      <c r="C77" s="56"/>
      <c r="D77" s="56"/>
      <c r="E77" s="56"/>
      <c r="F77" s="16"/>
    </row>
    <row r="78" spans="2:6" x14ac:dyDescent="0.25">
      <c r="B78" s="56"/>
      <c r="C78" s="56"/>
      <c r="D78" s="56"/>
      <c r="E78" s="56"/>
      <c r="F78" s="16"/>
    </row>
    <row r="79" spans="2:6" x14ac:dyDescent="0.25">
      <c r="B79" s="56"/>
      <c r="C79" s="56"/>
      <c r="D79" s="56"/>
      <c r="E79" s="56"/>
      <c r="F79" s="16"/>
    </row>
    <row r="80" spans="2:6" x14ac:dyDescent="0.25">
      <c r="B80" s="56"/>
      <c r="C80" s="56"/>
      <c r="D80" s="56"/>
      <c r="E80" s="56"/>
      <c r="F80" s="16"/>
    </row>
    <row r="81" spans="2:6" x14ac:dyDescent="0.25">
      <c r="B81" s="56"/>
      <c r="C81" s="56"/>
      <c r="D81" s="56"/>
      <c r="E81" s="56"/>
      <c r="F81" s="16"/>
    </row>
    <row r="82" spans="2:6" x14ac:dyDescent="0.25">
      <c r="B82" s="56"/>
      <c r="C82" s="56"/>
      <c r="D82" s="56"/>
      <c r="E82" s="56"/>
      <c r="F82" s="16"/>
    </row>
    <row r="83" spans="2:6" x14ac:dyDescent="0.25">
      <c r="B83" s="56"/>
      <c r="C83" s="56"/>
      <c r="D83" s="56"/>
      <c r="E83" s="56"/>
      <c r="F83" s="16"/>
    </row>
    <row r="84" spans="2:6" x14ac:dyDescent="0.25">
      <c r="B84" s="56"/>
      <c r="C84" s="56"/>
      <c r="D84" s="56"/>
      <c r="E84" s="56"/>
      <c r="F84" s="16"/>
    </row>
    <row r="85" spans="2:6" x14ac:dyDescent="0.25">
      <c r="B85" s="56"/>
      <c r="C85" s="56"/>
      <c r="D85" s="56"/>
      <c r="E85" s="56"/>
      <c r="F85" s="16"/>
    </row>
    <row r="86" spans="2:6" x14ac:dyDescent="0.25">
      <c r="B86" s="56"/>
      <c r="C86" s="56"/>
      <c r="D86" s="56"/>
      <c r="E86" s="56"/>
      <c r="F86" s="16"/>
    </row>
    <row r="87" spans="2:6" x14ac:dyDescent="0.25">
      <c r="B87" s="56"/>
      <c r="C87" s="56"/>
      <c r="D87" s="56"/>
      <c r="E87" s="56"/>
      <c r="F87" s="16"/>
    </row>
    <row r="88" spans="2:6" x14ac:dyDescent="0.25">
      <c r="B88" s="56"/>
      <c r="C88" s="56"/>
      <c r="D88" s="56"/>
      <c r="E88" s="56"/>
      <c r="F88" s="16"/>
    </row>
    <row r="89" spans="2:6" x14ac:dyDescent="0.25">
      <c r="B89" s="56"/>
      <c r="C89" s="56"/>
      <c r="D89" s="56"/>
      <c r="E89" s="56"/>
      <c r="F89" s="16"/>
    </row>
    <row r="90" spans="2:6" x14ac:dyDescent="0.25">
      <c r="B90" s="56"/>
      <c r="C90" s="56"/>
      <c r="D90" s="56"/>
      <c r="E90" s="56"/>
      <c r="F90" s="16"/>
    </row>
    <row r="91" spans="2:6" x14ac:dyDescent="0.25">
      <c r="B91" s="56"/>
      <c r="C91" s="56"/>
      <c r="D91" s="56"/>
      <c r="E91" s="56"/>
      <c r="F91" s="16"/>
    </row>
    <row r="92" spans="2:6" x14ac:dyDescent="0.25">
      <c r="B92" s="56"/>
      <c r="C92" s="56"/>
      <c r="D92" s="56"/>
      <c r="E92" s="56"/>
      <c r="F92" s="16"/>
    </row>
    <row r="93" spans="2:6" x14ac:dyDescent="0.25">
      <c r="B93" s="56"/>
      <c r="C93" s="56"/>
      <c r="D93" s="56"/>
      <c r="E93" s="56"/>
      <c r="F93" s="16"/>
    </row>
    <row r="94" spans="2:6" x14ac:dyDescent="0.25">
      <c r="B94" s="56"/>
      <c r="C94" s="56"/>
      <c r="D94" s="56"/>
      <c r="E94" s="56"/>
      <c r="F94" s="16"/>
    </row>
  </sheetData>
  <mergeCells count="36">
    <mergeCell ref="D20:E20"/>
    <mergeCell ref="B7:D7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44:E4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pageMargins left="0.7" right="0.7" top="0.75" bottom="0.75" header="0.3" footer="0.3"/>
  <pageSetup orientation="portrait" horizontalDpi="4294967292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DF66F6B-9B65-4E63-BBFD-681F0EF7C249}">
          <x14:formula1>
            <xm:f>IF(B4="Établissement",'Domaines de valeur'!$E$3:$E$37,IF(B4="Ministère",'Domaines de valeur'!$B$4,'Domaines de valeur'!$H$3:$H$19))</xm:f>
          </x14:formula1>
          <xm:sqref>B7</xm:sqref>
        </x14:dataValidation>
        <x14:dataValidation type="list" allowBlank="1" showInputMessage="1" showErrorMessage="1" xr:uid="{7E8E8D85-A592-4002-9994-B761393FCEF9}">
          <x14:formula1>
            <xm:f>'Domaines de valeur'!$B$3:$B$5</xm:f>
          </x14:formula1>
          <xm:sqref>B4</xm:sqref>
        </x14:dataValidation>
        <x14:dataValidation type="list" showInputMessage="1" showErrorMessage="1" xr:uid="{B64D8771-3FF1-4FFF-8D64-0FC70E5CF788}">
          <x14:formula1>
            <xm:f>'Domaines de valeur'!$L$3:$L$5</xm:f>
          </x14:formula1>
          <xm:sqref>C10:C44</xm:sqref>
        </x14:dataValidation>
        <x14:dataValidation type="list" allowBlank="1" showInputMessage="1" showErrorMessage="1" xr:uid="{F52DA707-B2A5-42B7-A537-0759FBEF782A}">
          <x14:formula1>
            <xm:f>Comptes!$N$1194:$N$1209</xm:f>
          </x14:formula1>
          <xm:sqref>E10</xm:sqref>
        </x14:dataValidation>
        <x14:dataValidation type="list" showInputMessage="1" showErrorMessage="1" xr:uid="{B6BF1B0E-6575-4F36-B6CA-53217E5FA182}">
          <x14:formula1>
            <xm:f>'Domaines de valeur'!$K$3:$K$12</xm:f>
          </x14:formula1>
          <xm:sqref>B10:B44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8862-E438-427A-8CF1-57CF6181CB40}">
  <sheetPr codeName="Feuil12">
    <tabColor theme="9" tint="-0.499984740745262"/>
  </sheetPr>
  <dimension ref="A1:I31"/>
  <sheetViews>
    <sheetView workbookViewId="0"/>
  </sheetViews>
  <sheetFormatPr baseColWidth="10" defaultRowHeight="15" x14ac:dyDescent="0.25"/>
  <cols>
    <col min="1" max="1" width="11.42578125" style="13"/>
    <col min="2" max="2" width="23.85546875" style="13" customWidth="1"/>
    <col min="3" max="7" width="12.140625" style="13" customWidth="1"/>
    <col min="8" max="8" width="8.5703125" style="13" customWidth="1"/>
    <col min="9" max="16384" width="11.42578125" style="13"/>
  </cols>
  <sheetData>
    <row r="1" spans="1:9" ht="15" customHeight="1" thickBot="1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9" ht="34.5" customHeight="1" thickBot="1" x14ac:dyDescent="0.3">
      <c r="A2" s="11"/>
      <c r="B2" s="18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1"/>
    </row>
    <row r="3" spans="1:9" ht="15.75" customHeight="1" thickBot="1" x14ac:dyDescent="0.3">
      <c r="A3" s="11"/>
      <c r="B3" s="191" t="s">
        <v>7</v>
      </c>
      <c r="C3" s="192"/>
      <c r="D3" s="192"/>
      <c r="E3" s="192"/>
      <c r="F3" s="192"/>
      <c r="G3" s="192"/>
      <c r="H3" s="193"/>
      <c r="I3" s="11"/>
    </row>
    <row r="4" spans="1:9" ht="15.75" customHeight="1" thickBot="1" x14ac:dyDescent="0.3">
      <c r="A4" s="11"/>
      <c r="B4" s="20" t="s">
        <v>8</v>
      </c>
      <c r="C4" s="152">
        <f>SUMIF('DA-DAS contrib1 coûtplanifréel'!$U$10:$U$44,"Rémunération du personnel de l'OPTravaux de mise en oeuvre",'DA-DAS contrib1 coûtplanifréel'!$V$10:$V$44)+SUMIF('DA-DAS contrib1 coûtplanifréel'!$U$10:$U$44,"Rémunération du personnel d'un autre OP en PSTravaux de mise en oeuvre",'DA-DAS contrib1 coûtplanifréel'!$V$10:$V$44)+SUMIF('DA-DAS contrib2 coûtplanifréel'!$U$10:$U$44,"Rémunération du personnel de l'OPTravaux de mise en oeuvre",'DA-DAS contrib2 coûtplanifréel'!$V$10:$V$44)+SUMIF('DA-DAS contrib2 coûtplanifréel'!$U$10:$U$44,"Rémunération du personnel d'un autre OP en PSTravaux de mise en oeuvre",'DA-DAS contrib2 coûtplanifréel'!$V$10:$V$44)</f>
        <v>0</v>
      </c>
      <c r="D4" s="152">
        <f>SUMIF('DA-DAS contrib1 coûtplanifréel'!$U$10:$U$44,"Ressources externesTravaux de mise en oeuvre",'DA-DAS contrib1 coûtplanifréel'!$V$10:$V$44)+SUMIF('DA-DAS contrib2 coûtplanifréel'!$U$10:$U$44,"Ressources externesTravaux de mise en oeuvre",'DA-DAS contrib2 coûtplanifréel'!$V$10:$V$44)</f>
        <v>0</v>
      </c>
      <c r="E4" s="152">
        <f>SUMIF('DA-DAS contrib1 coûtplanifréel'!$U$10:$U$44,"Impartition auprès d'un autre OPTravaux de mise en oeuvre",'DA-DAS contrib1 coûtplanifréel'!$V$10:$V$44)+SUMIF('DA-DAS contrib1 coûtplanifréel'!$U$10:$U$44,"Impartition externeTravaux de mise en oeuvre",'DA-DAS contrib1 coûtplanifréel'!$V$10:$V$44)+SUMIF('DA-DAS contrib2 coûtplanifréel'!$U$10:$U$44,"Impartition auprès d'un autre OPTravaux de mise en oeuvre",'DA-DAS contrib2 coûtplanifréel'!$V$10:$V$44)+SUMIF('DA-DAS contrib2 coûtplanifréel'!$U$10:$U$44,"Impartition externeTravaux de mise en oeuvre",'DA-DAS contrib2 coûtplanifréel'!$V$10:$V$44)</f>
        <v>0</v>
      </c>
      <c r="F4" s="152">
        <f>SUMIF('DA-DAS contrib1 coûtplanifréel'!$U$10:$U$44,"AcquisitionTravaux de mise en oeuvre",'DA-DAS contrib1 coûtplanifréel'!$V$10:$V$44)+SUMIF('DA-DAS contrib1 coûtplanifréel'!$U$10:$U$44,"LocationTravaux de mise en oeuvre",'DA-DAS contrib1 coûtplanifréel'!$V$10:$V$44)+SUMIF('DA-DAS contrib1 coûtplanifréel'!$U$10:$U$44,"Autres fraisTravaux de mise en oeuvre",'DA-DAS contrib1 coûtplanifréel'!$V$10:$V$44)+SUMIF('DA-DAS contrib2 coûtplanifréel'!$U$10:$U$44,"AcquisitionTravaux de mise en oeuvre",'DA-DAS contrib2 coûtplanifréel'!$V$10:$V$44)+SUMIF('DA-DAS contrib2 coûtplanifréel'!$U$10:$U$44,"LocationTravaux de mise en oeuvre",'DA-DAS contrib2 coûtplanifréel'!$V$10:$V$44)+SUMIF('DA-DAS contrib2 coûtplanifréel'!$U$10:$U$44,"Autres fraisTravaux de mise en oeuvre",'DA-DAS contrib2 coûtplanifréel'!$V$10:$V$44)</f>
        <v>0</v>
      </c>
      <c r="G4" s="152">
        <f>SUM(C4:F4)</f>
        <v>0</v>
      </c>
      <c r="H4" s="14" t="str">
        <f>IF(G7=0,"0%",G4/G7)</f>
        <v>0%</v>
      </c>
      <c r="I4" s="11"/>
    </row>
    <row r="5" spans="1:9" ht="15.75" customHeight="1" thickBot="1" x14ac:dyDescent="0.3">
      <c r="A5" s="11"/>
      <c r="B5" s="20" t="s">
        <v>9</v>
      </c>
      <c r="C5" s="152">
        <f>SUMIF('DA-DAS contrib1 coûtplanifréel'!$U$10:$U$44,"Rémunération du personnel de l'OPGestion de projet",'DA-DAS contrib1 coûtplanifréel'!$V$10:$V$44)+SUMIF('DA-DAS contrib1 coûtplanifréel'!$U$10:$U$44,"Rémunération du personnel d'un autre OP en PSGestion de projet",'DA-DAS contrib1 coûtplanifréel'!$V$10:$V$44)+SUMIF('DA-DAS contrib2 coûtplanifréel'!$U$10:$U$44,"Rémunération du personnel de l'OPGestion de projet",'DA-DAS contrib2 coûtplanifréel'!$V$10:$V$44)+SUMIF('DA-DAS contrib2 coûtplanifréel'!$U$10:$U$44,"Rémunération du personnel d'un autre OP en PSGestion de projet",'DA-DAS contrib2 coûtplanifréel'!$V$10:$V$44)</f>
        <v>0</v>
      </c>
      <c r="D5" s="152">
        <f>SUMIF('DA-DAS contrib1 coûtplanifréel'!$U$10:$U$44,"Ressources externesGestion de projet",'DA-DAS contrib1 coûtplanifréel'!$V$10:$V$44)+SUMIF('DA-DAS contrib2 coûtplanifréel'!$U$10:$U$44,"Ressources externesGestion de projet",'DA-DAS contrib2 coûtplanifréel'!$V$10:$V$44)</f>
        <v>0</v>
      </c>
      <c r="E5" s="152">
        <f>SUMIF('DA-DAS contrib1 coûtplanifréel'!$U$10:$U$44,"Impartition auprès d'un autre OPGestion de projet",'DA-DAS contrib1 coûtplanifréel'!$V$10:$V$44)+SUMIF('DA-DAS contrib1 coûtplanifréel'!$U$10:$U$44,"Impartition externeGestion de projet",'DA-DAS contrib1 coûtplanifréel'!$V$10:$V$44)+SUMIF('DA-DAS contrib2 coûtplanifréel'!$U$10:$U$44,"Impartition auprès d'un autre OPGestion de projet",'DA-DAS contrib2 coûtplanifréel'!$V$10:$V$44)+SUMIF('DA-DAS contrib2 coûtplanifréel'!$U$10:$U$44,"Impartition externeGestion de projet",'DA-DAS contrib2 coûtplanifréel'!$V$10:$V$44)</f>
        <v>0</v>
      </c>
      <c r="F5" s="152">
        <f>SUMIF('DA-DAS contrib1 coûtplanifréel'!$U$10:$U$44,"AcquisitionGestion de projet",'DA-DAS contrib1 coûtplanifréel'!$V$10:$V$44)+SUMIF('DA-DAS contrib1 coûtplanifréel'!$U$10:$U$44,"LocationGestion de projet",'DA-DAS contrib1 coûtplanifréel'!$V$10:$V$44)+SUMIF('DA-DAS contrib1 coûtplanifréel'!$U$10:$U$44,"Autres fraisGestion de projet",'DA-DAS contrib1 coûtplanifréel'!$V$10:$V$44)+SUMIF('DA-DAS contrib2 coûtplanifréel'!$U$10:$U$44,"AcquisitionGestion de projet",'DA-DAS contrib2 coûtplanifréel'!$V$10:$V$44)+SUMIF('DA-DAS contrib2 coûtplanifréel'!$U$10:$U$44,"LocationGestion de projet",'DA-DAS contrib2 coûtplanifréel'!$V$10:$V$44)+SUMIF('DA-DAS contrib2 coûtplanifréel'!$U$10:$U$44,"Autres fraisGestion de projet",'DA-DAS contrib2 coûtplanifréel'!$V$10:$V$44)</f>
        <v>0</v>
      </c>
      <c r="G5" s="152">
        <f>SUM(C5:F5)</f>
        <v>0</v>
      </c>
      <c r="H5" s="14" t="str">
        <f>IF(G7=0,"0%",G5/G7)</f>
        <v>0%</v>
      </c>
      <c r="I5" s="11"/>
    </row>
    <row r="6" spans="1:9" ht="15.75" customHeight="1" thickBot="1" x14ac:dyDescent="0.3">
      <c r="A6" s="11"/>
      <c r="B6" s="21" t="s">
        <v>10</v>
      </c>
      <c r="C6" s="152">
        <f>SUMIF('DA-DAS contrib1 coûtplanifréel'!$U$10:$U$44,"Rémunération du personnel de l'OPGestion des risques",'DA-DAS contrib1 coûtplanifréel'!$V$10:$V$44)+SUMIF('DA-DAS contrib1 coûtplanifréel'!$U$10:$U$44,"Rémunération du personnel d'un autre OP en PSGestion des risques",'DA-DAS contrib1 coûtplanifréel'!$V$10:$V$44)+SUMIF('DA-DAS contrib2 coûtplanifréel'!$U$10:$U$44,"Rémunération du personnel de l'OPGestion des risques",'DA-DAS contrib2 coûtplanifréel'!$V$10:$V$44)+SUMIF('DA-DAS contrib2 coûtplanifréel'!$U$10:$U$44,"Rémunération du personnel d'un autre OP en PSGestion des risques",'DA-DAS contrib2 coûtplanifréel'!$V$10:$V$44)</f>
        <v>0</v>
      </c>
      <c r="D6" s="152">
        <f>SUMIF('DA-DAS contrib1 coûtplanifréel'!$U$10:$U$44,"Ressources externesGestion des risques",'DA-DAS contrib1 coûtplanifréel'!$V$10:$V$44)+SUMIF('DA-DAS contrib2 coûtplanifréel'!$U$10:$U$44,"Ressources externesGestion des risques",'DA-DAS contrib2 coûtplanifréel'!$V$10:$V$44)</f>
        <v>0</v>
      </c>
      <c r="E6" s="152">
        <f>SUMIF('DA-DAS contrib1 coûtplanifréel'!$U$10:$U$44,"Impartition auprès d'un autre OPGestion des risques",'DA-DAS contrib1 coûtplanifréel'!$V$10:$V$44)+SUMIF('DA-DAS contrib1 coûtplanifréel'!$U$10:$U$44,"Impartition externeGestion des risques",'DA-DAS contrib1 coûtplanifréel'!$V$10:$V$44)+SUMIF('DA-DAS contrib2 coûtplanifréel'!$U$10:$U$44,"Impartition auprès d'un autre OPGestion des risques",'DA-DAS contrib2 coûtplanifréel'!$V$10:$V$44)+SUMIF('DA-DAS contrib2 coûtplanifréel'!$U$10:$U$44,"Impartition externeGestion des risques",'DA-DAS contrib2 coûtplanifréel'!$V$10:$V$44)</f>
        <v>0</v>
      </c>
      <c r="F6" s="152">
        <f>SUMIF('DA-DAS contrib1 coûtplanifréel'!$U$10:$U$44,"AcquisitionGestion des risques",'DA-DAS contrib1 coûtplanifréel'!$V$10:$V$44)+SUMIF('DA-DAS contrib1 coûtplanifréel'!$U$10:$U$44,"LocationGestion des risques",'DA-DAS contrib1 coûtplanifréel'!$V$10:$V$44)+SUMIF('DA-DAS contrib1 coûtplanifréel'!$U$10:$U$44,"Autres fraisGestion des risques",'DA-DAS contrib1 coûtplanifréel'!$V$10:$V$44)+SUMIF('DA-DAS contrib2 coûtplanifréel'!$U$10:$U$44,"AcquisitionGestion des risques",'DA-DAS contrib2 coûtplanifréel'!$V$10:$V$44)+SUMIF('DA-DAS contrib2 coûtplanifréel'!$U$10:$U$44,"LocationGestion des risques",'DA-DAS contrib2 coûtplanifréel'!$V$10:$V$44)+SUMIF('DA-DAS contrib2 coûtplanifréel'!$U$10:$U$44,"Autres fraisGestion des risques",'DA-DAS contrib2 coûtplanifréel'!$V$10:$V$44)</f>
        <v>0</v>
      </c>
      <c r="G6" s="152">
        <f>SUM(C6:F6)</f>
        <v>0</v>
      </c>
      <c r="H6" s="14" t="str">
        <f>IF(G7=0,"0%",G6/G7)</f>
        <v>0%</v>
      </c>
      <c r="I6" s="11"/>
    </row>
    <row r="7" spans="1:9" ht="15.75" customHeight="1" thickBot="1" x14ac:dyDescent="0.3">
      <c r="A7" s="11"/>
      <c r="B7" s="22" t="s">
        <v>11</v>
      </c>
      <c r="C7" s="156">
        <f t="shared" ref="C7:H7" si="0">SUM(C4:C6)</f>
        <v>0</v>
      </c>
      <c r="D7" s="156">
        <f t="shared" si="0"/>
        <v>0</v>
      </c>
      <c r="E7" s="156">
        <f t="shared" si="0"/>
        <v>0</v>
      </c>
      <c r="F7" s="156">
        <f t="shared" si="0"/>
        <v>0</v>
      </c>
      <c r="G7" s="156">
        <f t="shared" si="0"/>
        <v>0</v>
      </c>
      <c r="H7" s="23">
        <f t="shared" si="0"/>
        <v>0</v>
      </c>
      <c r="I7" s="11"/>
    </row>
    <row r="8" spans="1:9" ht="15.75" customHeight="1" thickBot="1" x14ac:dyDescent="0.3">
      <c r="A8" s="11"/>
      <c r="B8" s="191" t="s">
        <v>12</v>
      </c>
      <c r="C8" s="192"/>
      <c r="D8" s="192"/>
      <c r="E8" s="192"/>
      <c r="F8" s="192"/>
      <c r="G8" s="192"/>
      <c r="H8" s="193"/>
      <c r="I8" s="11"/>
    </row>
    <row r="9" spans="1:9" ht="15.75" customHeight="1" thickBot="1" x14ac:dyDescent="0.3">
      <c r="A9" s="11"/>
      <c r="B9" s="20" t="s">
        <v>8</v>
      </c>
      <c r="C9" s="152">
        <f>SUMIF('DA-DAS contributeur1'!$U$10:$U$44,"Rémunération du personnel de l'OPTravaux de mise en oeuvre",'DA-DAS contributeur1'!$V$10:$V$44)+SUMIF('DA-DAS contributeur1'!$U$10:$U$44,"Rémunération du personnel d'un autre OP en PSTravaux de mise en oeuvre",'DA-DAS contributeur1'!$V$10:$V$44)+SUMIF('DA-DAS contributeur2'!$U$10:$U$44,"Rémunération du personnel de l'OPTravaux de mise en oeuvre",'DA-DAS contributeur2'!$V$10:$V$44)+SUMIF('DA-DAS contributeur2'!$U$10:$U$44,"Rémunération du personnel d'un autre OP en PSTravaux de mise en oeuvre",'DA-DAS contributeur2'!$V$10:$V$44)</f>
        <v>0</v>
      </c>
      <c r="D9" s="152">
        <f>SUMIF('DA-DAS contributeur1'!$U$10:$U$44,"Ressources externesTravaux de mise en oeuvre",'DA-DAS contributeur1'!$V$10:$V$44)+SUMIF('DA-DAS contributeur2'!$U$10:$U$44,"Ressources externesTravaux de mise en oeuvre",'DA-DAS contributeur2'!$V$10:$V$44)</f>
        <v>0</v>
      </c>
      <c r="E9" s="152">
        <f>SUMIF('DA-DAS contributeur1'!$U$10:$U$44,"Impartition auprès d'un autre OPTravaux de mise en oeuvre",'DA-DAS contributeur1'!$V$10:$V$44)+SUMIF('DA-DAS contributeur1'!$U$10:$U$44,"Impartition externeTravaux de mise en oeuvre",'DA-DAS contributeur1'!$V$10:$V$44)+SUMIF('DA-DAS contributeur2'!$U$10:$U$44,"Impartition auprès d'un autre OPTravaux de mise en oeuvre",'DA-DAS contributeur2'!$V$10:$V$44)+SUMIF('DA-DAS contributeur2'!$U$10:$U$44,"Impartition externeTravaux de mise en oeuvre",'DA-DAS contributeur2'!$V$10:$V$44)</f>
        <v>0</v>
      </c>
      <c r="F9" s="152">
        <f>SUMIF('DA-DAS contributeur1'!$U$10:$U$44,"AcquisitionTravaux de mise en oeuvre",'DA-DAS contributeur1'!$V$10:$V$44)+SUMIF('DA-DAS contributeur1'!$U$10:$U$44,"LocationTravaux de mise en oeuvre",'DA-DAS contributeur1'!$V$10:$V$44)+SUMIF('DA-DAS contributeur1'!$U$10:$U$44,"Autres fraisTravaux de mise en oeuvre",'DA-DAS contributeur1'!$V$10:$V$44)+SUMIF('DA-DAS contributeur2'!$U$10:$U$44,"AcquisitionTravaux de mise en oeuvre",'DA-DAS contributeur2'!$V$10:$V$44)+SUMIF('DA-DAS contributeur2'!$U$10:$U$44,"LocationTravaux de mise en oeuvre",'DA-DAS contributeur2'!$V$10:$V$44)+SUMIF('DA-DAS contributeur2'!$U$10:$U$44,"Autres fraisTravaux de mise en oeuvre",'DA-DAS contributeur2'!$V$10:$V$44)</f>
        <v>0</v>
      </c>
      <c r="G9" s="152">
        <f>SUM(C9:F9)</f>
        <v>0</v>
      </c>
      <c r="H9" s="14" t="str">
        <f>IF(G12=0,"0%",G9/G12)</f>
        <v>0%</v>
      </c>
      <c r="I9" s="11"/>
    </row>
    <row r="10" spans="1:9" ht="15.75" customHeight="1" thickBot="1" x14ac:dyDescent="0.3">
      <c r="A10" s="11"/>
      <c r="B10" s="20" t="s">
        <v>9</v>
      </c>
      <c r="C10" s="152">
        <f>SUMIF('DA-DAS contributeur1'!$U$10:$U$44,"Rémunération du personnel de l'OPGestion de projet",'DA-DAS contributeur1'!$V$10:$V$44)+SUMIF('DA-DAS contributeur1'!$U$10:$U$44,"Rémunération du personnel d'un autre OP en PSGestion de projet",'DA-DAS contributeur1'!$V$10:$V$44)+SUMIF('DA-DAS contributeur2'!$U$10:$U$44,"Rémunération du personnel de l'OPGestion de projet",'DA-DAS contributeur2'!$V$10:$V$44)+SUMIF('DA-DAS contributeur2'!$U$10:$U$44,"Rémunération du personnel d'un autre OP en PSGestion de projet",'DA-DAS contributeur2'!$V$10:$V$44)</f>
        <v>0</v>
      </c>
      <c r="D10" s="152">
        <f>SUMIF('DA-DAS contributeur1'!$U$10:$U$44,"Ressources externesGestion de projet",'DA-DAS contributeur1'!$V$10:$V$44)+SUMIF('DA-DAS contributeur2'!$U$10:$U$44,"Ressources externesGestion de projet",'DA-DAS contributeur2'!$V$10:$V$44)</f>
        <v>0</v>
      </c>
      <c r="E10" s="152">
        <f>SUMIF('DA-DAS contributeur1'!$U$10:$U$44,"Impartition auprès d'un autre OPGestion de projet",'DA-DAS contributeur1'!$V$10:$V$44)+SUMIF('DA-DAS contributeur1'!$U$10:$U$44,"Impartition externeGestion de projet",'DA-DAS contributeur1'!$V$10:$V$44)+SUMIF('DA-DAS contributeur2'!$U$10:$U$44,"Impartition auprès d'un autre OPGestion de projet",'DA-DAS contributeur2'!$V$10:$V$44)+SUMIF('DA-DAS contributeur2'!$U$10:$U$44,"Impartition externeGestion de projet",'DA-DAS contributeur2'!$V$10:$V$44)</f>
        <v>0</v>
      </c>
      <c r="F10" s="152">
        <f>SUMIF('DA-DAS contributeur1'!$U$10:$U$44,"AcquisitionGestion de projet",'DA-DAS contributeur1'!$V$10:$V$44)+SUMIF('DA-DAS contributeur1'!$U$10:$U$44,"LocationGestion de projet",'DA-DAS contributeur1'!$V$10:$V$44)+SUMIF('DA-DAS contributeur1'!$U$10:$U$44,"Autres fraisGestion de projet",'DA-DAS contributeur1'!$V$10:$V$44)+SUMIF('DA-DAS contributeur2'!$U$10:$U$44,"AcquisitionGestion de projet",'DA-DAS contributeur2'!$V$10:$V$44)+SUMIF('DA-DAS contributeur2'!$U$10:$U$44,"LocationGestion de projet",'DA-DAS contributeur2'!$V$10:$V$44)+SUMIF('DA-DAS contributeur2'!$U$10:$U$44,"Autres fraisGestion de projet",'DA-DAS contributeur2'!$V$10:$V$44)</f>
        <v>0</v>
      </c>
      <c r="G10" s="152">
        <f>SUM(C10:F10)</f>
        <v>0</v>
      </c>
      <c r="H10" s="14" t="str">
        <f>IF(G12=0,"0%",G10/G12)</f>
        <v>0%</v>
      </c>
      <c r="I10" s="11"/>
    </row>
    <row r="11" spans="1:9" ht="15.75" customHeight="1" thickBot="1" x14ac:dyDescent="0.3">
      <c r="A11" s="11"/>
      <c r="B11" s="20" t="s">
        <v>10</v>
      </c>
      <c r="C11" s="152">
        <f>SUMIF('DA-DAS contributeur1'!$U$10:$U$44,"Rémunération du personnel de l'OPGestion des risques",'DA-DAS contributeur1'!$V$10:$V$44)+SUMIF('DA-DAS contributeur1'!$U$10:$U$44,"Rémunération du personnel d'un autre OP en PSGestion des risques",'DA-DAS contributeur1'!$V$10:$V$44)+SUMIF('DA-DAS contributeur2'!$U$10:$U$44,"Rémunération du personnel de l'OPGestion des risques",'DA-DAS contributeur2'!$V$10:$V$44)+SUMIF('DA-DAS contributeur2'!$U$10:$U$44,"Rémunération du personnel d'un autre OP en PSGestion des risques",'DA-DAS contributeur2'!$V$10:$V$44)</f>
        <v>0</v>
      </c>
      <c r="D11" s="152">
        <f>SUMIF('DA-DAS contributeur1'!$U$10:$U$44,"Ressources externesGestion des risques",'DA-DAS contributeur1'!$V$10:$V$44)+SUMIF('DA-DAS contributeur2'!$U$10:$U$44,"Ressources externesGestion des risques",'DA-DAS contributeur2'!$V$10:$V$44)</f>
        <v>0</v>
      </c>
      <c r="E11" s="152">
        <f>SUMIF('DA-DAS contributeur1'!$U$10:$U$44,"Impartition auprès d'un autre OPGestion des risques",'DA-DAS contributeur1'!$V$10:$V$44)+SUMIF('DA-DAS contributeur1'!$U$10:$U$44,"Impartition externeGestion des risques",'DA-DAS contributeur1'!$V$10:$V$44)+SUMIF('DA-DAS contributeur2'!$U$10:$U$44,"Impartition auprès d'un autre OPGestion des risques",'DA-DAS contributeur2'!$V$10:$V$44)+SUMIF('DA-DAS contributeur2'!$U$10:$U$44,"Impartition externeGestion des risques",'DA-DAS contributeur2'!$V$10:$V$44)</f>
        <v>0</v>
      </c>
      <c r="F11" s="152">
        <f>SUMIF('DA-DAS contributeur1'!$U$10:$U$44,"AcquisitionGestion des risques",'DA-DAS contributeur1'!$V$10:$V$44)+SUMIF('DA-DAS contributeur1'!$U$10:$U$44,"LocationGestion des risques",'DA-DAS contributeur1'!$V$10:$V$44)+SUMIF('DA-DAS contributeur1'!$U$10:$U$44,"Autres fraisGestion des risques",'DA-DAS contributeur1'!$V$10:$V$44)+SUMIF('DA-DAS contributeur2'!$U$10:$U$44,"AcquisitionGestion des risques",'DA-DAS contributeur2'!$V$10:$V$44)+SUMIF('DA-DAS contributeur2'!$U$10:$U$44,"LocationGestion des risques",'DA-DAS contributeur2'!$V$10:$V$44)+SUMIF('DA-DAS contributeur2'!$U$10:$U$44,"Autres fraisGestion des risques",'DA-DAS contributeur2'!$V$10:$V$44)</f>
        <v>0</v>
      </c>
      <c r="G11" s="152">
        <f>SUM(C11:F11)</f>
        <v>0</v>
      </c>
      <c r="H11" s="14" t="str">
        <f>IF(G12=0,"0%",G11/G12)</f>
        <v>0%</v>
      </c>
      <c r="I11" s="11"/>
    </row>
    <row r="12" spans="1:9" ht="15.75" customHeight="1" thickBot="1" x14ac:dyDescent="0.3">
      <c r="A12" s="11"/>
      <c r="B12" s="34" t="s">
        <v>13</v>
      </c>
      <c r="C12" s="156">
        <f t="shared" ref="C12:H12" si="1">SUM(C9:C11)</f>
        <v>0</v>
      </c>
      <c r="D12" s="156">
        <f t="shared" si="1"/>
        <v>0</v>
      </c>
      <c r="E12" s="156">
        <f t="shared" si="1"/>
        <v>0</v>
      </c>
      <c r="F12" s="156">
        <f t="shared" si="1"/>
        <v>0</v>
      </c>
      <c r="G12" s="163">
        <f t="shared" si="1"/>
        <v>0</v>
      </c>
      <c r="H12" s="23">
        <f t="shared" si="1"/>
        <v>0</v>
      </c>
      <c r="I12" s="11"/>
    </row>
    <row r="13" spans="1:9" ht="15.75" customHeight="1" thickBot="1" x14ac:dyDescent="0.3">
      <c r="A13" s="11"/>
      <c r="B13" s="194" t="s">
        <v>14</v>
      </c>
      <c r="C13" s="195"/>
      <c r="D13" s="195"/>
      <c r="E13" s="195"/>
      <c r="F13" s="195"/>
      <c r="G13" s="195"/>
      <c r="H13" s="196"/>
      <c r="I13" s="11"/>
    </row>
    <row r="14" spans="1:9" ht="15.75" customHeight="1" thickBot="1" x14ac:dyDescent="0.3">
      <c r="A14" s="11"/>
      <c r="B14" s="20" t="s">
        <v>15</v>
      </c>
      <c r="C14" s="35"/>
      <c r="D14" s="36"/>
      <c r="E14" s="36"/>
      <c r="F14" s="37"/>
      <c r="G14" s="152">
        <f>SUMIF('DA-DAS contributeur1'!$U$10:$U$44,"Réserve pour aléas",'DA-DAS contributeur1'!$V$10:$V$44)+SUMIF('DA-DAS contributeur2'!$U$10:$U$44,"Réserve pour aléas",'DA-DAS contributeur2'!$V$10:$V$44)</f>
        <v>0</v>
      </c>
      <c r="H14" s="14" t="str">
        <f>IF(G12=0,"0%",G14/G12)</f>
        <v>0%</v>
      </c>
      <c r="I14" s="11"/>
    </row>
    <row r="15" spans="1:9" ht="15.75" customHeight="1" thickBot="1" x14ac:dyDescent="0.3">
      <c r="A15" s="11"/>
      <c r="B15" s="21" t="s">
        <v>16</v>
      </c>
      <c r="C15" s="35"/>
      <c r="D15" s="38"/>
      <c r="E15" s="38"/>
      <c r="F15" s="39"/>
      <c r="G15" s="152">
        <f>SUMIF('DA-DAS contributeur1'!$U$10:$U$44,"Réserve pour imprévus",'DA-DAS contributeur1'!$V$10:$V$44)+SUMIF('DA-DAS contributeur2'!$U$10:$U$44,"Réserve pour imprévus",'DA-DAS contributeur2'!$V$10:$V$44)</f>
        <v>0</v>
      </c>
      <c r="H15" s="14" t="str">
        <f>IF(G12=0,"0%",G15/G12)</f>
        <v>0%</v>
      </c>
      <c r="I15" s="11"/>
    </row>
    <row r="16" spans="1:9" ht="15.75" customHeight="1" thickBot="1" x14ac:dyDescent="0.3">
      <c r="A16" s="11"/>
      <c r="B16" s="30" t="s">
        <v>17</v>
      </c>
      <c r="C16" s="40"/>
      <c r="D16" s="41"/>
      <c r="E16" s="41"/>
      <c r="F16" s="31"/>
      <c r="G16" s="164">
        <f>SUM(G14:G15)</f>
        <v>0</v>
      </c>
      <c r="H16" s="23">
        <f>SUM(H14:H15)</f>
        <v>0</v>
      </c>
      <c r="I16" s="11"/>
    </row>
    <row r="17" spans="1:9" ht="15.75" customHeight="1" thickTop="1" thickBot="1" x14ac:dyDescent="0.3">
      <c r="A17" s="11"/>
      <c r="B17" s="32" t="s">
        <v>18</v>
      </c>
      <c r="C17" s="165">
        <f>SUM(C7,C12,C16)</f>
        <v>0</v>
      </c>
      <c r="D17" s="165">
        <f>SUM(D7,D12,D16)</f>
        <v>0</v>
      </c>
      <c r="E17" s="165">
        <f>SUM(E7,E12,E16)</f>
        <v>0</v>
      </c>
      <c r="F17" s="165">
        <f>SUM(F7,F12,F16)</f>
        <v>0</v>
      </c>
      <c r="G17" s="165">
        <f>SUM(G7,G12,G16)</f>
        <v>0</v>
      </c>
      <c r="H17" s="33"/>
      <c r="I17" s="11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15" customHeight="1" x14ac:dyDescent="0.25"/>
    <row r="20" spans="1:9" ht="15" customHeight="1" x14ac:dyDescent="0.25"/>
    <row r="21" spans="1:9" ht="15" customHeight="1" x14ac:dyDescent="0.25"/>
    <row r="22" spans="1:9" ht="15" customHeight="1" x14ac:dyDescent="0.25">
      <c r="C22" s="42"/>
    </row>
    <row r="23" spans="1:9" ht="15" customHeight="1" x14ac:dyDescent="0.25">
      <c r="C23" s="42"/>
    </row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</sheetData>
  <mergeCells count="3">
    <mergeCell ref="B3:H3"/>
    <mergeCell ref="B8:H8"/>
    <mergeCell ref="B13:H13"/>
  </mergeCells>
  <pageMargins left="0.7" right="0.7" top="0.75" bottom="0.75" header="0.3" footer="0.3"/>
  <pageSetup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52DC9-2CFE-41E2-93E2-F68100051EAB}">
  <sheetPr codeName="Feuil13">
    <tabColor theme="9" tint="-0.499984740745262"/>
  </sheetPr>
  <dimension ref="A1:T108"/>
  <sheetViews>
    <sheetView workbookViewId="0"/>
  </sheetViews>
  <sheetFormatPr baseColWidth="10" defaultRowHeight="15" x14ac:dyDescent="0.25"/>
  <cols>
    <col min="1" max="1" width="11.42578125" style="13" customWidth="1"/>
    <col min="2" max="2" width="32.5703125" style="13" bestFit="1" customWidth="1"/>
    <col min="3" max="17" width="11.42578125" style="17" hidden="1" customWidth="1"/>
    <col min="18" max="18" width="11.42578125" style="13" customWidth="1"/>
    <col min="19" max="19" width="8.5703125" style="13" customWidth="1"/>
    <col min="20" max="16384" width="11.42578125" style="13"/>
  </cols>
  <sheetData>
    <row r="1" spans="1:20" ht="15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1"/>
      <c r="S1" s="11"/>
      <c r="T1" s="11"/>
    </row>
    <row r="2" spans="1:20" ht="15" customHeight="1" thickBot="1" x14ac:dyDescent="0.3">
      <c r="A2" s="11"/>
      <c r="B2" s="187" t="s">
        <v>1720</v>
      </c>
      <c r="C2" s="129" t="s">
        <v>1708</v>
      </c>
      <c r="D2" s="129" t="s">
        <v>1709</v>
      </c>
      <c r="E2" s="129" t="s">
        <v>1728</v>
      </c>
      <c r="F2" s="129" t="s">
        <v>1710</v>
      </c>
      <c r="G2" s="129" t="s">
        <v>1711</v>
      </c>
      <c r="H2" s="129" t="s">
        <v>1747</v>
      </c>
      <c r="I2" s="129" t="s">
        <v>1712</v>
      </c>
      <c r="J2" s="129" t="s">
        <v>1713</v>
      </c>
      <c r="K2" s="129" t="s">
        <v>1714</v>
      </c>
      <c r="L2" s="129" t="s">
        <v>1715</v>
      </c>
      <c r="M2" s="129" t="s">
        <v>1716</v>
      </c>
      <c r="N2" s="129" t="s">
        <v>1717</v>
      </c>
      <c r="O2" s="129" t="s">
        <v>1752</v>
      </c>
      <c r="P2" s="129" t="s">
        <v>1748</v>
      </c>
      <c r="Q2" s="129" t="s">
        <v>1756</v>
      </c>
      <c r="R2" s="188" t="s">
        <v>22</v>
      </c>
      <c r="S2" s="188"/>
      <c r="T2" s="11"/>
    </row>
    <row r="3" spans="1:20" ht="15" customHeight="1" thickBot="1" x14ac:dyDescent="0.3">
      <c r="A3" s="11"/>
      <c r="B3" s="187"/>
      <c r="C3" s="129" t="s">
        <v>44</v>
      </c>
      <c r="D3" s="129" t="s">
        <v>45</v>
      </c>
      <c r="E3" s="129" t="s">
        <v>77</v>
      </c>
      <c r="F3" s="129" t="s">
        <v>78</v>
      </c>
      <c r="G3" s="129" t="s">
        <v>79</v>
      </c>
      <c r="H3" s="129" t="s">
        <v>80</v>
      </c>
      <c r="I3" s="129" t="s">
        <v>81</v>
      </c>
      <c r="J3" s="129" t="s">
        <v>82</v>
      </c>
      <c r="K3" s="129" t="s">
        <v>83</v>
      </c>
      <c r="L3" s="129" t="s">
        <v>84</v>
      </c>
      <c r="M3" s="129" t="s">
        <v>85</v>
      </c>
      <c r="N3" s="129" t="s">
        <v>1584</v>
      </c>
      <c r="O3" s="129" t="s">
        <v>1585</v>
      </c>
      <c r="P3" s="129" t="s">
        <v>1589</v>
      </c>
      <c r="Q3" s="129" t="s">
        <v>1590</v>
      </c>
      <c r="R3" s="129" t="s">
        <v>23</v>
      </c>
      <c r="S3" s="129" t="s">
        <v>6</v>
      </c>
      <c r="T3" s="11"/>
    </row>
    <row r="4" spans="1:20" ht="15.75" customHeight="1" thickBot="1" x14ac:dyDescent="0.3">
      <c r="A4" s="11"/>
      <c r="B4" s="186" t="s">
        <v>24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1"/>
    </row>
    <row r="5" spans="1:20" ht="30" customHeight="1" thickBot="1" x14ac:dyDescent="0.3">
      <c r="A5" s="11"/>
      <c r="B5" s="132" t="s">
        <v>1723</v>
      </c>
      <c r="C5" s="166">
        <f>'DA-DAS contrib2 coûtplanifréel'!X45</f>
        <v>0</v>
      </c>
      <c r="D5" s="166">
        <f>'DA-DAS contrib2 coûtplanifréel'!Y45</f>
        <v>0</v>
      </c>
      <c r="E5" s="166">
        <f>'DA-DAS contrib2 coûtplanifréel'!Z45</f>
        <v>0</v>
      </c>
      <c r="F5" s="166">
        <f>'DA-DAS contrib2 coûtplanifréel'!AA45</f>
        <v>0</v>
      </c>
      <c r="G5" s="166">
        <f>'DA-DAS contrib2 coûtplanifréel'!AB45</f>
        <v>0</v>
      </c>
      <c r="H5" s="166">
        <f>'DA-DAS contrib2 coûtplanifréel'!AC45</f>
        <v>0</v>
      </c>
      <c r="I5" s="166">
        <f>'DA-DAS contrib2 coûtplanifréel'!AD45</f>
        <v>0</v>
      </c>
      <c r="J5" s="166">
        <f>'DA-DAS contrib2 coûtplanifréel'!AE45</f>
        <v>0</v>
      </c>
      <c r="K5" s="166">
        <f>'DA-DAS contrib2 coûtplanifréel'!AF45</f>
        <v>0</v>
      </c>
      <c r="L5" s="166">
        <f>'DA-DAS contrib2 coûtplanifréel'!AG45</f>
        <v>0</v>
      </c>
      <c r="M5" s="166">
        <f>'DA-DAS contrib2 coûtplanifréel'!AH45</f>
        <v>0</v>
      </c>
      <c r="N5" s="166">
        <f>'DA-DAS contrib2 coûtplanifréel'!AI45</f>
        <v>0</v>
      </c>
      <c r="O5" s="166">
        <f>'DA-DAS contrib2 coûtplanifréel'!AJ45</f>
        <v>0</v>
      </c>
      <c r="P5" s="166">
        <f>'DA-DAS contrib2 coûtplanifréel'!AK45</f>
        <v>0</v>
      </c>
      <c r="Q5" s="166">
        <f>'DA-DAS contrib2 coûtplanifréel'!AL45</f>
        <v>0</v>
      </c>
      <c r="R5" s="166">
        <f>SUM(C5:Q5)</f>
        <v>0</v>
      </c>
      <c r="S5" s="131" t="str">
        <f>IF(R7=0,"0%",R5/R7)</f>
        <v>0%</v>
      </c>
      <c r="T5" s="11"/>
    </row>
    <row r="6" spans="1:20" ht="30" customHeight="1" thickBot="1" x14ac:dyDescent="0.3">
      <c r="A6" s="11"/>
      <c r="B6" s="132" t="s">
        <v>1724</v>
      </c>
      <c r="C6" s="166">
        <f>'DA-DAS contrib2 coûtplanifréel'!AM45</f>
        <v>0</v>
      </c>
      <c r="D6" s="166">
        <f>'DA-DAS contrib2 coûtplanifréel'!AN45</f>
        <v>0</v>
      </c>
      <c r="E6" s="166">
        <f>'DA-DAS contrib2 coûtplanifréel'!AO45</f>
        <v>0</v>
      </c>
      <c r="F6" s="166">
        <f>'DA-DAS contrib2 coûtplanifréel'!AP45</f>
        <v>0</v>
      </c>
      <c r="G6" s="166">
        <f>'DA-DAS contrib2 coûtplanifréel'!AQ45</f>
        <v>0</v>
      </c>
      <c r="H6" s="166">
        <f>'DA-DAS contrib2 coûtplanifréel'!AR45</f>
        <v>0</v>
      </c>
      <c r="I6" s="166">
        <f>'DA-DAS contrib2 coûtplanifréel'!AS45</f>
        <v>0</v>
      </c>
      <c r="J6" s="166">
        <f>'DA-DAS contrib2 coûtplanifréel'!AT45</f>
        <v>0</v>
      </c>
      <c r="K6" s="166">
        <f>'DA-DAS contrib2 coûtplanifréel'!AU45</f>
        <v>0</v>
      </c>
      <c r="L6" s="166">
        <f>'DA-DAS contrib2 coûtplanifréel'!AV45</f>
        <v>0</v>
      </c>
      <c r="M6" s="166">
        <f>'DA-DAS contrib2 coûtplanifréel'!AW45</f>
        <v>0</v>
      </c>
      <c r="N6" s="166">
        <f>'DA-DAS contrib2 coûtplanifréel'!AX45</f>
        <v>0</v>
      </c>
      <c r="O6" s="166">
        <f>'DA-DAS contrib2 coûtplanifréel'!AY45</f>
        <v>0</v>
      </c>
      <c r="P6" s="166">
        <f>'DA-DAS contrib2 coûtplanifréel'!AZ45</f>
        <v>0</v>
      </c>
      <c r="Q6" s="166">
        <f>'DA-DAS contrib2 coûtplanifréel'!BA45</f>
        <v>0</v>
      </c>
      <c r="R6" s="166">
        <f>SUM(C6:Q6)</f>
        <v>0</v>
      </c>
      <c r="S6" s="131" t="str">
        <f>IF(R7=0,"0%",R6/R7)</f>
        <v>0%</v>
      </c>
      <c r="T6" s="11"/>
    </row>
    <row r="7" spans="1:20" ht="15" customHeight="1" thickBot="1" x14ac:dyDescent="0.3">
      <c r="A7" s="11"/>
      <c r="B7" s="141" t="s">
        <v>25</v>
      </c>
      <c r="C7" s="197">
        <f t="shared" ref="C7:S7" si="0">SUM(C5:C6)</f>
        <v>0</v>
      </c>
      <c r="D7" s="197">
        <f t="shared" si="0"/>
        <v>0</v>
      </c>
      <c r="E7" s="197">
        <f t="shared" si="0"/>
        <v>0</v>
      </c>
      <c r="F7" s="197">
        <f t="shared" si="0"/>
        <v>0</v>
      </c>
      <c r="G7" s="197">
        <f t="shared" si="0"/>
        <v>0</v>
      </c>
      <c r="H7" s="197">
        <f t="shared" si="0"/>
        <v>0</v>
      </c>
      <c r="I7" s="197">
        <f t="shared" si="0"/>
        <v>0</v>
      </c>
      <c r="J7" s="197">
        <f t="shared" si="0"/>
        <v>0</v>
      </c>
      <c r="K7" s="197">
        <f t="shared" si="0"/>
        <v>0</v>
      </c>
      <c r="L7" s="197">
        <f t="shared" si="0"/>
        <v>0</v>
      </c>
      <c r="M7" s="197">
        <f t="shared" si="0"/>
        <v>0</v>
      </c>
      <c r="N7" s="197">
        <f t="shared" si="0"/>
        <v>0</v>
      </c>
      <c r="O7" s="197">
        <f t="shared" si="0"/>
        <v>0</v>
      </c>
      <c r="P7" s="197">
        <f t="shared" si="0"/>
        <v>0</v>
      </c>
      <c r="Q7" s="197">
        <f t="shared" si="0"/>
        <v>0</v>
      </c>
      <c r="R7" s="197">
        <f t="shared" si="0"/>
        <v>0</v>
      </c>
      <c r="S7" s="198">
        <f t="shared" si="0"/>
        <v>0</v>
      </c>
      <c r="T7" s="11"/>
    </row>
    <row r="8" spans="1:20" ht="15" customHeight="1" thickBot="1" x14ac:dyDescent="0.3">
      <c r="A8" s="11"/>
      <c r="B8" s="140" t="s">
        <v>26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8"/>
      <c r="T8" s="11"/>
    </row>
    <row r="9" spans="1:20" ht="15.75" customHeight="1" thickBot="1" x14ac:dyDescent="0.3">
      <c r="A9" s="11"/>
      <c r="B9" s="186" t="s">
        <v>12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1"/>
    </row>
    <row r="10" spans="1:20" ht="30" customHeight="1" thickBot="1" x14ac:dyDescent="0.3">
      <c r="A10" s="11"/>
      <c r="B10" s="132" t="s">
        <v>1723</v>
      </c>
      <c r="C10" s="166">
        <f>'DA-DAS contributeur2'!X45</f>
        <v>0</v>
      </c>
      <c r="D10" s="166">
        <f>'DA-DAS contributeur2'!Y45</f>
        <v>0</v>
      </c>
      <c r="E10" s="166">
        <f>'DA-DAS contributeur2'!Z45</f>
        <v>0</v>
      </c>
      <c r="F10" s="166">
        <f>'DA-DAS contributeur2'!AA45</f>
        <v>0</v>
      </c>
      <c r="G10" s="166">
        <f>'DA-DAS contributeur2'!AB45</f>
        <v>0</v>
      </c>
      <c r="H10" s="166">
        <f>'DA-DAS contributeur2'!AC45</f>
        <v>0</v>
      </c>
      <c r="I10" s="166">
        <f>'DA-DAS contributeur2'!AD45</f>
        <v>0</v>
      </c>
      <c r="J10" s="166">
        <f>'DA-DAS contributeur2'!AE45</f>
        <v>0</v>
      </c>
      <c r="K10" s="166">
        <f>'DA-DAS contributeur2'!AF45</f>
        <v>0</v>
      </c>
      <c r="L10" s="166">
        <f>'DA-DAS contributeur2'!AG45</f>
        <v>0</v>
      </c>
      <c r="M10" s="166">
        <f>'DA-DAS contributeur2'!AH45</f>
        <v>0</v>
      </c>
      <c r="N10" s="166">
        <f>'DA-DAS contributeur2'!AI45</f>
        <v>0</v>
      </c>
      <c r="O10" s="166">
        <f>'DA-DAS contributeur2'!AJ45</f>
        <v>0</v>
      </c>
      <c r="P10" s="166">
        <f>'DA-DAS contributeur2'!AK45</f>
        <v>0</v>
      </c>
      <c r="Q10" s="166">
        <f>'DA-DAS contributeur2'!AL45</f>
        <v>0</v>
      </c>
      <c r="R10" s="166">
        <f>SUM(C10:Q10)</f>
        <v>0</v>
      </c>
      <c r="S10" s="131" t="str">
        <f>IF(R12=0,"0%",R10/R12)</f>
        <v>0%</v>
      </c>
      <c r="T10" s="11"/>
    </row>
    <row r="11" spans="1:20" ht="30" customHeight="1" thickBot="1" x14ac:dyDescent="0.3">
      <c r="A11" s="11"/>
      <c r="B11" s="132" t="s">
        <v>1724</v>
      </c>
      <c r="C11" s="166">
        <f>'DA-DAS contributeur2'!AM45</f>
        <v>0</v>
      </c>
      <c r="D11" s="166">
        <f>'DA-DAS contributeur2'!AN45</f>
        <v>0</v>
      </c>
      <c r="E11" s="166">
        <f>'DA-DAS contributeur2'!AO45</f>
        <v>0</v>
      </c>
      <c r="F11" s="166">
        <f>'DA-DAS contributeur2'!AP45</f>
        <v>0</v>
      </c>
      <c r="G11" s="166">
        <f>'DA-DAS contributeur2'!AQ45</f>
        <v>0</v>
      </c>
      <c r="H11" s="166">
        <f>'DA-DAS contributeur2'!AR45</f>
        <v>0</v>
      </c>
      <c r="I11" s="166">
        <f>'DA-DAS contributeur2'!AS45</f>
        <v>0</v>
      </c>
      <c r="J11" s="166">
        <f>'DA-DAS contributeur2'!AT45</f>
        <v>0</v>
      </c>
      <c r="K11" s="166">
        <f>'DA-DAS contributeur2'!AU45</f>
        <v>0</v>
      </c>
      <c r="L11" s="166">
        <f>'DA-DAS contributeur2'!AV45</f>
        <v>0</v>
      </c>
      <c r="M11" s="166">
        <f>'DA-DAS contributeur2'!AW45</f>
        <v>0</v>
      </c>
      <c r="N11" s="166">
        <f>'DA-DAS contributeur2'!AX45</f>
        <v>0</v>
      </c>
      <c r="O11" s="166">
        <f>'DA-DAS contributeur2'!AY45</f>
        <v>0</v>
      </c>
      <c r="P11" s="166">
        <f>'DA-DAS contributeur2'!AZ45</f>
        <v>0</v>
      </c>
      <c r="Q11" s="166">
        <f>'DA-DAS contributeur2'!BA45</f>
        <v>0</v>
      </c>
      <c r="R11" s="166">
        <f>SUM(C11:Q11)</f>
        <v>0</v>
      </c>
      <c r="S11" s="131" t="str">
        <f>IF(R12=0,"0%",R11/R12)</f>
        <v>0%</v>
      </c>
      <c r="T11" s="11"/>
    </row>
    <row r="12" spans="1:20" ht="15" customHeight="1" thickBot="1" x14ac:dyDescent="0.3">
      <c r="A12" s="11"/>
      <c r="B12" s="141" t="s">
        <v>28</v>
      </c>
      <c r="C12" s="197">
        <f t="shared" ref="C12:S12" si="1">SUM(C10:C11)</f>
        <v>0</v>
      </c>
      <c r="D12" s="197">
        <f t="shared" si="1"/>
        <v>0</v>
      </c>
      <c r="E12" s="197">
        <f t="shared" si="1"/>
        <v>0</v>
      </c>
      <c r="F12" s="197">
        <f t="shared" si="1"/>
        <v>0</v>
      </c>
      <c r="G12" s="197">
        <f t="shared" si="1"/>
        <v>0</v>
      </c>
      <c r="H12" s="197">
        <f t="shared" si="1"/>
        <v>0</v>
      </c>
      <c r="I12" s="197">
        <f t="shared" si="1"/>
        <v>0</v>
      </c>
      <c r="J12" s="197">
        <f t="shared" si="1"/>
        <v>0</v>
      </c>
      <c r="K12" s="197">
        <f t="shared" si="1"/>
        <v>0</v>
      </c>
      <c r="L12" s="197">
        <f t="shared" si="1"/>
        <v>0</v>
      </c>
      <c r="M12" s="197">
        <f t="shared" si="1"/>
        <v>0</v>
      </c>
      <c r="N12" s="197">
        <f t="shared" si="1"/>
        <v>0</v>
      </c>
      <c r="O12" s="197">
        <f t="shared" si="1"/>
        <v>0</v>
      </c>
      <c r="P12" s="197">
        <f t="shared" si="1"/>
        <v>0</v>
      </c>
      <c r="Q12" s="197">
        <f t="shared" si="1"/>
        <v>0</v>
      </c>
      <c r="R12" s="197">
        <f t="shared" si="1"/>
        <v>0</v>
      </c>
      <c r="S12" s="198">
        <f t="shared" si="1"/>
        <v>0</v>
      </c>
      <c r="T12" s="11"/>
    </row>
    <row r="13" spans="1:20" ht="15" customHeight="1" thickBot="1" x14ac:dyDescent="0.3">
      <c r="A13" s="11"/>
      <c r="B13" s="140" t="s">
        <v>26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  <c r="T13" s="11"/>
    </row>
    <row r="14" spans="1:20" ht="15" customHeight="1" x14ac:dyDescent="0.25">
      <c r="A14" s="1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1"/>
    </row>
    <row r="15" spans="1:20" ht="15" customHeight="1" thickBot="1" x14ac:dyDescent="0.3">
      <c r="A15" s="11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2"/>
      <c r="S15" s="122"/>
      <c r="T15" s="11"/>
    </row>
    <row r="16" spans="1:20" ht="15" customHeight="1" thickBot="1" x14ac:dyDescent="0.3">
      <c r="A16" s="11"/>
      <c r="B16" s="187" t="s">
        <v>1719</v>
      </c>
      <c r="C16" s="129" t="str">
        <f t="shared" ref="C16:Q16" si="2">C2</f>
        <v>Année 1</v>
      </c>
      <c r="D16" s="129" t="str">
        <f t="shared" si="2"/>
        <v>Année 2</v>
      </c>
      <c r="E16" s="129" t="str">
        <f t="shared" si="2"/>
        <v>Année 3</v>
      </c>
      <c r="F16" s="129" t="str">
        <f t="shared" si="2"/>
        <v>Année 4</v>
      </c>
      <c r="G16" s="129" t="str">
        <f t="shared" si="2"/>
        <v>Année 5</v>
      </c>
      <c r="H16" s="129" t="str">
        <f t="shared" si="2"/>
        <v>Année 6</v>
      </c>
      <c r="I16" s="129" t="str">
        <f t="shared" si="2"/>
        <v>Année 7</v>
      </c>
      <c r="J16" s="129" t="str">
        <f t="shared" si="2"/>
        <v>Année 8</v>
      </c>
      <c r="K16" s="129" t="str">
        <f t="shared" si="2"/>
        <v>Année 9</v>
      </c>
      <c r="L16" s="129" t="s">
        <v>1715</v>
      </c>
      <c r="M16" s="129" t="str">
        <f t="shared" si="2"/>
        <v>Année 11</v>
      </c>
      <c r="N16" s="129" t="str">
        <f t="shared" si="2"/>
        <v>Année 12</v>
      </c>
      <c r="O16" s="129" t="str">
        <f t="shared" si="2"/>
        <v>Année 13</v>
      </c>
      <c r="P16" s="129" t="str">
        <f t="shared" si="2"/>
        <v>Année 14</v>
      </c>
      <c r="Q16" s="129" t="str">
        <f t="shared" si="2"/>
        <v>Année 15</v>
      </c>
      <c r="R16" s="188" t="s">
        <v>22</v>
      </c>
      <c r="S16" s="188"/>
      <c r="T16" s="11"/>
    </row>
    <row r="17" spans="1:20" ht="15" customHeight="1" thickBot="1" x14ac:dyDescent="0.3">
      <c r="A17" s="11"/>
      <c r="B17" s="187"/>
      <c r="C17" s="129" t="s">
        <v>44</v>
      </c>
      <c r="D17" s="129" t="s">
        <v>45</v>
      </c>
      <c r="E17" s="129" t="s">
        <v>77</v>
      </c>
      <c r="F17" s="129" t="s">
        <v>78</v>
      </c>
      <c r="G17" s="129" t="s">
        <v>79</v>
      </c>
      <c r="H17" s="129" t="s">
        <v>80</v>
      </c>
      <c r="I17" s="129" t="s">
        <v>81</v>
      </c>
      <c r="J17" s="129" t="s">
        <v>82</v>
      </c>
      <c r="K17" s="129" t="s">
        <v>83</v>
      </c>
      <c r="L17" s="129" t="s">
        <v>84</v>
      </c>
      <c r="M17" s="129" t="s">
        <v>85</v>
      </c>
      <c r="N17" s="129" t="s">
        <v>1584</v>
      </c>
      <c r="O17" s="129" t="s">
        <v>1585</v>
      </c>
      <c r="P17" s="129" t="s">
        <v>1589</v>
      </c>
      <c r="Q17" s="129" t="s">
        <v>1590</v>
      </c>
      <c r="R17" s="129" t="s">
        <v>23</v>
      </c>
      <c r="S17" s="129" t="s">
        <v>6</v>
      </c>
      <c r="T17" s="11"/>
    </row>
    <row r="18" spans="1:20" ht="15.75" customHeight="1" thickBot="1" x14ac:dyDescent="0.3">
      <c r="A18" s="11"/>
      <c r="B18" s="186" t="s">
        <v>24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1"/>
    </row>
    <row r="19" spans="1:20" ht="30" customHeight="1" thickBot="1" x14ac:dyDescent="0.3">
      <c r="A19" s="11"/>
      <c r="B19" s="132" t="s">
        <v>1721</v>
      </c>
      <c r="C19" s="166">
        <f>'DA-DAS contrib1 coûtplanifréel'!X45</f>
        <v>0</v>
      </c>
      <c r="D19" s="166">
        <f>'DA-DAS contrib1 coûtplanifréel'!Y45</f>
        <v>0</v>
      </c>
      <c r="E19" s="166">
        <f>'DA-DAS contrib1 coûtplanifréel'!Z45</f>
        <v>0</v>
      </c>
      <c r="F19" s="166">
        <f>'DA-DAS contrib1 coûtplanifréel'!AA45</f>
        <v>0</v>
      </c>
      <c r="G19" s="166">
        <f>'DA-DAS contrib1 coûtplanifréel'!AB45</f>
        <v>0</v>
      </c>
      <c r="H19" s="166">
        <f>'DA-DAS contrib1 coûtplanifréel'!AC45</f>
        <v>0</v>
      </c>
      <c r="I19" s="166">
        <f>'DA-DAS contrib1 coûtplanifréel'!AD45</f>
        <v>0</v>
      </c>
      <c r="J19" s="166">
        <f>'DA-DAS contrib1 coûtplanifréel'!AE45</f>
        <v>0</v>
      </c>
      <c r="K19" s="166">
        <f>'DA-DAS contrib1 coûtplanifréel'!AF45</f>
        <v>0</v>
      </c>
      <c r="L19" s="166">
        <f>'DA-DAS contrib1 coûtplanifréel'!AG45</f>
        <v>0</v>
      </c>
      <c r="M19" s="166">
        <f>'DA-DAS contrib1 coûtplanifréel'!AH45</f>
        <v>0</v>
      </c>
      <c r="N19" s="166">
        <f>'DA-DAS contrib1 coûtplanifréel'!AI45</f>
        <v>0</v>
      </c>
      <c r="O19" s="166">
        <f>'DA-DAS contrib1 coûtplanifréel'!AJ45</f>
        <v>0</v>
      </c>
      <c r="P19" s="166">
        <f>'DA-DAS contrib1 coûtplanifréel'!AK45</f>
        <v>0</v>
      </c>
      <c r="Q19" s="166">
        <f>'DA-DAS contrib1 coûtplanifréel'!AL45</f>
        <v>0</v>
      </c>
      <c r="R19" s="166">
        <f>SUM(C19:Q19)</f>
        <v>0</v>
      </c>
      <c r="S19" s="131" t="str">
        <f>IF(R21=0,"0%",R19/R21)</f>
        <v>0%</v>
      </c>
      <c r="T19" s="11"/>
    </row>
    <row r="20" spans="1:20" ht="30" customHeight="1" thickBot="1" x14ac:dyDescent="0.3">
      <c r="A20" s="11"/>
      <c r="B20" s="132" t="s">
        <v>1722</v>
      </c>
      <c r="C20" s="166">
        <f>'DA-DAS contrib1 coûtplanifréel'!AM45</f>
        <v>0</v>
      </c>
      <c r="D20" s="166">
        <f>'DA-DAS contrib1 coûtplanifréel'!AN45</f>
        <v>0</v>
      </c>
      <c r="E20" s="166">
        <f>'DA-DAS contrib1 coûtplanifréel'!AO45</f>
        <v>0</v>
      </c>
      <c r="F20" s="166">
        <f>'DA-DAS contrib1 coûtplanifréel'!AP45</f>
        <v>0</v>
      </c>
      <c r="G20" s="166">
        <f>'DA-DAS contrib1 coûtplanifréel'!AQ45</f>
        <v>0</v>
      </c>
      <c r="H20" s="166">
        <f>'DA-DAS contrib1 coûtplanifréel'!AR45</f>
        <v>0</v>
      </c>
      <c r="I20" s="166">
        <f>'DA-DAS contrib1 coûtplanifréel'!AS45</f>
        <v>0</v>
      </c>
      <c r="J20" s="166">
        <f>'DA-DAS contrib1 coûtplanifréel'!AT45</f>
        <v>0</v>
      </c>
      <c r="K20" s="166">
        <f>'DA-DAS contrib1 coûtplanifréel'!AU45</f>
        <v>0</v>
      </c>
      <c r="L20" s="166">
        <f>'DA-DAS contrib1 coûtplanifréel'!AV45</f>
        <v>0</v>
      </c>
      <c r="M20" s="166">
        <f>'DA-DAS contrib1 coûtplanifréel'!AW45</f>
        <v>0</v>
      </c>
      <c r="N20" s="166">
        <f>'DA-DAS contrib1 coûtplanifréel'!AX45</f>
        <v>0</v>
      </c>
      <c r="O20" s="166">
        <f>'DA-DAS contrib1 coûtplanifréel'!AY45</f>
        <v>0</v>
      </c>
      <c r="P20" s="166">
        <f>'DA-DAS contrib1 coûtplanifréel'!AZ45</f>
        <v>0</v>
      </c>
      <c r="Q20" s="166">
        <f>'DA-DAS contrib1 coûtplanifréel'!BA45</f>
        <v>0</v>
      </c>
      <c r="R20" s="166">
        <f>SUM(C20:Q20)</f>
        <v>0</v>
      </c>
      <c r="S20" s="131" t="str">
        <f>IF(R21=0,"0%",R20/R21)</f>
        <v>0%</v>
      </c>
      <c r="T20" s="11"/>
    </row>
    <row r="21" spans="1:20" ht="15" customHeight="1" thickBot="1" x14ac:dyDescent="0.3">
      <c r="A21" s="11"/>
      <c r="B21" s="141" t="s">
        <v>25</v>
      </c>
      <c r="C21" s="197">
        <f>SUM(C19:C20)</f>
        <v>0</v>
      </c>
      <c r="D21" s="197">
        <f t="shared" ref="D21:R21" si="3">SUM(D19:D20)</f>
        <v>0</v>
      </c>
      <c r="E21" s="197">
        <f t="shared" si="3"/>
        <v>0</v>
      </c>
      <c r="F21" s="197">
        <f t="shared" si="3"/>
        <v>0</v>
      </c>
      <c r="G21" s="197">
        <f t="shared" si="3"/>
        <v>0</v>
      </c>
      <c r="H21" s="197">
        <f t="shared" si="3"/>
        <v>0</v>
      </c>
      <c r="I21" s="197">
        <f t="shared" si="3"/>
        <v>0</v>
      </c>
      <c r="J21" s="197">
        <f t="shared" si="3"/>
        <v>0</v>
      </c>
      <c r="K21" s="197">
        <f t="shared" si="3"/>
        <v>0</v>
      </c>
      <c r="L21" s="197">
        <f t="shared" si="3"/>
        <v>0</v>
      </c>
      <c r="M21" s="197">
        <f t="shared" si="3"/>
        <v>0</v>
      </c>
      <c r="N21" s="197">
        <f t="shared" si="3"/>
        <v>0</v>
      </c>
      <c r="O21" s="197">
        <f t="shared" si="3"/>
        <v>0</v>
      </c>
      <c r="P21" s="197">
        <f t="shared" si="3"/>
        <v>0</v>
      </c>
      <c r="Q21" s="197">
        <f t="shared" si="3"/>
        <v>0</v>
      </c>
      <c r="R21" s="197">
        <f t="shared" si="3"/>
        <v>0</v>
      </c>
      <c r="S21" s="198">
        <f>SUM(S19:S20)</f>
        <v>0</v>
      </c>
      <c r="T21" s="11"/>
    </row>
    <row r="22" spans="1:20" ht="15" customHeight="1" thickBot="1" x14ac:dyDescent="0.3">
      <c r="A22" s="11"/>
      <c r="B22" s="140" t="s">
        <v>26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8"/>
      <c r="T22" s="11"/>
    </row>
    <row r="23" spans="1:20" ht="15.75" customHeight="1" thickBot="1" x14ac:dyDescent="0.3">
      <c r="A23" s="11"/>
      <c r="B23" s="138" t="s">
        <v>27</v>
      </c>
      <c r="C23" s="167">
        <f>C7+C21</f>
        <v>0</v>
      </c>
      <c r="D23" s="167">
        <f t="shared" ref="D23:R23" si="4">D7+D21</f>
        <v>0</v>
      </c>
      <c r="E23" s="167">
        <f t="shared" si="4"/>
        <v>0</v>
      </c>
      <c r="F23" s="167">
        <f t="shared" si="4"/>
        <v>0</v>
      </c>
      <c r="G23" s="167">
        <f t="shared" si="4"/>
        <v>0</v>
      </c>
      <c r="H23" s="167">
        <f t="shared" si="4"/>
        <v>0</v>
      </c>
      <c r="I23" s="167">
        <f t="shared" si="4"/>
        <v>0</v>
      </c>
      <c r="J23" s="167">
        <f t="shared" si="4"/>
        <v>0</v>
      </c>
      <c r="K23" s="167">
        <f t="shared" si="4"/>
        <v>0</v>
      </c>
      <c r="L23" s="167">
        <f t="shared" si="4"/>
        <v>0</v>
      </c>
      <c r="M23" s="167">
        <f t="shared" si="4"/>
        <v>0</v>
      </c>
      <c r="N23" s="167">
        <f t="shared" si="4"/>
        <v>0</v>
      </c>
      <c r="O23" s="167">
        <f t="shared" si="4"/>
        <v>0</v>
      </c>
      <c r="P23" s="167">
        <f t="shared" si="4"/>
        <v>0</v>
      </c>
      <c r="Q23" s="167">
        <f t="shared" si="4"/>
        <v>0</v>
      </c>
      <c r="R23" s="167">
        <f t="shared" si="4"/>
        <v>0</v>
      </c>
      <c r="S23" s="139"/>
      <c r="T23" s="11"/>
    </row>
    <row r="24" spans="1:20" ht="15.75" customHeight="1" thickBot="1" x14ac:dyDescent="0.3">
      <c r="A24" s="11"/>
      <c r="B24" s="186" t="s">
        <v>12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1"/>
    </row>
    <row r="25" spans="1:20" ht="30" customHeight="1" thickBot="1" x14ac:dyDescent="0.3">
      <c r="A25" s="11"/>
      <c r="B25" s="132" t="s">
        <v>1721</v>
      </c>
      <c r="C25" s="166">
        <f>'DA-DAS contributeur1'!X45</f>
        <v>0</v>
      </c>
      <c r="D25" s="166">
        <f>'DA-DAS contributeur1'!Y45</f>
        <v>0</v>
      </c>
      <c r="E25" s="166">
        <f>'DA-DAS contributeur1'!Z45</f>
        <v>0</v>
      </c>
      <c r="F25" s="166">
        <f>'DA-DAS contributeur1'!AA45</f>
        <v>0</v>
      </c>
      <c r="G25" s="166">
        <f>'DA-DAS contributeur1'!AB45</f>
        <v>0</v>
      </c>
      <c r="H25" s="166">
        <f>'DA-DAS contributeur1'!AC45</f>
        <v>0</v>
      </c>
      <c r="I25" s="166">
        <f>'DA-DAS contributeur1'!AD45</f>
        <v>0</v>
      </c>
      <c r="J25" s="166">
        <f>'DA-DAS contributeur1'!AE45</f>
        <v>0</v>
      </c>
      <c r="K25" s="166">
        <f>'DA-DAS contributeur1'!AF45</f>
        <v>0</v>
      </c>
      <c r="L25" s="166">
        <f>'DA-DAS contributeur1'!AG45</f>
        <v>0</v>
      </c>
      <c r="M25" s="166">
        <f>'DA-DAS contributeur1'!AH45</f>
        <v>0</v>
      </c>
      <c r="N25" s="166">
        <f>'DA-DAS contributeur1'!AI45</f>
        <v>0</v>
      </c>
      <c r="O25" s="166">
        <f>'DA-DAS contributeur1'!AJ45</f>
        <v>0</v>
      </c>
      <c r="P25" s="166">
        <f>'DA-DAS contributeur1'!AK45</f>
        <v>0</v>
      </c>
      <c r="Q25" s="166">
        <f>'DA-DAS contributeur1'!AL45</f>
        <v>0</v>
      </c>
      <c r="R25" s="166">
        <f>SUM(C25:Q25)</f>
        <v>0</v>
      </c>
      <c r="S25" s="131" t="str">
        <f>IF(R27=0,"0%",R25/R27)</f>
        <v>0%</v>
      </c>
      <c r="T25" s="11"/>
    </row>
    <row r="26" spans="1:20" ht="30" customHeight="1" thickBot="1" x14ac:dyDescent="0.3">
      <c r="A26" s="11"/>
      <c r="B26" s="132" t="s">
        <v>1722</v>
      </c>
      <c r="C26" s="166">
        <f>'DA-DAS contributeur1'!AM45</f>
        <v>0</v>
      </c>
      <c r="D26" s="166">
        <f>'DA-DAS contributeur1'!AN45</f>
        <v>0</v>
      </c>
      <c r="E26" s="166">
        <f>'DA-DAS contributeur1'!AO45</f>
        <v>0</v>
      </c>
      <c r="F26" s="166">
        <f>'DA-DAS contributeur1'!AP45</f>
        <v>0</v>
      </c>
      <c r="G26" s="166">
        <f>'DA-DAS contributeur1'!AQ45</f>
        <v>0</v>
      </c>
      <c r="H26" s="166">
        <f>'DA-DAS contributeur1'!AR45</f>
        <v>0</v>
      </c>
      <c r="I26" s="166">
        <f>'DA-DAS contributeur1'!AS45</f>
        <v>0</v>
      </c>
      <c r="J26" s="166">
        <f>'DA-DAS contributeur1'!AT45</f>
        <v>0</v>
      </c>
      <c r="K26" s="166">
        <f>'DA-DAS contributeur1'!AU45</f>
        <v>0</v>
      </c>
      <c r="L26" s="166">
        <f>'DA-DAS contributeur1'!AV45</f>
        <v>0</v>
      </c>
      <c r="M26" s="166">
        <f>'DA-DAS contributeur1'!AW45</f>
        <v>0</v>
      </c>
      <c r="N26" s="166">
        <f>'DA-DAS contributeur1'!AX45</f>
        <v>0</v>
      </c>
      <c r="O26" s="166">
        <f>'DA-DAS contributeur1'!AY45</f>
        <v>0</v>
      </c>
      <c r="P26" s="166">
        <f>'DA-DAS contributeur1'!AZ45</f>
        <v>0</v>
      </c>
      <c r="Q26" s="166">
        <f>'DA-DAS contributeur1'!BA45</f>
        <v>0</v>
      </c>
      <c r="R26" s="166">
        <f>SUM(C26:Q26)</f>
        <v>0</v>
      </c>
      <c r="S26" s="131" t="str">
        <f>IF(R27=0,"0%",R26/R27)</f>
        <v>0%</v>
      </c>
      <c r="T26" s="11"/>
    </row>
    <row r="27" spans="1:20" ht="15" customHeight="1" thickBot="1" x14ac:dyDescent="0.3">
      <c r="A27" s="11"/>
      <c r="B27" s="141" t="s">
        <v>28</v>
      </c>
      <c r="C27" s="199">
        <f>SUM(C25:C26)</f>
        <v>0</v>
      </c>
      <c r="D27" s="197">
        <f t="shared" ref="D27:Q27" si="5">SUM(D25:D26)</f>
        <v>0</v>
      </c>
      <c r="E27" s="197">
        <f t="shared" si="5"/>
        <v>0</v>
      </c>
      <c r="F27" s="197">
        <f t="shared" si="5"/>
        <v>0</v>
      </c>
      <c r="G27" s="197">
        <f t="shared" si="5"/>
        <v>0</v>
      </c>
      <c r="H27" s="197">
        <f t="shared" si="5"/>
        <v>0</v>
      </c>
      <c r="I27" s="197">
        <f t="shared" si="5"/>
        <v>0</v>
      </c>
      <c r="J27" s="197">
        <f t="shared" si="5"/>
        <v>0</v>
      </c>
      <c r="K27" s="197">
        <f t="shared" si="5"/>
        <v>0</v>
      </c>
      <c r="L27" s="197">
        <f t="shared" si="5"/>
        <v>0</v>
      </c>
      <c r="M27" s="197">
        <f t="shared" si="5"/>
        <v>0</v>
      </c>
      <c r="N27" s="197">
        <f t="shared" si="5"/>
        <v>0</v>
      </c>
      <c r="O27" s="197">
        <f t="shared" si="5"/>
        <v>0</v>
      </c>
      <c r="P27" s="197">
        <f t="shared" si="5"/>
        <v>0</v>
      </c>
      <c r="Q27" s="197">
        <f t="shared" si="5"/>
        <v>0</v>
      </c>
      <c r="R27" s="197">
        <f>SUM(R25:R26)</f>
        <v>0</v>
      </c>
      <c r="S27" s="198">
        <f t="shared" ref="S27" si="6">SUM(S25:S26)</f>
        <v>0</v>
      </c>
      <c r="T27" s="11"/>
    </row>
    <row r="28" spans="1:20" ht="15" customHeight="1" thickBot="1" x14ac:dyDescent="0.3">
      <c r="A28" s="11"/>
      <c r="B28" s="140" t="s">
        <v>26</v>
      </c>
      <c r="C28" s="199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8"/>
      <c r="T28" s="11"/>
    </row>
    <row r="29" spans="1:20" ht="15.75" customHeight="1" thickBot="1" x14ac:dyDescent="0.3">
      <c r="A29" s="11"/>
      <c r="B29" s="138" t="s">
        <v>29</v>
      </c>
      <c r="C29" s="167">
        <f>C27+C12</f>
        <v>0</v>
      </c>
      <c r="D29" s="167">
        <f t="shared" ref="D29:R29" si="7">D27+D12</f>
        <v>0</v>
      </c>
      <c r="E29" s="167">
        <f t="shared" si="7"/>
        <v>0</v>
      </c>
      <c r="F29" s="167">
        <f t="shared" si="7"/>
        <v>0</v>
      </c>
      <c r="G29" s="167">
        <f t="shared" si="7"/>
        <v>0</v>
      </c>
      <c r="H29" s="167">
        <f t="shared" si="7"/>
        <v>0</v>
      </c>
      <c r="I29" s="167">
        <f t="shared" si="7"/>
        <v>0</v>
      </c>
      <c r="J29" s="167">
        <f t="shared" si="7"/>
        <v>0</v>
      </c>
      <c r="K29" s="167">
        <f t="shared" si="7"/>
        <v>0</v>
      </c>
      <c r="L29" s="167">
        <f t="shared" si="7"/>
        <v>0</v>
      </c>
      <c r="M29" s="167">
        <f t="shared" si="7"/>
        <v>0</v>
      </c>
      <c r="N29" s="167">
        <f t="shared" si="7"/>
        <v>0</v>
      </c>
      <c r="O29" s="167">
        <f t="shared" si="7"/>
        <v>0</v>
      </c>
      <c r="P29" s="167">
        <f t="shared" si="7"/>
        <v>0</v>
      </c>
      <c r="Q29" s="167">
        <f t="shared" si="7"/>
        <v>0</v>
      </c>
      <c r="R29" s="167">
        <f t="shared" si="7"/>
        <v>0</v>
      </c>
      <c r="S29" s="139"/>
      <c r="T29" s="11"/>
    </row>
    <row r="30" spans="1:20" ht="15.75" customHeight="1" thickBot="1" x14ac:dyDescent="0.3">
      <c r="A30" s="11"/>
      <c r="B30" s="135" t="s">
        <v>30</v>
      </c>
      <c r="C30" s="167">
        <f t="shared" ref="C30:R30" si="8">C5+C10+C19+C25</f>
        <v>0</v>
      </c>
      <c r="D30" s="167">
        <f t="shared" si="8"/>
        <v>0</v>
      </c>
      <c r="E30" s="167">
        <f t="shared" si="8"/>
        <v>0</v>
      </c>
      <c r="F30" s="167">
        <f t="shared" si="8"/>
        <v>0</v>
      </c>
      <c r="G30" s="167">
        <f t="shared" si="8"/>
        <v>0</v>
      </c>
      <c r="H30" s="167">
        <f t="shared" si="8"/>
        <v>0</v>
      </c>
      <c r="I30" s="167">
        <f t="shared" si="8"/>
        <v>0</v>
      </c>
      <c r="J30" s="167">
        <f t="shared" si="8"/>
        <v>0</v>
      </c>
      <c r="K30" s="167">
        <f t="shared" si="8"/>
        <v>0</v>
      </c>
      <c r="L30" s="167">
        <f t="shared" si="8"/>
        <v>0</v>
      </c>
      <c r="M30" s="167">
        <f t="shared" si="8"/>
        <v>0</v>
      </c>
      <c r="N30" s="167">
        <f t="shared" si="8"/>
        <v>0</v>
      </c>
      <c r="O30" s="167">
        <f t="shared" si="8"/>
        <v>0</v>
      </c>
      <c r="P30" s="167">
        <f t="shared" si="8"/>
        <v>0</v>
      </c>
      <c r="Q30" s="167">
        <f t="shared" si="8"/>
        <v>0</v>
      </c>
      <c r="R30" s="167">
        <f t="shared" si="8"/>
        <v>0</v>
      </c>
      <c r="S30" s="179" t="str">
        <f>IF(R30=0,"0%",R30/R32)</f>
        <v>0%</v>
      </c>
      <c r="T30" s="11"/>
    </row>
    <row r="31" spans="1:20" ht="15.75" customHeight="1" thickBot="1" x14ac:dyDescent="0.3">
      <c r="A31" s="11"/>
      <c r="B31" s="135" t="s">
        <v>31</v>
      </c>
      <c r="C31" s="167">
        <f t="shared" ref="C31:R31" si="9">C6+C11+C20+C26</f>
        <v>0</v>
      </c>
      <c r="D31" s="167">
        <f t="shared" si="9"/>
        <v>0</v>
      </c>
      <c r="E31" s="167">
        <f t="shared" si="9"/>
        <v>0</v>
      </c>
      <c r="F31" s="167">
        <f t="shared" si="9"/>
        <v>0</v>
      </c>
      <c r="G31" s="167">
        <f t="shared" si="9"/>
        <v>0</v>
      </c>
      <c r="H31" s="167">
        <f t="shared" si="9"/>
        <v>0</v>
      </c>
      <c r="I31" s="167">
        <f t="shared" si="9"/>
        <v>0</v>
      </c>
      <c r="J31" s="167">
        <f t="shared" si="9"/>
        <v>0</v>
      </c>
      <c r="K31" s="167">
        <f t="shared" si="9"/>
        <v>0</v>
      </c>
      <c r="L31" s="167">
        <f t="shared" si="9"/>
        <v>0</v>
      </c>
      <c r="M31" s="167">
        <f t="shared" si="9"/>
        <v>0</v>
      </c>
      <c r="N31" s="167">
        <f t="shared" si="9"/>
        <v>0</v>
      </c>
      <c r="O31" s="167">
        <f t="shared" si="9"/>
        <v>0</v>
      </c>
      <c r="P31" s="167">
        <f t="shared" si="9"/>
        <v>0</v>
      </c>
      <c r="Q31" s="167">
        <f t="shared" si="9"/>
        <v>0</v>
      </c>
      <c r="R31" s="167">
        <f t="shared" si="9"/>
        <v>0</v>
      </c>
      <c r="S31" s="179" t="str">
        <f>IF(R31=0,"0%",R31/R32)</f>
        <v>0%</v>
      </c>
      <c r="T31" s="11"/>
    </row>
    <row r="32" spans="1:20" ht="15.75" customHeight="1" thickBot="1" x14ac:dyDescent="0.3">
      <c r="A32" s="11"/>
      <c r="B32" s="126" t="s">
        <v>18</v>
      </c>
      <c r="C32" s="168">
        <f>C30+C31</f>
        <v>0</v>
      </c>
      <c r="D32" s="168">
        <f t="shared" ref="D32:R32" si="10">D30+D31</f>
        <v>0</v>
      </c>
      <c r="E32" s="168">
        <f t="shared" si="10"/>
        <v>0</v>
      </c>
      <c r="F32" s="168">
        <f t="shared" si="10"/>
        <v>0</v>
      </c>
      <c r="G32" s="168">
        <f t="shared" si="10"/>
        <v>0</v>
      </c>
      <c r="H32" s="168">
        <f t="shared" si="10"/>
        <v>0</v>
      </c>
      <c r="I32" s="168">
        <f t="shared" si="10"/>
        <v>0</v>
      </c>
      <c r="J32" s="168">
        <f t="shared" si="10"/>
        <v>0</v>
      </c>
      <c r="K32" s="168">
        <f t="shared" si="10"/>
        <v>0</v>
      </c>
      <c r="L32" s="168">
        <f t="shared" si="10"/>
        <v>0</v>
      </c>
      <c r="M32" s="168">
        <f t="shared" si="10"/>
        <v>0</v>
      </c>
      <c r="N32" s="168">
        <f t="shared" si="10"/>
        <v>0</v>
      </c>
      <c r="O32" s="168">
        <f t="shared" si="10"/>
        <v>0</v>
      </c>
      <c r="P32" s="168">
        <f t="shared" si="10"/>
        <v>0</v>
      </c>
      <c r="Q32" s="168">
        <f t="shared" si="10"/>
        <v>0</v>
      </c>
      <c r="R32" s="168">
        <f t="shared" si="10"/>
        <v>0</v>
      </c>
      <c r="S32" s="179">
        <f>SUM(S30:S31)</f>
        <v>0</v>
      </c>
      <c r="T32" s="11"/>
    </row>
    <row r="33" spans="1:20" ht="1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5" customHeight="1" x14ac:dyDescent="0.2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20" ht="15" customHeight="1" x14ac:dyDescent="0.25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20" ht="15" customHeight="1" x14ac:dyDescent="0.2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20" ht="15" customHeight="1" x14ac:dyDescent="0.2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20" ht="15" customHeight="1" x14ac:dyDescent="0.2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20" ht="15" customHeight="1" x14ac:dyDescent="0.25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20" ht="15" customHeight="1" x14ac:dyDescent="0.25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20" ht="15" customHeight="1" x14ac:dyDescent="0.2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20" x14ac:dyDescent="0.25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20" x14ac:dyDescent="0.25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20" x14ac:dyDescent="0.25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20" x14ac:dyDescent="0.25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20" x14ac:dyDescent="0.25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20" x14ac:dyDescent="0.25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20" x14ac:dyDescent="0.25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pans="3:17" x14ac:dyDescent="0.25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3:17" x14ac:dyDescent="0.25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3:17" x14ac:dyDescent="0.25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3:17" x14ac:dyDescent="0.25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3:17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3:17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3:17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3:17" x14ac:dyDescent="0.25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3:17" x14ac:dyDescent="0.25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3:17" x14ac:dyDescent="0.25">
      <c r="C106" s="16"/>
    </row>
    <row r="107" spans="3:17" x14ac:dyDescent="0.25">
      <c r="C107" s="16"/>
    </row>
    <row r="108" spans="3:17" x14ac:dyDescent="0.25">
      <c r="C108" s="16"/>
    </row>
  </sheetData>
  <mergeCells count="76">
    <mergeCell ref="B16:B17"/>
    <mergeCell ref="P21:P22"/>
    <mergeCell ref="Q21:Q22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O21:O22"/>
    <mergeCell ref="R16:S16"/>
    <mergeCell ref="B18:S18"/>
    <mergeCell ref="D21:D22"/>
    <mergeCell ref="R21:R22"/>
    <mergeCell ref="S21:S22"/>
    <mergeCell ref="C21:C22"/>
    <mergeCell ref="E21:E22"/>
    <mergeCell ref="F21:F22"/>
    <mergeCell ref="G21:G22"/>
    <mergeCell ref="H21:H22"/>
    <mergeCell ref="I21:I22"/>
    <mergeCell ref="J21:J22"/>
    <mergeCell ref="L21:L22"/>
    <mergeCell ref="M21:M22"/>
    <mergeCell ref="N21:N22"/>
    <mergeCell ref="K21:K22"/>
    <mergeCell ref="B24:S24"/>
    <mergeCell ref="D27:D28"/>
    <mergeCell ref="R27:R28"/>
    <mergeCell ref="S27:S28"/>
    <mergeCell ref="C27:C28"/>
    <mergeCell ref="Q27:Q28"/>
    <mergeCell ref="B2:B3"/>
    <mergeCell ref="R2:S2"/>
    <mergeCell ref="B4:S4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B9:S9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R12:R13"/>
    <mergeCell ref="S12:S13"/>
    <mergeCell ref="M12:M13"/>
    <mergeCell ref="N12:N13"/>
    <mergeCell ref="O12:O13"/>
    <mergeCell ref="P12:P13"/>
    <mergeCell ref="Q12:Q13"/>
  </mergeCells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5F5D-439D-4A72-9730-A256D6DC4A25}">
  <sheetPr codeName="Feuil14">
    <tabColor rgb="FF92D050"/>
  </sheetPr>
  <dimension ref="A1:S91"/>
  <sheetViews>
    <sheetView workbookViewId="0"/>
  </sheetViews>
  <sheetFormatPr baseColWidth="10" defaultRowHeight="15" x14ac:dyDescent="0.25"/>
  <cols>
    <col min="1" max="1" width="11.42578125" style="61"/>
    <col min="2" max="2" width="25.85546875" style="61" customWidth="1"/>
    <col min="3" max="8" width="11.42578125" style="61" customWidth="1"/>
    <col min="9" max="17" width="11.42578125" style="66" customWidth="1"/>
    <col min="18" max="18" width="11.42578125" style="61" customWidth="1"/>
    <col min="19" max="24" width="11.42578125" style="61"/>
    <col min="25" max="25" width="13.7109375" style="61" bestFit="1" customWidth="1"/>
    <col min="26" max="26" width="11.42578125" style="61"/>
    <col min="27" max="27" width="43.42578125" style="61" bestFit="1" customWidth="1"/>
    <col min="28" max="28" width="59.140625" style="61" bestFit="1" customWidth="1"/>
    <col min="29" max="29" width="45.140625" style="61" bestFit="1" customWidth="1"/>
    <col min="30" max="16384" width="11.42578125" style="61"/>
  </cols>
  <sheetData>
    <row r="1" spans="1:19" ht="15" customHeight="1" thickBot="1" x14ac:dyDescent="0.3">
      <c r="A1" s="43"/>
      <c r="B1" s="43"/>
      <c r="C1" s="43"/>
      <c r="D1" s="43"/>
      <c r="E1" s="43"/>
      <c r="F1" s="43"/>
      <c r="G1" s="43"/>
      <c r="H1" s="43"/>
      <c r="I1" s="60"/>
      <c r="J1" s="60"/>
      <c r="K1" s="60"/>
      <c r="L1" s="60"/>
      <c r="M1" s="60"/>
      <c r="N1" s="60"/>
      <c r="O1" s="60"/>
      <c r="P1" s="60"/>
      <c r="Q1" s="60"/>
      <c r="R1" s="43"/>
      <c r="S1" s="43"/>
    </row>
    <row r="2" spans="1:19" ht="15" customHeight="1" thickBot="1" x14ac:dyDescent="0.3">
      <c r="A2" s="43"/>
      <c r="B2" s="200" t="s">
        <v>0</v>
      </c>
      <c r="C2" s="142" t="s">
        <v>19</v>
      </c>
      <c r="D2" s="142" t="s">
        <v>20</v>
      </c>
      <c r="E2" s="142" t="s">
        <v>21</v>
      </c>
      <c r="F2" s="142" t="s">
        <v>32</v>
      </c>
      <c r="G2" s="142" t="s">
        <v>33</v>
      </c>
      <c r="H2" s="142" t="s">
        <v>34</v>
      </c>
      <c r="I2" s="142" t="s">
        <v>1578</v>
      </c>
      <c r="J2" s="142" t="s">
        <v>1579</v>
      </c>
      <c r="K2" s="142" t="s">
        <v>1580</v>
      </c>
      <c r="L2" s="142" t="s">
        <v>1581</v>
      </c>
      <c r="M2" s="142" t="s">
        <v>1582</v>
      </c>
      <c r="N2" s="142" t="s">
        <v>1583</v>
      </c>
      <c r="O2" s="142" t="s">
        <v>1586</v>
      </c>
      <c r="P2" s="142" t="s">
        <v>1587</v>
      </c>
      <c r="Q2" s="142" t="s">
        <v>1588</v>
      </c>
      <c r="R2" s="201" t="s">
        <v>5</v>
      </c>
      <c r="S2" s="43"/>
    </row>
    <row r="3" spans="1:19" ht="15" customHeight="1" thickBot="1" x14ac:dyDescent="0.3">
      <c r="A3" s="43"/>
      <c r="B3" s="200"/>
      <c r="C3" s="142" t="s">
        <v>44</v>
      </c>
      <c r="D3" s="142" t="s">
        <v>45</v>
      </c>
      <c r="E3" s="142" t="s">
        <v>77</v>
      </c>
      <c r="F3" s="142" t="s">
        <v>78</v>
      </c>
      <c r="G3" s="142" t="s">
        <v>79</v>
      </c>
      <c r="H3" s="142" t="s">
        <v>80</v>
      </c>
      <c r="I3" s="142" t="s">
        <v>81</v>
      </c>
      <c r="J3" s="142" t="s">
        <v>82</v>
      </c>
      <c r="K3" s="142" t="s">
        <v>83</v>
      </c>
      <c r="L3" s="142" t="s">
        <v>84</v>
      </c>
      <c r="M3" s="142" t="s">
        <v>85</v>
      </c>
      <c r="N3" s="142" t="s">
        <v>1584</v>
      </c>
      <c r="O3" s="142" t="s">
        <v>1585</v>
      </c>
      <c r="P3" s="142" t="s">
        <v>1589</v>
      </c>
      <c r="Q3" s="142" t="s">
        <v>1590</v>
      </c>
      <c r="R3" s="201"/>
      <c r="S3" s="43"/>
    </row>
    <row r="4" spans="1:19" ht="15.75" customHeight="1" thickBot="1" x14ac:dyDescent="0.3">
      <c r="A4" s="43"/>
      <c r="B4" s="202" t="s">
        <v>35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43"/>
    </row>
    <row r="5" spans="1:19" ht="52.5" customHeight="1" thickBot="1" x14ac:dyDescent="0.3">
      <c r="A5" s="43"/>
      <c r="B5" s="143" t="s">
        <v>36</v>
      </c>
      <c r="C5" s="174">
        <v>0</v>
      </c>
      <c r="D5" s="174">
        <v>0</v>
      </c>
      <c r="E5" s="174">
        <v>0</v>
      </c>
      <c r="F5" s="174">
        <v>0</v>
      </c>
      <c r="G5" s="174">
        <v>0</v>
      </c>
      <c r="H5" s="174">
        <v>0</v>
      </c>
      <c r="I5" s="174">
        <v>0</v>
      </c>
      <c r="J5" s="174">
        <v>0</v>
      </c>
      <c r="K5" s="174">
        <v>0</v>
      </c>
      <c r="L5" s="174">
        <v>0</v>
      </c>
      <c r="M5" s="174">
        <v>0</v>
      </c>
      <c r="N5" s="174">
        <v>0</v>
      </c>
      <c r="O5" s="174">
        <v>0</v>
      </c>
      <c r="P5" s="174">
        <v>0</v>
      </c>
      <c r="Q5" s="174">
        <v>0</v>
      </c>
      <c r="R5" s="175">
        <f>SUM(C5:Q5)</f>
        <v>0</v>
      </c>
      <c r="S5" s="43"/>
    </row>
    <row r="6" spans="1:19" ht="37.5" customHeight="1" thickBot="1" x14ac:dyDescent="0.3">
      <c r="A6" s="43"/>
      <c r="B6" s="143" t="s">
        <v>37</v>
      </c>
      <c r="C6" s="174">
        <v>0</v>
      </c>
      <c r="D6" s="174">
        <v>0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4">
        <v>0</v>
      </c>
      <c r="O6" s="174">
        <v>0</v>
      </c>
      <c r="P6" s="174">
        <v>0</v>
      </c>
      <c r="Q6" s="174">
        <v>0</v>
      </c>
      <c r="R6" s="175">
        <f>SUM(C6:Q6)</f>
        <v>0</v>
      </c>
      <c r="S6" s="43"/>
    </row>
    <row r="7" spans="1:19" ht="15.75" customHeight="1" thickBot="1" x14ac:dyDescent="0.3">
      <c r="A7" s="43"/>
      <c r="B7" s="202" t="s">
        <v>38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43"/>
    </row>
    <row r="8" spans="1:19" ht="60" customHeight="1" thickBot="1" x14ac:dyDescent="0.3">
      <c r="A8" s="43"/>
      <c r="B8" s="143" t="s">
        <v>39</v>
      </c>
      <c r="C8" s="174">
        <v>0</v>
      </c>
      <c r="D8" s="174">
        <v>0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5">
        <f>SUM(C8:Q8)</f>
        <v>0</v>
      </c>
      <c r="S8" s="43"/>
    </row>
    <row r="9" spans="1:19" ht="30" customHeight="1" thickBot="1" x14ac:dyDescent="0.3">
      <c r="A9" s="43"/>
      <c r="B9" s="143" t="s">
        <v>40</v>
      </c>
      <c r="C9" s="174">
        <v>0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5">
        <f>SUM(C9:Q9)</f>
        <v>0</v>
      </c>
      <c r="S9" s="43"/>
    </row>
    <row r="10" spans="1:19" ht="15.75" customHeight="1" thickBot="1" x14ac:dyDescent="0.3">
      <c r="A10" s="43"/>
      <c r="B10" s="144" t="s">
        <v>41</v>
      </c>
      <c r="C10" s="176">
        <f t="shared" ref="C10:Q10" si="0">SUM(C5,C6)</f>
        <v>0</v>
      </c>
      <c r="D10" s="176">
        <f t="shared" si="0"/>
        <v>0</v>
      </c>
      <c r="E10" s="176">
        <f t="shared" si="0"/>
        <v>0</v>
      </c>
      <c r="F10" s="176">
        <f t="shared" si="0"/>
        <v>0</v>
      </c>
      <c r="G10" s="176">
        <f t="shared" si="0"/>
        <v>0</v>
      </c>
      <c r="H10" s="176">
        <f t="shared" si="0"/>
        <v>0</v>
      </c>
      <c r="I10" s="176">
        <f t="shared" si="0"/>
        <v>0</v>
      </c>
      <c r="J10" s="176">
        <f t="shared" si="0"/>
        <v>0</v>
      </c>
      <c r="K10" s="176">
        <f t="shared" si="0"/>
        <v>0</v>
      </c>
      <c r="L10" s="176">
        <f t="shared" si="0"/>
        <v>0</v>
      </c>
      <c r="M10" s="176">
        <f t="shared" si="0"/>
        <v>0</v>
      </c>
      <c r="N10" s="176">
        <f t="shared" si="0"/>
        <v>0</v>
      </c>
      <c r="O10" s="176">
        <f t="shared" si="0"/>
        <v>0</v>
      </c>
      <c r="P10" s="176">
        <f t="shared" si="0"/>
        <v>0</v>
      </c>
      <c r="Q10" s="176">
        <f t="shared" si="0"/>
        <v>0</v>
      </c>
      <c r="R10" s="176">
        <f>SUM(C10:Q10)</f>
        <v>0</v>
      </c>
      <c r="S10" s="43"/>
    </row>
    <row r="11" spans="1:19" ht="15.75" customHeight="1" thickBot="1" x14ac:dyDescent="0.3">
      <c r="A11" s="43"/>
      <c r="B11" s="144" t="s">
        <v>42</v>
      </c>
      <c r="C11" s="176">
        <f t="shared" ref="C11:Q11" si="1">SUM(C8,C9)</f>
        <v>0</v>
      </c>
      <c r="D11" s="176">
        <f t="shared" si="1"/>
        <v>0</v>
      </c>
      <c r="E11" s="176">
        <f t="shared" si="1"/>
        <v>0</v>
      </c>
      <c r="F11" s="176">
        <f t="shared" si="1"/>
        <v>0</v>
      </c>
      <c r="G11" s="176">
        <f t="shared" si="1"/>
        <v>0</v>
      </c>
      <c r="H11" s="176">
        <f t="shared" si="1"/>
        <v>0</v>
      </c>
      <c r="I11" s="176">
        <f t="shared" si="1"/>
        <v>0</v>
      </c>
      <c r="J11" s="176">
        <f t="shared" si="1"/>
        <v>0</v>
      </c>
      <c r="K11" s="176">
        <f t="shared" si="1"/>
        <v>0</v>
      </c>
      <c r="L11" s="176">
        <f t="shared" si="1"/>
        <v>0</v>
      </c>
      <c r="M11" s="176">
        <f t="shared" si="1"/>
        <v>0</v>
      </c>
      <c r="N11" s="176">
        <f t="shared" si="1"/>
        <v>0</v>
      </c>
      <c r="O11" s="176">
        <f t="shared" si="1"/>
        <v>0</v>
      </c>
      <c r="P11" s="176">
        <f t="shared" si="1"/>
        <v>0</v>
      </c>
      <c r="Q11" s="176">
        <f t="shared" si="1"/>
        <v>0</v>
      </c>
      <c r="R11" s="176">
        <f>SUM(C11:Q11)</f>
        <v>0</v>
      </c>
      <c r="S11" s="43"/>
    </row>
    <row r="12" spans="1:19" ht="15.75" customHeight="1" thickBot="1" x14ac:dyDescent="0.3">
      <c r="A12" s="43"/>
      <c r="B12" s="145" t="s">
        <v>18</v>
      </c>
      <c r="C12" s="177">
        <f t="shared" ref="C12:Q12" si="2">C10+C11</f>
        <v>0</v>
      </c>
      <c r="D12" s="177">
        <f t="shared" si="2"/>
        <v>0</v>
      </c>
      <c r="E12" s="177">
        <f t="shared" si="2"/>
        <v>0</v>
      </c>
      <c r="F12" s="177">
        <f t="shared" si="2"/>
        <v>0</v>
      </c>
      <c r="G12" s="177">
        <f t="shared" si="2"/>
        <v>0</v>
      </c>
      <c r="H12" s="177">
        <f t="shared" si="2"/>
        <v>0</v>
      </c>
      <c r="I12" s="177">
        <f t="shared" si="2"/>
        <v>0</v>
      </c>
      <c r="J12" s="177">
        <f t="shared" si="2"/>
        <v>0</v>
      </c>
      <c r="K12" s="177">
        <f t="shared" si="2"/>
        <v>0</v>
      </c>
      <c r="L12" s="177">
        <f t="shared" si="2"/>
        <v>0</v>
      </c>
      <c r="M12" s="177">
        <f t="shared" si="2"/>
        <v>0</v>
      </c>
      <c r="N12" s="177">
        <f t="shared" si="2"/>
        <v>0</v>
      </c>
      <c r="O12" s="177">
        <f t="shared" si="2"/>
        <v>0</v>
      </c>
      <c r="P12" s="177">
        <f t="shared" si="2"/>
        <v>0</v>
      </c>
      <c r="Q12" s="177">
        <f t="shared" si="2"/>
        <v>0</v>
      </c>
      <c r="R12" s="178">
        <f>SUM(C12:Q12)</f>
        <v>0</v>
      </c>
      <c r="S12" s="43"/>
    </row>
    <row r="13" spans="1:19" ht="1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ht="15" customHeight="1" x14ac:dyDescent="0.25">
      <c r="I14" s="61"/>
      <c r="J14" s="61"/>
      <c r="K14" s="61"/>
      <c r="L14" s="61"/>
      <c r="M14" s="61"/>
      <c r="N14" s="61"/>
      <c r="O14" s="61"/>
      <c r="P14" s="61"/>
      <c r="Q14" s="61"/>
    </row>
    <row r="15" spans="1:19" ht="15" customHeight="1" x14ac:dyDescent="0.25">
      <c r="B15" s="98" t="s">
        <v>1749</v>
      </c>
      <c r="I15" s="61"/>
      <c r="J15" s="61"/>
      <c r="K15" s="61"/>
      <c r="L15" s="61"/>
      <c r="M15" s="61"/>
      <c r="N15" s="61"/>
      <c r="O15" s="61"/>
      <c r="P15" s="61"/>
      <c r="Q15" s="61"/>
    </row>
    <row r="16" spans="1:19" ht="15" customHeight="1" x14ac:dyDescent="0.25">
      <c r="I16" s="61"/>
      <c r="J16" s="61"/>
      <c r="K16" s="61"/>
      <c r="L16" s="61"/>
      <c r="M16" s="61"/>
      <c r="N16" s="61"/>
      <c r="O16" s="61"/>
      <c r="P16" s="61"/>
      <c r="Q16" s="61"/>
    </row>
    <row r="17" spans="10:13" s="61" customFormat="1" ht="15" customHeight="1" x14ac:dyDescent="0.25"/>
    <row r="18" spans="10:13" s="61" customFormat="1" ht="15" customHeight="1" x14ac:dyDescent="0.25"/>
    <row r="19" spans="10:13" s="61" customFormat="1" ht="15" customHeight="1" x14ac:dyDescent="0.25"/>
    <row r="20" spans="10:13" s="61" customFormat="1" ht="15" customHeight="1" x14ac:dyDescent="0.25">
      <c r="J20" s="66"/>
      <c r="K20" s="66"/>
      <c r="L20" s="66"/>
      <c r="M20" s="66"/>
    </row>
    <row r="21" spans="10:13" s="61" customFormat="1" ht="15" customHeight="1" x14ac:dyDescent="0.25">
      <c r="J21" s="66"/>
      <c r="K21" s="66"/>
      <c r="L21" s="66"/>
      <c r="M21" s="66"/>
    </row>
    <row r="22" spans="10:13" s="61" customFormat="1" x14ac:dyDescent="0.25">
      <c r="J22" s="66"/>
      <c r="K22" s="66"/>
      <c r="L22" s="66"/>
      <c r="M22" s="66"/>
    </row>
    <row r="23" spans="10:13" s="61" customFormat="1" x14ac:dyDescent="0.25">
      <c r="J23" s="66"/>
      <c r="K23" s="66"/>
      <c r="L23" s="66"/>
      <c r="M23" s="66"/>
    </row>
    <row r="24" spans="10:13" s="61" customFormat="1" x14ac:dyDescent="0.25">
      <c r="J24" s="66"/>
      <c r="K24" s="66"/>
      <c r="L24" s="66"/>
      <c r="M24" s="66"/>
    </row>
    <row r="25" spans="10:13" s="61" customFormat="1" x14ac:dyDescent="0.25">
      <c r="J25" s="66"/>
      <c r="K25" s="66"/>
      <c r="L25" s="66"/>
      <c r="M25" s="66"/>
    </row>
    <row r="26" spans="10:13" s="61" customFormat="1" x14ac:dyDescent="0.25">
      <c r="J26" s="66"/>
      <c r="K26" s="66"/>
      <c r="L26" s="66"/>
      <c r="M26" s="66"/>
    </row>
    <row r="27" spans="10:13" s="61" customFormat="1" x14ac:dyDescent="0.25">
      <c r="J27" s="66"/>
      <c r="K27" s="66"/>
      <c r="L27" s="66"/>
      <c r="M27" s="66"/>
    </row>
    <row r="28" spans="10:13" s="61" customFormat="1" x14ac:dyDescent="0.25">
      <c r="J28" s="66"/>
      <c r="K28" s="66"/>
      <c r="L28" s="66"/>
      <c r="M28" s="66"/>
    </row>
    <row r="29" spans="10:13" s="61" customFormat="1" x14ac:dyDescent="0.25">
      <c r="J29" s="66"/>
      <c r="K29" s="66"/>
      <c r="L29" s="66"/>
      <c r="M29" s="66"/>
    </row>
    <row r="30" spans="10:13" s="61" customFormat="1" x14ac:dyDescent="0.25">
      <c r="J30" s="66"/>
      <c r="K30" s="66"/>
      <c r="L30" s="66"/>
      <c r="M30" s="66"/>
    </row>
    <row r="31" spans="10:13" s="61" customFormat="1" x14ac:dyDescent="0.25">
      <c r="J31" s="66"/>
      <c r="K31" s="66"/>
      <c r="L31" s="66"/>
      <c r="M31" s="66"/>
    </row>
    <row r="32" spans="10:13" s="61" customFormat="1" x14ac:dyDescent="0.25">
      <c r="J32" s="66"/>
      <c r="K32" s="66"/>
      <c r="L32" s="66"/>
      <c r="M32" s="66"/>
    </row>
    <row r="33" spans="10:13" s="61" customFormat="1" x14ac:dyDescent="0.25">
      <c r="J33" s="66"/>
      <c r="K33" s="66"/>
      <c r="L33" s="66"/>
      <c r="M33" s="66"/>
    </row>
    <row r="34" spans="10:13" s="61" customFormat="1" x14ac:dyDescent="0.25">
      <c r="J34" s="66"/>
      <c r="K34" s="66"/>
      <c r="L34" s="66"/>
      <c r="M34" s="66"/>
    </row>
    <row r="35" spans="10:13" s="61" customFormat="1" x14ac:dyDescent="0.25">
      <c r="J35" s="66"/>
      <c r="K35" s="66"/>
      <c r="L35" s="66"/>
      <c r="M35" s="66"/>
    </row>
    <row r="36" spans="10:13" s="61" customFormat="1" x14ac:dyDescent="0.25">
      <c r="J36" s="66"/>
      <c r="K36" s="66"/>
      <c r="L36" s="66"/>
      <c r="M36" s="66"/>
    </row>
    <row r="37" spans="10:13" s="61" customFormat="1" x14ac:dyDescent="0.25">
      <c r="J37" s="66"/>
      <c r="K37" s="66"/>
      <c r="L37" s="66"/>
      <c r="M37" s="66"/>
    </row>
    <row r="38" spans="10:13" s="61" customFormat="1" x14ac:dyDescent="0.25">
      <c r="J38" s="66"/>
      <c r="K38" s="66"/>
      <c r="L38" s="66"/>
      <c r="M38" s="66"/>
    </row>
    <row r="39" spans="10:13" s="61" customFormat="1" x14ac:dyDescent="0.25">
      <c r="J39" s="66"/>
      <c r="K39" s="66"/>
      <c r="L39" s="66"/>
      <c r="M39" s="66"/>
    </row>
    <row r="40" spans="10:13" s="61" customFormat="1" x14ac:dyDescent="0.25">
      <c r="J40" s="66"/>
      <c r="K40" s="66"/>
      <c r="L40" s="66"/>
      <c r="M40" s="66"/>
    </row>
    <row r="41" spans="10:13" s="61" customFormat="1" x14ac:dyDescent="0.25">
      <c r="J41" s="66"/>
      <c r="K41" s="66"/>
      <c r="L41" s="66"/>
      <c r="M41" s="66"/>
    </row>
    <row r="42" spans="10:13" s="61" customFormat="1" x14ac:dyDescent="0.25">
      <c r="J42" s="66"/>
      <c r="K42" s="66"/>
      <c r="L42" s="66"/>
      <c r="M42" s="66"/>
    </row>
    <row r="43" spans="10:13" s="61" customFormat="1" x14ac:dyDescent="0.25">
      <c r="J43" s="66"/>
      <c r="K43" s="66"/>
      <c r="L43" s="66"/>
      <c r="M43" s="66"/>
    </row>
    <row r="44" spans="10:13" s="61" customFormat="1" x14ac:dyDescent="0.25">
      <c r="J44" s="66"/>
      <c r="K44" s="66"/>
      <c r="L44" s="66"/>
      <c r="M44" s="66"/>
    </row>
    <row r="45" spans="10:13" s="61" customFormat="1" x14ac:dyDescent="0.25">
      <c r="J45" s="66"/>
      <c r="K45" s="66"/>
      <c r="L45" s="66"/>
      <c r="M45" s="66"/>
    </row>
    <row r="46" spans="10:13" s="61" customFormat="1" x14ac:dyDescent="0.25">
      <c r="J46" s="66"/>
      <c r="K46" s="66"/>
      <c r="L46" s="66"/>
      <c r="M46" s="66"/>
    </row>
    <row r="47" spans="10:13" s="61" customFormat="1" x14ac:dyDescent="0.25">
      <c r="J47" s="66"/>
      <c r="K47" s="66"/>
      <c r="L47" s="66"/>
      <c r="M47" s="66"/>
    </row>
    <row r="48" spans="10:13" s="61" customFormat="1" x14ac:dyDescent="0.25">
      <c r="J48" s="66"/>
      <c r="K48" s="66"/>
      <c r="L48" s="66"/>
      <c r="M48" s="66"/>
    </row>
    <row r="49" s="61" customFormat="1" x14ac:dyDescent="0.25"/>
    <row r="50" s="61" customFormat="1" x14ac:dyDescent="0.25"/>
    <row r="51" s="61" customFormat="1" x14ac:dyDescent="0.25"/>
    <row r="52" s="61" customFormat="1" x14ac:dyDescent="0.25"/>
    <row r="53" s="61" customFormat="1" x14ac:dyDescent="0.25"/>
    <row r="54" s="61" customFormat="1" x14ac:dyDescent="0.25"/>
    <row r="55" s="61" customFormat="1" x14ac:dyDescent="0.25"/>
    <row r="56" s="61" customFormat="1" x14ac:dyDescent="0.25"/>
    <row r="57" s="61" customFormat="1" x14ac:dyDescent="0.25"/>
    <row r="58" s="61" customFormat="1" x14ac:dyDescent="0.25"/>
    <row r="59" s="61" customFormat="1" x14ac:dyDescent="0.25"/>
    <row r="60" s="61" customFormat="1" x14ac:dyDescent="0.25"/>
    <row r="61" s="61" customFormat="1" x14ac:dyDescent="0.25"/>
    <row r="62" s="61" customFormat="1" x14ac:dyDescent="0.25"/>
    <row r="63" s="61" customFormat="1" x14ac:dyDescent="0.25"/>
    <row r="64" s="61" customFormat="1" x14ac:dyDescent="0.25"/>
    <row r="65" s="61" customFormat="1" x14ac:dyDescent="0.25"/>
    <row r="66" s="61" customFormat="1" x14ac:dyDescent="0.25"/>
    <row r="67" s="61" customFormat="1" x14ac:dyDescent="0.25"/>
    <row r="68" s="61" customFormat="1" x14ac:dyDescent="0.25"/>
    <row r="69" s="61" customFormat="1" x14ac:dyDescent="0.25"/>
    <row r="70" s="61" customFormat="1" x14ac:dyDescent="0.25"/>
    <row r="71" s="61" customFormat="1" x14ac:dyDescent="0.25"/>
    <row r="72" s="61" customFormat="1" x14ac:dyDescent="0.25"/>
    <row r="73" s="61" customFormat="1" x14ac:dyDescent="0.25"/>
    <row r="74" s="61" customFormat="1" x14ac:dyDescent="0.25"/>
    <row r="75" s="61" customFormat="1" x14ac:dyDescent="0.25"/>
    <row r="76" s="61" customFormat="1" x14ac:dyDescent="0.25"/>
    <row r="77" s="61" customFormat="1" x14ac:dyDescent="0.25"/>
    <row r="78" s="61" customFormat="1" x14ac:dyDescent="0.25"/>
    <row r="79" s="61" customFormat="1" x14ac:dyDescent="0.25"/>
    <row r="80" s="61" customFormat="1" x14ac:dyDescent="0.25"/>
    <row r="81" s="61" customFormat="1" x14ac:dyDescent="0.25"/>
    <row r="82" s="61" customFormat="1" x14ac:dyDescent="0.25"/>
    <row r="83" s="61" customFormat="1" x14ac:dyDescent="0.25"/>
    <row r="84" s="61" customFormat="1" x14ac:dyDescent="0.25"/>
    <row r="85" s="61" customFormat="1" x14ac:dyDescent="0.25"/>
    <row r="86" s="61" customFormat="1" x14ac:dyDescent="0.25"/>
    <row r="87" s="61" customFormat="1" x14ac:dyDescent="0.25"/>
    <row r="88" s="61" customFormat="1" x14ac:dyDescent="0.25"/>
    <row r="89" s="61" customFormat="1" x14ac:dyDescent="0.25"/>
    <row r="90" s="61" customFormat="1" x14ac:dyDescent="0.25"/>
    <row r="91" s="61" customFormat="1" x14ac:dyDescent="0.25"/>
  </sheetData>
  <mergeCells count="4">
    <mergeCell ref="B2:B3"/>
    <mergeCell ref="R2:R3"/>
    <mergeCell ref="B4:R4"/>
    <mergeCell ref="B7:R7"/>
  </mergeCells>
  <pageMargins left="0.7" right="0.7" top="0.75" bottom="0.75" header="0.3" footer="0.3"/>
  <pageSetup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AE44-923A-4BC0-83EB-8549D6C66BCB}">
  <sheetPr codeName="Feuil15">
    <tabColor theme="9" tint="-0.499984740745262"/>
  </sheetPr>
  <dimension ref="A1:AH36"/>
  <sheetViews>
    <sheetView workbookViewId="0"/>
  </sheetViews>
  <sheetFormatPr baseColWidth="10" defaultRowHeight="15" x14ac:dyDescent="0.25"/>
  <cols>
    <col min="1" max="1" width="11.42578125" style="13" customWidth="1"/>
    <col min="2" max="2" width="17.42578125" style="13" customWidth="1"/>
    <col min="3" max="32" width="11.42578125" style="13" hidden="1" customWidth="1"/>
    <col min="33" max="33" width="11.42578125" style="13" customWidth="1"/>
    <col min="34" max="16384" width="11.42578125" style="13"/>
  </cols>
  <sheetData>
    <row r="1" spans="1:34" ht="15" customHeight="1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15.75" customHeight="1" thickBot="1" x14ac:dyDescent="0.3">
      <c r="A2" s="11"/>
      <c r="B2" s="187" t="s">
        <v>43</v>
      </c>
      <c r="C2" s="188" t="s">
        <v>1708</v>
      </c>
      <c r="D2" s="188"/>
      <c r="E2" s="188" t="s">
        <v>1708</v>
      </c>
      <c r="F2" s="188"/>
      <c r="G2" s="188" t="s">
        <v>1709</v>
      </c>
      <c r="H2" s="188"/>
      <c r="I2" s="188" t="s">
        <v>1728</v>
      </c>
      <c r="J2" s="188"/>
      <c r="K2" s="188" t="s">
        <v>1710</v>
      </c>
      <c r="L2" s="188"/>
      <c r="M2" s="188" t="s">
        <v>1711</v>
      </c>
      <c r="N2" s="188"/>
      <c r="O2" s="188" t="s">
        <v>1747</v>
      </c>
      <c r="P2" s="188"/>
      <c r="Q2" s="188" t="s">
        <v>1712</v>
      </c>
      <c r="R2" s="188"/>
      <c r="S2" s="188" t="s">
        <v>1713</v>
      </c>
      <c r="T2" s="188"/>
      <c r="U2" s="188" t="s">
        <v>1714</v>
      </c>
      <c r="V2" s="188"/>
      <c r="W2" s="188" t="s">
        <v>1715</v>
      </c>
      <c r="X2" s="188"/>
      <c r="Y2" s="188" t="s">
        <v>1716</v>
      </c>
      <c r="Z2" s="188"/>
      <c r="AA2" s="188" t="s">
        <v>1717</v>
      </c>
      <c r="AB2" s="188"/>
      <c r="AC2" s="188" t="s">
        <v>1752</v>
      </c>
      <c r="AD2" s="188"/>
      <c r="AE2" s="188" t="s">
        <v>1748</v>
      </c>
      <c r="AF2" s="188"/>
      <c r="AG2" s="205" t="s">
        <v>22</v>
      </c>
      <c r="AH2" s="11"/>
    </row>
    <row r="3" spans="1:34" ht="15.75" customHeight="1" thickBot="1" x14ac:dyDescent="0.3">
      <c r="A3" s="11"/>
      <c r="B3" s="187"/>
      <c r="C3" s="188" t="s">
        <v>44</v>
      </c>
      <c r="D3" s="188"/>
      <c r="E3" s="188" t="s">
        <v>45</v>
      </c>
      <c r="F3" s="188"/>
      <c r="G3" s="188" t="s">
        <v>77</v>
      </c>
      <c r="H3" s="188"/>
      <c r="I3" s="188" t="s">
        <v>78</v>
      </c>
      <c r="J3" s="188"/>
      <c r="K3" s="188" t="s">
        <v>79</v>
      </c>
      <c r="L3" s="188"/>
      <c r="M3" s="188" t="s">
        <v>80</v>
      </c>
      <c r="N3" s="188"/>
      <c r="O3" s="188" t="s">
        <v>81</v>
      </c>
      <c r="P3" s="188"/>
      <c r="Q3" s="188" t="s">
        <v>82</v>
      </c>
      <c r="R3" s="188"/>
      <c r="S3" s="188" t="s">
        <v>83</v>
      </c>
      <c r="T3" s="188"/>
      <c r="U3" s="188" t="s">
        <v>84</v>
      </c>
      <c r="V3" s="188"/>
      <c r="W3" s="188" t="s">
        <v>85</v>
      </c>
      <c r="X3" s="188"/>
      <c r="Y3" s="188" t="s">
        <v>1584</v>
      </c>
      <c r="Z3" s="188"/>
      <c r="AA3" s="188" t="s">
        <v>1585</v>
      </c>
      <c r="AB3" s="188"/>
      <c r="AC3" s="188" t="s">
        <v>1589</v>
      </c>
      <c r="AD3" s="188"/>
      <c r="AE3" s="188" t="s">
        <v>1590</v>
      </c>
      <c r="AF3" s="188"/>
      <c r="AG3" s="205"/>
      <c r="AH3" s="11"/>
    </row>
    <row r="4" spans="1:34" ht="72" customHeight="1" thickBot="1" x14ac:dyDescent="0.3">
      <c r="A4" s="11"/>
      <c r="B4" s="187"/>
      <c r="C4" s="146" t="s">
        <v>46</v>
      </c>
      <c r="D4" s="146" t="s">
        <v>47</v>
      </c>
      <c r="E4" s="146" t="s">
        <v>46</v>
      </c>
      <c r="F4" s="146" t="s">
        <v>47</v>
      </c>
      <c r="G4" s="146" t="s">
        <v>46</v>
      </c>
      <c r="H4" s="146" t="s">
        <v>47</v>
      </c>
      <c r="I4" s="146" t="s">
        <v>46</v>
      </c>
      <c r="J4" s="146" t="s">
        <v>47</v>
      </c>
      <c r="K4" s="146" t="s">
        <v>46</v>
      </c>
      <c r="L4" s="146" t="s">
        <v>47</v>
      </c>
      <c r="M4" s="146" t="s">
        <v>46</v>
      </c>
      <c r="N4" s="146" t="s">
        <v>47</v>
      </c>
      <c r="O4" s="146" t="s">
        <v>46</v>
      </c>
      <c r="P4" s="146" t="s">
        <v>47</v>
      </c>
      <c r="Q4" s="146" t="s">
        <v>46</v>
      </c>
      <c r="R4" s="146" t="s">
        <v>47</v>
      </c>
      <c r="S4" s="146" t="s">
        <v>46</v>
      </c>
      <c r="T4" s="146" t="s">
        <v>47</v>
      </c>
      <c r="U4" s="146" t="s">
        <v>46</v>
      </c>
      <c r="V4" s="146" t="s">
        <v>47</v>
      </c>
      <c r="W4" s="146" t="s">
        <v>46</v>
      </c>
      <c r="X4" s="146" t="s">
        <v>47</v>
      </c>
      <c r="Y4" s="146" t="s">
        <v>46</v>
      </c>
      <c r="Z4" s="146" t="s">
        <v>47</v>
      </c>
      <c r="AA4" s="146" t="s">
        <v>46</v>
      </c>
      <c r="AB4" s="146" t="s">
        <v>47</v>
      </c>
      <c r="AC4" s="146" t="s">
        <v>46</v>
      </c>
      <c r="AD4" s="146" t="s">
        <v>47</v>
      </c>
      <c r="AE4" s="146" t="s">
        <v>46</v>
      </c>
      <c r="AF4" s="146" t="s">
        <v>47</v>
      </c>
      <c r="AG4" s="205"/>
      <c r="AH4" s="11"/>
    </row>
    <row r="5" spans="1:34" ht="15.75" customHeight="1" thickBot="1" x14ac:dyDescent="0.3">
      <c r="A5" s="11"/>
      <c r="B5" s="204" t="s">
        <v>52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11"/>
    </row>
    <row r="6" spans="1:34" ht="15.75" customHeight="1" thickBot="1" x14ac:dyDescent="0.3">
      <c r="A6" s="11"/>
      <c r="B6" s="203" t="s">
        <v>48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11"/>
    </row>
    <row r="7" spans="1:34" ht="15.75" customHeight="1" thickBot="1" x14ac:dyDescent="0.3">
      <c r="A7" s="11"/>
      <c r="B7" s="130" t="s">
        <v>50</v>
      </c>
      <c r="C7" s="166">
        <f>'DA-DAS contributeur2'!BC45</f>
        <v>0</v>
      </c>
      <c r="D7" s="166">
        <f>'DA-DAS contributeur2'!BR45</f>
        <v>0</v>
      </c>
      <c r="E7" s="166">
        <f>'DA-DAS contributeur2'!BD45</f>
        <v>0</v>
      </c>
      <c r="F7" s="169">
        <f>'DA-DAS contributeur2'!BS45</f>
        <v>0</v>
      </c>
      <c r="G7" s="166">
        <f>'DA-DAS contributeur2'!BE45</f>
        <v>0</v>
      </c>
      <c r="H7" s="169">
        <f>'DA-DAS contributeur2'!BT45</f>
        <v>0</v>
      </c>
      <c r="I7" s="169">
        <f>'DA-DAS contributeur2'!BF45</f>
        <v>0</v>
      </c>
      <c r="J7" s="169">
        <f>'DA-DAS contributeur2'!BU45</f>
        <v>0</v>
      </c>
      <c r="K7" s="170">
        <f>'DA-DAS contributeur2'!BG45</f>
        <v>0</v>
      </c>
      <c r="L7" s="170">
        <f>'DA-DAS contributeur2'!BV45</f>
        <v>0</v>
      </c>
      <c r="M7" s="170">
        <f>'DA-DAS contributeur2'!BH45</f>
        <v>0</v>
      </c>
      <c r="N7" s="170">
        <f>'DA-DAS contributeur2'!BW45</f>
        <v>0</v>
      </c>
      <c r="O7" s="166">
        <f>'DA-DAS contributeur2'!BI45</f>
        <v>0</v>
      </c>
      <c r="P7" s="169">
        <f>'DA-DAS contributeur2'!BX45</f>
        <v>0</v>
      </c>
      <c r="Q7" s="166">
        <f>'DA-DAS contributeur2'!BJ45</f>
        <v>0</v>
      </c>
      <c r="R7" s="169">
        <f>'DA-DAS contributeur2'!BY45</f>
        <v>0</v>
      </c>
      <c r="S7" s="166">
        <f>'DA-DAS contributeur2'!BK45</f>
        <v>0</v>
      </c>
      <c r="T7" s="169">
        <f>'DA-DAS contributeur2'!BZ45</f>
        <v>0</v>
      </c>
      <c r="U7" s="169">
        <f>'DA-DAS contributeur2'!BL45</f>
        <v>0</v>
      </c>
      <c r="V7" s="169">
        <f>'DA-DAS contributeur2'!CA45</f>
        <v>0</v>
      </c>
      <c r="W7" s="170">
        <f>'DA-DAS contributeur2'!BM45</f>
        <v>0</v>
      </c>
      <c r="X7" s="170">
        <f>'DA-DAS contributeur2'!CB45</f>
        <v>0</v>
      </c>
      <c r="Y7" s="170">
        <f>'DA-DAS contributeur2'!BN45</f>
        <v>0</v>
      </c>
      <c r="Z7" s="170">
        <f>'DA-DAS contributeur2'!CC45</f>
        <v>0</v>
      </c>
      <c r="AA7" s="170">
        <f>'DA-DAS contributeur2'!BO45</f>
        <v>0</v>
      </c>
      <c r="AB7" s="170">
        <f>'DA-DAS contributeur2'!CD45</f>
        <v>0</v>
      </c>
      <c r="AC7" s="170">
        <f>'DA-DAS contributeur2'!BP45</f>
        <v>0</v>
      </c>
      <c r="AD7" s="170">
        <f>'DA-DAS contributeur2'!CE45</f>
        <v>0</v>
      </c>
      <c r="AE7" s="170">
        <f>'DA-DAS contributeur2'!BQ45</f>
        <v>0</v>
      </c>
      <c r="AF7" s="170">
        <f>'DA-DAS contributeur2'!CF45</f>
        <v>0</v>
      </c>
      <c r="AG7" s="171">
        <f>SUM(C7:AF7)</f>
        <v>0</v>
      </c>
      <c r="AH7" s="11"/>
    </row>
    <row r="8" spans="1:34" ht="15.75" customHeight="1" thickBot="1" x14ac:dyDescent="0.3">
      <c r="A8" s="11"/>
      <c r="B8" s="130" t="s">
        <v>1727</v>
      </c>
      <c r="C8" s="166">
        <f>'DA-DAS contributeur2'!CG45</f>
        <v>0</v>
      </c>
      <c r="D8" s="166">
        <f>'DA-DAS contributeur2'!CV45</f>
        <v>0</v>
      </c>
      <c r="E8" s="166">
        <f>'DA-DAS contributeur2'!CH45</f>
        <v>0</v>
      </c>
      <c r="F8" s="166">
        <f>'DA-DAS contributeur2'!CW45</f>
        <v>0</v>
      </c>
      <c r="G8" s="166">
        <f>'DA-DAS contributeur2'!CI45</f>
        <v>0</v>
      </c>
      <c r="H8" s="166">
        <f>'DA-DAS contributeur2'!CX45</f>
        <v>0</v>
      </c>
      <c r="I8" s="169">
        <f>'DA-DAS contributeur2'!CJ45</f>
        <v>0</v>
      </c>
      <c r="J8" s="166">
        <f>'DA-DAS contributeur2'!CY45</f>
        <v>0</v>
      </c>
      <c r="K8" s="170">
        <f>'DA-DAS contributeur2'!CK45</f>
        <v>0</v>
      </c>
      <c r="L8" s="166">
        <f>'DA-DAS contributeur2'!CZ45</f>
        <v>0</v>
      </c>
      <c r="M8" s="170">
        <f>'DA-DAS contributeur2'!CL45</f>
        <v>0</v>
      </c>
      <c r="N8" s="166">
        <f>'DA-DAS contributeur2'!DA45</f>
        <v>0</v>
      </c>
      <c r="O8" s="170">
        <f>'DA-DAS contributeur2'!CM45</f>
        <v>0</v>
      </c>
      <c r="P8" s="166">
        <f>'DA-DAS contributeur2'!DB45</f>
        <v>0</v>
      </c>
      <c r="Q8" s="170">
        <f>'DA-DAS contributeur2'!CN45</f>
        <v>0</v>
      </c>
      <c r="R8" s="166">
        <f>'DA-DAS contributeur2'!DC45</f>
        <v>0</v>
      </c>
      <c r="S8" s="170">
        <f>'DA-DAS contributeur2'!CO45</f>
        <v>0</v>
      </c>
      <c r="T8" s="166">
        <f>'DA-DAS contributeur2'!DD45</f>
        <v>0</v>
      </c>
      <c r="U8" s="170">
        <f>'DA-DAS contributeur2'!CP45</f>
        <v>0</v>
      </c>
      <c r="V8" s="166">
        <f>'DA-DAS contributeur2'!DE45</f>
        <v>0</v>
      </c>
      <c r="W8" s="170">
        <f>'DA-DAS contributeur2'!CQ45</f>
        <v>0</v>
      </c>
      <c r="X8" s="166">
        <f>'DA-DAS contributeur2'!DF45</f>
        <v>0</v>
      </c>
      <c r="Y8" s="170">
        <f>'DA-DAS contributeur2'!CR45</f>
        <v>0</v>
      </c>
      <c r="Z8" s="166">
        <f>'DA-DAS contributeur2'!DG45</f>
        <v>0</v>
      </c>
      <c r="AA8" s="170">
        <f>'DA-DAS contributeur2'!CS45</f>
        <v>0</v>
      </c>
      <c r="AB8" s="166">
        <f>'DA-DAS contributeur2'!DH45</f>
        <v>0</v>
      </c>
      <c r="AC8" s="170">
        <f>'DA-DAS contributeur2'!CT45</f>
        <v>0</v>
      </c>
      <c r="AD8" s="166">
        <f>'DA-DAS contributeur2'!DI45</f>
        <v>0</v>
      </c>
      <c r="AE8" s="170">
        <f>'DA-DAS contributeur2'!CU45</f>
        <v>0</v>
      </c>
      <c r="AF8" s="166">
        <f>'DA-DAS contributeur2'!DJ45</f>
        <v>0</v>
      </c>
      <c r="AG8" s="171">
        <f>SUM(C8:AF8)</f>
        <v>0</v>
      </c>
      <c r="AH8" s="11"/>
    </row>
    <row r="9" spans="1:34" ht="15.75" customHeight="1" thickBot="1" x14ac:dyDescent="0.3">
      <c r="A9" s="11"/>
      <c r="B9" s="132" t="s">
        <v>1726</v>
      </c>
      <c r="C9" s="160">
        <v>0</v>
      </c>
      <c r="D9" s="172">
        <v>0</v>
      </c>
      <c r="E9" s="160">
        <v>0</v>
      </c>
      <c r="F9" s="172">
        <v>0</v>
      </c>
      <c r="G9" s="160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60">
        <v>0</v>
      </c>
      <c r="P9" s="172">
        <v>0</v>
      </c>
      <c r="Q9" s="160">
        <v>0</v>
      </c>
      <c r="R9" s="172">
        <v>0</v>
      </c>
      <c r="S9" s="160">
        <v>0</v>
      </c>
      <c r="T9" s="172">
        <v>0</v>
      </c>
      <c r="U9" s="172">
        <v>0</v>
      </c>
      <c r="V9" s="172">
        <v>0</v>
      </c>
      <c r="W9" s="172">
        <v>0</v>
      </c>
      <c r="X9" s="172">
        <v>0</v>
      </c>
      <c r="Y9" s="172">
        <v>0</v>
      </c>
      <c r="Z9" s="172">
        <v>0</v>
      </c>
      <c r="AA9" s="172">
        <v>0</v>
      </c>
      <c r="AB9" s="172">
        <v>0</v>
      </c>
      <c r="AC9" s="172">
        <v>0</v>
      </c>
      <c r="AD9" s="172">
        <v>0</v>
      </c>
      <c r="AE9" s="172">
        <v>0</v>
      </c>
      <c r="AF9" s="172">
        <v>0</v>
      </c>
      <c r="AG9" s="171">
        <f>SUM(C9:AF9)</f>
        <v>0</v>
      </c>
      <c r="AH9" s="11"/>
    </row>
    <row r="10" spans="1:34" ht="15.75" customHeight="1" thickBot="1" x14ac:dyDescent="0.3">
      <c r="A10" s="11"/>
      <c r="B10" s="130" t="s">
        <v>51</v>
      </c>
      <c r="C10" s="160">
        <v>0</v>
      </c>
      <c r="D10" s="172">
        <v>0</v>
      </c>
      <c r="E10" s="160">
        <v>0</v>
      </c>
      <c r="F10" s="172">
        <v>0</v>
      </c>
      <c r="G10" s="160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60">
        <v>0</v>
      </c>
      <c r="P10" s="172">
        <v>0</v>
      </c>
      <c r="Q10" s="160">
        <v>0</v>
      </c>
      <c r="R10" s="172">
        <v>0</v>
      </c>
      <c r="S10" s="160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0</v>
      </c>
      <c r="AD10" s="172">
        <v>0</v>
      </c>
      <c r="AE10" s="172">
        <v>0</v>
      </c>
      <c r="AF10" s="172">
        <v>0</v>
      </c>
      <c r="AG10" s="171">
        <f>SUM(C10:AF10)</f>
        <v>0</v>
      </c>
      <c r="AH10" s="11"/>
    </row>
    <row r="11" spans="1:34" ht="15.75" customHeight="1" thickBot="1" x14ac:dyDescent="0.3">
      <c r="A11" s="11"/>
      <c r="B11" s="203" t="s">
        <v>53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11"/>
    </row>
    <row r="12" spans="1:34" ht="15.75" customHeight="1" thickBot="1" x14ac:dyDescent="0.3">
      <c r="A12" s="11"/>
      <c r="B12" s="130" t="s">
        <v>54</v>
      </c>
      <c r="C12" s="160">
        <v>0</v>
      </c>
      <c r="D12" s="172">
        <v>0</v>
      </c>
      <c r="E12" s="160">
        <v>0</v>
      </c>
      <c r="F12" s="172">
        <v>0</v>
      </c>
      <c r="G12" s="160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60">
        <v>0</v>
      </c>
      <c r="P12" s="172">
        <v>0</v>
      </c>
      <c r="Q12" s="160">
        <v>0</v>
      </c>
      <c r="R12" s="172">
        <v>0</v>
      </c>
      <c r="S12" s="160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172">
        <v>0</v>
      </c>
      <c r="AB12" s="172">
        <v>0</v>
      </c>
      <c r="AC12" s="172">
        <v>0</v>
      </c>
      <c r="AD12" s="172">
        <v>0</v>
      </c>
      <c r="AE12" s="172">
        <v>0</v>
      </c>
      <c r="AF12" s="172">
        <v>0</v>
      </c>
      <c r="AG12" s="171">
        <f>SUM(C12:AF12)</f>
        <v>0</v>
      </c>
      <c r="AH12" s="11"/>
    </row>
    <row r="13" spans="1:34" ht="37.5" customHeight="1" thickBot="1" x14ac:dyDescent="0.3">
      <c r="A13" s="11"/>
      <c r="B13" s="132" t="s">
        <v>55</v>
      </c>
      <c r="C13" s="166">
        <f>'DA-DAS contributeur2'!DK45</f>
        <v>0</v>
      </c>
      <c r="D13" s="166">
        <f>'DA-DAS contributeur2'!DZ45</f>
        <v>0</v>
      </c>
      <c r="E13" s="166">
        <f>'DA-DAS contributeur2'!DL45</f>
        <v>0</v>
      </c>
      <c r="F13" s="166">
        <f>'DA-DAS contributeur2'!EA45</f>
        <v>0</v>
      </c>
      <c r="G13" s="166">
        <f>'DA-DAS contributeur2'!DM45</f>
        <v>0</v>
      </c>
      <c r="H13" s="166">
        <f>'DA-DAS contributeur2'!EB45</f>
        <v>0</v>
      </c>
      <c r="I13" s="166">
        <f>'DA-DAS contributeur2'!DN45</f>
        <v>0</v>
      </c>
      <c r="J13" s="166">
        <f>'DA-DAS contributeur2'!EC45</f>
        <v>0</v>
      </c>
      <c r="K13" s="166">
        <f>'DA-DAS contributeur2'!DO45</f>
        <v>0</v>
      </c>
      <c r="L13" s="166">
        <f>'DA-DAS contributeur2'!ED45</f>
        <v>0</v>
      </c>
      <c r="M13" s="166">
        <f>'DA-DAS contributeur2'!DP45</f>
        <v>0</v>
      </c>
      <c r="N13" s="166">
        <f>'DA-DAS contributeur2'!EE45</f>
        <v>0</v>
      </c>
      <c r="O13" s="166">
        <f>'DA-DAS contributeur2'!DQ45</f>
        <v>0</v>
      </c>
      <c r="P13" s="166">
        <f>'DA-DAS contributeur2'!EF45</f>
        <v>0</v>
      </c>
      <c r="Q13" s="166">
        <f>'DA-DAS contributeur2'!DR45</f>
        <v>0</v>
      </c>
      <c r="R13" s="166">
        <f>'DA-DAS contributeur2'!EG45</f>
        <v>0</v>
      </c>
      <c r="S13" s="166">
        <f>'DA-DAS contributeur2'!DS45</f>
        <v>0</v>
      </c>
      <c r="T13" s="166">
        <f>'DA-DAS contributeur2'!EH45</f>
        <v>0</v>
      </c>
      <c r="U13" s="166">
        <f>'DA-DAS contributeur2'!DT45</f>
        <v>0</v>
      </c>
      <c r="V13" s="166">
        <f>'DA-DAS contributeur2'!EI45</f>
        <v>0</v>
      </c>
      <c r="W13" s="166">
        <f>'DA-DAS contributeur2'!DU45</f>
        <v>0</v>
      </c>
      <c r="X13" s="166">
        <f>'DA-DAS contributeur2'!EJ45</f>
        <v>0</v>
      </c>
      <c r="Y13" s="166">
        <f>'DA-DAS contributeur2'!DV45</f>
        <v>0</v>
      </c>
      <c r="Z13" s="166">
        <f>'DA-DAS contributeur2'!EK45</f>
        <v>0</v>
      </c>
      <c r="AA13" s="166">
        <f>'DA-DAS contributeur2'!DW45</f>
        <v>0</v>
      </c>
      <c r="AB13" s="166">
        <f>'DA-DAS contributeur2'!EL45</f>
        <v>0</v>
      </c>
      <c r="AC13" s="166">
        <f>'DA-DAS contributeur2'!DX45</f>
        <v>0</v>
      </c>
      <c r="AD13" s="166">
        <f>'DA-DAS contributeur2'!EM45</f>
        <v>0</v>
      </c>
      <c r="AE13" s="166">
        <f>'DA-DAS contributeur2'!DY45</f>
        <v>0</v>
      </c>
      <c r="AF13" s="166">
        <f>'DA-DAS contributeur2'!EN45</f>
        <v>0</v>
      </c>
      <c r="AG13" s="171">
        <f>SUM(C13:AF13)</f>
        <v>0</v>
      </c>
      <c r="AH13" s="11"/>
    </row>
    <row r="14" spans="1:34" ht="15" customHeight="1" x14ac:dyDescent="0.25">
      <c r="A14" s="1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1"/>
    </row>
    <row r="15" spans="1:34" ht="15" customHeight="1" thickBot="1" x14ac:dyDescent="0.3">
      <c r="A15" s="1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1"/>
    </row>
    <row r="16" spans="1:34" ht="15.75" customHeight="1" thickBot="1" x14ac:dyDescent="0.3">
      <c r="A16" s="11"/>
      <c r="B16" s="187" t="s">
        <v>43</v>
      </c>
      <c r="C16" s="188" t="str">
        <f>C2</f>
        <v>Année 1</v>
      </c>
      <c r="D16" s="188"/>
      <c r="E16" s="188" t="str">
        <f>E2</f>
        <v>Année 1</v>
      </c>
      <c r="F16" s="188"/>
      <c r="G16" s="188" t="str">
        <f>G2</f>
        <v>Année 2</v>
      </c>
      <c r="H16" s="188"/>
      <c r="I16" s="188" t="str">
        <f>I2</f>
        <v>Année 3</v>
      </c>
      <c r="J16" s="188"/>
      <c r="K16" s="188" t="str">
        <f>K2</f>
        <v>Année 4</v>
      </c>
      <c r="L16" s="188"/>
      <c r="M16" s="188" t="str">
        <f>M2</f>
        <v>Année 5</v>
      </c>
      <c r="N16" s="188"/>
      <c r="O16" s="188" t="str">
        <f>O2</f>
        <v>Année 6</v>
      </c>
      <c r="P16" s="188"/>
      <c r="Q16" s="188" t="str">
        <f>Q2</f>
        <v>Année 7</v>
      </c>
      <c r="R16" s="188"/>
      <c r="S16" s="188" t="str">
        <f>S2</f>
        <v>Année 8</v>
      </c>
      <c r="T16" s="188"/>
      <c r="U16" s="188" t="str">
        <f>U2</f>
        <v>Année 9</v>
      </c>
      <c r="V16" s="188"/>
      <c r="W16" s="188" t="str">
        <f>W2</f>
        <v>Année 10</v>
      </c>
      <c r="X16" s="188"/>
      <c r="Y16" s="188" t="str">
        <f>Y2</f>
        <v>Année 11</v>
      </c>
      <c r="Z16" s="188"/>
      <c r="AA16" s="188" t="str">
        <f>AA2</f>
        <v>Année 12</v>
      </c>
      <c r="AB16" s="188"/>
      <c r="AC16" s="188" t="str">
        <f>AC2</f>
        <v>Année 13</v>
      </c>
      <c r="AD16" s="188"/>
      <c r="AE16" s="188" t="str">
        <f>AE2</f>
        <v>Année 14</v>
      </c>
      <c r="AF16" s="188"/>
      <c r="AG16" s="205" t="s">
        <v>22</v>
      </c>
      <c r="AH16" s="11"/>
    </row>
    <row r="17" spans="1:34" ht="15.75" customHeight="1" thickBot="1" x14ac:dyDescent="0.3">
      <c r="A17" s="11"/>
      <c r="B17" s="187"/>
      <c r="C17" s="188" t="s">
        <v>44</v>
      </c>
      <c r="D17" s="188"/>
      <c r="E17" s="188" t="s">
        <v>45</v>
      </c>
      <c r="F17" s="188"/>
      <c r="G17" s="188" t="s">
        <v>77</v>
      </c>
      <c r="H17" s="188"/>
      <c r="I17" s="188" t="s">
        <v>78</v>
      </c>
      <c r="J17" s="188"/>
      <c r="K17" s="188" t="s">
        <v>79</v>
      </c>
      <c r="L17" s="188"/>
      <c r="M17" s="188" t="s">
        <v>80</v>
      </c>
      <c r="N17" s="188"/>
      <c r="O17" s="188" t="s">
        <v>81</v>
      </c>
      <c r="P17" s="188"/>
      <c r="Q17" s="188" t="s">
        <v>82</v>
      </c>
      <c r="R17" s="188"/>
      <c r="S17" s="188" t="s">
        <v>83</v>
      </c>
      <c r="T17" s="188"/>
      <c r="U17" s="188" t="s">
        <v>84</v>
      </c>
      <c r="V17" s="188"/>
      <c r="W17" s="188" t="s">
        <v>85</v>
      </c>
      <c r="X17" s="188"/>
      <c r="Y17" s="188" t="s">
        <v>1584</v>
      </c>
      <c r="Z17" s="188"/>
      <c r="AA17" s="188" t="s">
        <v>1585</v>
      </c>
      <c r="AB17" s="188"/>
      <c r="AC17" s="188" t="s">
        <v>1589</v>
      </c>
      <c r="AD17" s="188"/>
      <c r="AE17" s="188" t="s">
        <v>1590</v>
      </c>
      <c r="AF17" s="188"/>
      <c r="AG17" s="205"/>
      <c r="AH17" s="11"/>
    </row>
    <row r="18" spans="1:34" ht="72" customHeight="1" thickBot="1" x14ac:dyDescent="0.3">
      <c r="A18" s="11"/>
      <c r="B18" s="187"/>
      <c r="C18" s="146" t="s">
        <v>46</v>
      </c>
      <c r="D18" s="146" t="s">
        <v>47</v>
      </c>
      <c r="E18" s="146" t="s">
        <v>46</v>
      </c>
      <c r="F18" s="146" t="s">
        <v>47</v>
      </c>
      <c r="G18" s="146" t="s">
        <v>46</v>
      </c>
      <c r="H18" s="146" t="s">
        <v>47</v>
      </c>
      <c r="I18" s="146" t="s">
        <v>46</v>
      </c>
      <c r="J18" s="146" t="s">
        <v>47</v>
      </c>
      <c r="K18" s="146" t="s">
        <v>46</v>
      </c>
      <c r="L18" s="146" t="s">
        <v>47</v>
      </c>
      <c r="M18" s="146" t="s">
        <v>46</v>
      </c>
      <c r="N18" s="146" t="s">
        <v>47</v>
      </c>
      <c r="O18" s="146" t="s">
        <v>46</v>
      </c>
      <c r="P18" s="146" t="s">
        <v>47</v>
      </c>
      <c r="Q18" s="146" t="s">
        <v>46</v>
      </c>
      <c r="R18" s="146" t="s">
        <v>47</v>
      </c>
      <c r="S18" s="146" t="s">
        <v>46</v>
      </c>
      <c r="T18" s="146" t="s">
        <v>47</v>
      </c>
      <c r="U18" s="146" t="s">
        <v>46</v>
      </c>
      <c r="V18" s="146" t="s">
        <v>47</v>
      </c>
      <c r="W18" s="146" t="s">
        <v>46</v>
      </c>
      <c r="X18" s="146" t="s">
        <v>47</v>
      </c>
      <c r="Y18" s="146" t="s">
        <v>46</v>
      </c>
      <c r="Z18" s="146" t="s">
        <v>47</v>
      </c>
      <c r="AA18" s="146" t="s">
        <v>46</v>
      </c>
      <c r="AB18" s="146" t="s">
        <v>47</v>
      </c>
      <c r="AC18" s="146" t="s">
        <v>46</v>
      </c>
      <c r="AD18" s="146" t="s">
        <v>47</v>
      </c>
      <c r="AE18" s="146" t="s">
        <v>46</v>
      </c>
      <c r="AF18" s="146" t="s">
        <v>47</v>
      </c>
      <c r="AG18" s="205"/>
      <c r="AH18" s="11"/>
    </row>
    <row r="19" spans="1:34" ht="15.75" customHeight="1" thickBot="1" x14ac:dyDescent="0.3">
      <c r="A19" s="11"/>
      <c r="B19" s="206" t="s">
        <v>49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11"/>
    </row>
    <row r="20" spans="1:34" ht="15.75" customHeight="1" thickBot="1" x14ac:dyDescent="0.3">
      <c r="A20" s="11"/>
      <c r="B20" s="203" t="s">
        <v>48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11"/>
    </row>
    <row r="21" spans="1:34" ht="15.75" customHeight="1" thickBot="1" x14ac:dyDescent="0.3">
      <c r="A21" s="11"/>
      <c r="B21" s="130" t="s">
        <v>50</v>
      </c>
      <c r="C21" s="166">
        <f>'DA-DAS contributeur1'!BC45</f>
        <v>0</v>
      </c>
      <c r="D21" s="166">
        <f>'DA-DAS contributeur1'!BR45</f>
        <v>0</v>
      </c>
      <c r="E21" s="166">
        <f>'DA-DAS contributeur1'!BD45</f>
        <v>0</v>
      </c>
      <c r="F21" s="169">
        <f>'DA-DAS contributeur1'!BS45</f>
        <v>0</v>
      </c>
      <c r="G21" s="166">
        <f>'DA-DAS contributeur1'!BE45</f>
        <v>0</v>
      </c>
      <c r="H21" s="169">
        <f>'DA-DAS contributeur1'!BT45</f>
        <v>0</v>
      </c>
      <c r="I21" s="169">
        <f>'DA-DAS contributeur1'!BF45</f>
        <v>0</v>
      </c>
      <c r="J21" s="169">
        <f>'DA-DAS contributeur1'!BU45</f>
        <v>0</v>
      </c>
      <c r="K21" s="170">
        <f>'DA-DAS contributeur1'!BG45</f>
        <v>0</v>
      </c>
      <c r="L21" s="170">
        <f>'DA-DAS contributeur1'!BV45</f>
        <v>0</v>
      </c>
      <c r="M21" s="170">
        <f>'DA-DAS contributeur1'!BH45</f>
        <v>0</v>
      </c>
      <c r="N21" s="170">
        <f>'DA-DAS contributeur1'!BW45</f>
        <v>0</v>
      </c>
      <c r="O21" s="166">
        <f>'DA-DAS contributeur1'!BI45</f>
        <v>0</v>
      </c>
      <c r="P21" s="169">
        <f>'DA-DAS contributeur1'!BX45</f>
        <v>0</v>
      </c>
      <c r="Q21" s="166">
        <f>'DA-DAS contributeur1'!BJ45</f>
        <v>0</v>
      </c>
      <c r="R21" s="169">
        <f>'DA-DAS contributeur1'!BY45</f>
        <v>0</v>
      </c>
      <c r="S21" s="166">
        <f>'DA-DAS contributeur1'!BK45</f>
        <v>0</v>
      </c>
      <c r="T21" s="169">
        <f>'DA-DAS contributeur1'!BZ45</f>
        <v>0</v>
      </c>
      <c r="U21" s="169">
        <f>'DA-DAS contributeur1'!BL45</f>
        <v>0</v>
      </c>
      <c r="V21" s="169">
        <f>'DA-DAS contributeur1'!CA45</f>
        <v>0</v>
      </c>
      <c r="W21" s="170">
        <f>'DA-DAS contributeur1'!BM45</f>
        <v>0</v>
      </c>
      <c r="X21" s="170">
        <f>'DA-DAS contributeur1'!CB45</f>
        <v>0</v>
      </c>
      <c r="Y21" s="170">
        <f>'DA-DAS contributeur1'!BN45</f>
        <v>0</v>
      </c>
      <c r="Z21" s="170">
        <f>'DA-DAS contributeur1'!CC45</f>
        <v>0</v>
      </c>
      <c r="AA21" s="170">
        <f>'DA-DAS contributeur1'!BO45</f>
        <v>0</v>
      </c>
      <c r="AB21" s="170">
        <f>'DA-DAS contributeur1'!CD45</f>
        <v>0</v>
      </c>
      <c r="AC21" s="170">
        <f>'DA-DAS contributeur1'!BP45</f>
        <v>0</v>
      </c>
      <c r="AD21" s="170">
        <f>'DA-DAS contributeur1'!CE45</f>
        <v>0</v>
      </c>
      <c r="AE21" s="170">
        <f>'DA-DAS contributeur1'!BQ45</f>
        <v>0</v>
      </c>
      <c r="AF21" s="170">
        <f>'DA-DAS contributeur1'!CF45</f>
        <v>0</v>
      </c>
      <c r="AG21" s="171">
        <f>SUM(C21:AF21)</f>
        <v>0</v>
      </c>
      <c r="AH21" s="11"/>
    </row>
    <row r="22" spans="1:34" ht="15.75" customHeight="1" thickBot="1" x14ac:dyDescent="0.3">
      <c r="A22" s="11"/>
      <c r="B22" s="130" t="s">
        <v>1727</v>
      </c>
      <c r="C22" s="166">
        <f>'DA-DAS contributeur1'!CG45</f>
        <v>0</v>
      </c>
      <c r="D22" s="169">
        <f>'DA-DAS contributeur1'!CV45</f>
        <v>0</v>
      </c>
      <c r="E22" s="166">
        <f>'DA-DAS contributeur1'!CH45</f>
        <v>0</v>
      </c>
      <c r="F22" s="169">
        <f>'DA-DAS contributeur1'!CW45</f>
        <v>0</v>
      </c>
      <c r="G22" s="166">
        <f>'DA-DAS contributeur1'!CI45</f>
        <v>0</v>
      </c>
      <c r="H22" s="169">
        <f>'DA-DAS contributeur1'!CX45</f>
        <v>0</v>
      </c>
      <c r="I22" s="169">
        <f>'DA-DAS contributeur1'!CJ45</f>
        <v>0</v>
      </c>
      <c r="J22" s="169">
        <f>'DA-DAS contributeur1'!CY45</f>
        <v>0</v>
      </c>
      <c r="K22" s="170">
        <f>'DA-DAS contributeur1'!CK45</f>
        <v>0</v>
      </c>
      <c r="L22" s="170">
        <f>'DA-DAS contributeur1'!CZ45</f>
        <v>0</v>
      </c>
      <c r="M22" s="170">
        <f>'DA-DAS contributeur1'!CL45</f>
        <v>0</v>
      </c>
      <c r="N22" s="170">
        <f>'DA-DAS contributeur1'!DA45</f>
        <v>0</v>
      </c>
      <c r="O22" s="166">
        <f>'DA-DAS contributeur1'!CM45</f>
        <v>0</v>
      </c>
      <c r="P22" s="169">
        <f>'DA-DAS contributeur1'!DB45</f>
        <v>0</v>
      </c>
      <c r="Q22" s="166">
        <f>'DA-DAS contributeur1'!CN45</f>
        <v>0</v>
      </c>
      <c r="R22" s="169">
        <f>'DA-DAS contributeur1'!DC45</f>
        <v>0</v>
      </c>
      <c r="S22" s="166">
        <f>'DA-DAS contributeur1'!CO45</f>
        <v>0</v>
      </c>
      <c r="T22" s="169">
        <f>'DA-DAS contributeur1'!DD45</f>
        <v>0</v>
      </c>
      <c r="U22" s="169">
        <f>'DA-DAS contributeur1'!CP45</f>
        <v>0</v>
      </c>
      <c r="V22" s="169">
        <f>'DA-DAS contributeur1'!DE45</f>
        <v>0</v>
      </c>
      <c r="W22" s="170">
        <f>'DA-DAS contributeur1'!CQ45</f>
        <v>0</v>
      </c>
      <c r="X22" s="170">
        <f>'DA-DAS contributeur1'!DF45</f>
        <v>0</v>
      </c>
      <c r="Y22" s="170">
        <f>'DA-DAS contributeur1'!CR45</f>
        <v>0</v>
      </c>
      <c r="Z22" s="170">
        <f>'DA-DAS contributeur1'!DG45</f>
        <v>0</v>
      </c>
      <c r="AA22" s="170">
        <f>'DA-DAS contributeur1'!CS45</f>
        <v>0</v>
      </c>
      <c r="AB22" s="170">
        <f>'DA-DAS contributeur1'!DH45</f>
        <v>0</v>
      </c>
      <c r="AC22" s="170">
        <f>'DA-DAS contributeur1'!CT45</f>
        <v>0</v>
      </c>
      <c r="AD22" s="170">
        <f>'DA-DAS contributeur1'!DI45</f>
        <v>0</v>
      </c>
      <c r="AE22" s="170">
        <f>'DA-DAS contributeur1'!CU45</f>
        <v>0</v>
      </c>
      <c r="AF22" s="170">
        <f>'DA-DAS contributeur1'!DJ45</f>
        <v>0</v>
      </c>
      <c r="AG22" s="171">
        <f>SUM(C22:AF22)</f>
        <v>0</v>
      </c>
      <c r="AH22" s="11"/>
    </row>
    <row r="23" spans="1:34" ht="15.75" customHeight="1" thickBot="1" x14ac:dyDescent="0.3">
      <c r="A23" s="11"/>
      <c r="B23" s="132" t="s">
        <v>1726</v>
      </c>
      <c r="C23" s="160">
        <v>0</v>
      </c>
      <c r="D23" s="172">
        <v>0</v>
      </c>
      <c r="E23" s="160">
        <v>0</v>
      </c>
      <c r="F23" s="172">
        <v>0</v>
      </c>
      <c r="G23" s="160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60">
        <v>0</v>
      </c>
      <c r="P23" s="172">
        <v>0</v>
      </c>
      <c r="Q23" s="160">
        <v>0</v>
      </c>
      <c r="R23" s="172">
        <v>0</v>
      </c>
      <c r="S23" s="160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1">
        <f>SUM(C23:AF23)</f>
        <v>0</v>
      </c>
      <c r="AH23" s="11"/>
    </row>
    <row r="24" spans="1:34" ht="15.75" customHeight="1" thickBot="1" x14ac:dyDescent="0.3">
      <c r="A24" s="11"/>
      <c r="B24" s="130" t="s">
        <v>51</v>
      </c>
      <c r="C24" s="160">
        <v>0</v>
      </c>
      <c r="D24" s="172">
        <v>0</v>
      </c>
      <c r="E24" s="160">
        <v>0</v>
      </c>
      <c r="F24" s="172">
        <v>0</v>
      </c>
      <c r="G24" s="160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60">
        <v>0</v>
      </c>
      <c r="P24" s="172">
        <v>0</v>
      </c>
      <c r="Q24" s="160">
        <v>0</v>
      </c>
      <c r="R24" s="172">
        <v>0</v>
      </c>
      <c r="S24" s="160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1">
        <f>SUM(C24:AF24)</f>
        <v>0</v>
      </c>
      <c r="AH24" s="11"/>
    </row>
    <row r="25" spans="1:34" ht="15.75" customHeight="1" thickBot="1" x14ac:dyDescent="0.3">
      <c r="A25" s="11"/>
      <c r="B25" s="203" t="s">
        <v>53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11"/>
    </row>
    <row r="26" spans="1:34" ht="15.75" customHeight="1" thickBot="1" x14ac:dyDescent="0.3">
      <c r="A26" s="11"/>
      <c r="B26" s="130" t="s">
        <v>54</v>
      </c>
      <c r="C26" s="160">
        <v>0</v>
      </c>
      <c r="D26" s="172">
        <v>0</v>
      </c>
      <c r="E26" s="160">
        <v>0</v>
      </c>
      <c r="F26" s="172">
        <v>0</v>
      </c>
      <c r="G26" s="160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60">
        <v>0</v>
      </c>
      <c r="P26" s="172">
        <v>0</v>
      </c>
      <c r="Q26" s="160">
        <v>0</v>
      </c>
      <c r="R26" s="172">
        <v>0</v>
      </c>
      <c r="S26" s="160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0</v>
      </c>
      <c r="AF26" s="172">
        <v>0</v>
      </c>
      <c r="AG26" s="171">
        <f>SUM(C26:AF26)</f>
        <v>0</v>
      </c>
      <c r="AH26" s="11"/>
    </row>
    <row r="27" spans="1:34" ht="37.5" customHeight="1" thickBot="1" x14ac:dyDescent="0.3">
      <c r="A27" s="11"/>
      <c r="B27" s="132" t="s">
        <v>55</v>
      </c>
      <c r="C27" s="171">
        <f>'DA-DAS contributeur1'!DK45</f>
        <v>0</v>
      </c>
      <c r="D27" s="170">
        <f>'DA-DAS contributeur1'!DZ45</f>
        <v>0</v>
      </c>
      <c r="E27" s="171">
        <f>'DA-DAS contributeur1'!DL45</f>
        <v>0</v>
      </c>
      <c r="F27" s="170">
        <f>'DA-DAS contributeur1'!EA45</f>
        <v>0</v>
      </c>
      <c r="G27" s="171">
        <f>'DA-DAS contributeur1'!DM45</f>
        <v>0</v>
      </c>
      <c r="H27" s="170">
        <f>'DA-DAS contributeur1'!EB45</f>
        <v>0</v>
      </c>
      <c r="I27" s="170">
        <f>'DA-DAS contributeur1'!DN45</f>
        <v>0</v>
      </c>
      <c r="J27" s="170">
        <f>'DA-DAS contributeur1'!EC45</f>
        <v>0</v>
      </c>
      <c r="K27" s="170">
        <f>'DA-DAS contributeur1'!DO45</f>
        <v>0</v>
      </c>
      <c r="L27" s="170">
        <f>'DA-DAS contributeur1'!ED45</f>
        <v>0</v>
      </c>
      <c r="M27" s="170">
        <f>'DA-DAS contributeur1'!DP45</f>
        <v>0</v>
      </c>
      <c r="N27" s="170">
        <f>'DA-DAS contributeur1'!EE45</f>
        <v>0</v>
      </c>
      <c r="O27" s="171">
        <f>'DA-DAS contributeur1'!DQ45</f>
        <v>0</v>
      </c>
      <c r="P27" s="170">
        <f>'DA-DAS contributeur1'!EF45</f>
        <v>0</v>
      </c>
      <c r="Q27" s="171">
        <f>'DA-DAS contributeur1'!DR45</f>
        <v>0</v>
      </c>
      <c r="R27" s="170">
        <f>'DA-DAS contributeur1'!EG45</f>
        <v>0</v>
      </c>
      <c r="S27" s="171">
        <f>'DA-DAS contributeur1'!DS45</f>
        <v>0</v>
      </c>
      <c r="T27" s="170">
        <f>'DA-DAS contributeur1'!EH45</f>
        <v>0</v>
      </c>
      <c r="U27" s="170">
        <f>'DA-DAS contributeur1'!DT45</f>
        <v>0</v>
      </c>
      <c r="V27" s="170">
        <f>'DA-DAS contributeur1'!EI45</f>
        <v>0</v>
      </c>
      <c r="W27" s="170">
        <f>'DA-DAS contributeur1'!DU45</f>
        <v>0</v>
      </c>
      <c r="X27" s="170">
        <f>'DA-DAS contributeur1'!EJ45</f>
        <v>0</v>
      </c>
      <c r="Y27" s="170">
        <f>'DA-DAS contributeur1'!DV45</f>
        <v>0</v>
      </c>
      <c r="Z27" s="170">
        <f>'DA-DAS contributeur1'!EK45</f>
        <v>0</v>
      </c>
      <c r="AA27" s="170">
        <f>'DA-DAS contributeur1'!DW45</f>
        <v>0</v>
      </c>
      <c r="AB27" s="170">
        <f>'DA-DAS contributeur1'!EL45</f>
        <v>0</v>
      </c>
      <c r="AC27" s="170">
        <f>'DA-DAS contributeur1'!DX45</f>
        <v>0</v>
      </c>
      <c r="AD27" s="170">
        <f>'DA-DAS contributeur1'!EM45</f>
        <v>0</v>
      </c>
      <c r="AE27" s="170">
        <f>'DA-DAS contributeur1'!DY45</f>
        <v>0</v>
      </c>
      <c r="AF27" s="170">
        <f>'DA-DAS contributeur1'!EN45</f>
        <v>0</v>
      </c>
      <c r="AG27" s="171">
        <f>SUM(C27:AF27)</f>
        <v>0</v>
      </c>
      <c r="AH27" s="11"/>
    </row>
    <row r="28" spans="1:34" ht="30" customHeight="1" thickBot="1" x14ac:dyDescent="0.3">
      <c r="A28" s="11"/>
      <c r="B28" s="138" t="s">
        <v>56</v>
      </c>
      <c r="C28" s="173">
        <f>SUM(C7,C8,C9,C10,C21,C22,C23,C24)</f>
        <v>0</v>
      </c>
      <c r="D28" s="173">
        <f t="shared" ref="D28:AF28" si="0">SUM(D7,D8,D9,D10,D21,D22,D23,D24)</f>
        <v>0</v>
      </c>
      <c r="E28" s="173">
        <f t="shared" si="0"/>
        <v>0</v>
      </c>
      <c r="F28" s="173">
        <f t="shared" si="0"/>
        <v>0</v>
      </c>
      <c r="G28" s="173">
        <f t="shared" si="0"/>
        <v>0</v>
      </c>
      <c r="H28" s="173">
        <f t="shared" si="0"/>
        <v>0</v>
      </c>
      <c r="I28" s="173">
        <f t="shared" si="0"/>
        <v>0</v>
      </c>
      <c r="J28" s="173">
        <f t="shared" si="0"/>
        <v>0</v>
      </c>
      <c r="K28" s="173">
        <f t="shared" si="0"/>
        <v>0</v>
      </c>
      <c r="L28" s="173">
        <f t="shared" si="0"/>
        <v>0</v>
      </c>
      <c r="M28" s="173">
        <f t="shared" si="0"/>
        <v>0</v>
      </c>
      <c r="N28" s="173">
        <f t="shared" si="0"/>
        <v>0</v>
      </c>
      <c r="O28" s="173">
        <f t="shared" si="0"/>
        <v>0</v>
      </c>
      <c r="P28" s="173">
        <f t="shared" si="0"/>
        <v>0</v>
      </c>
      <c r="Q28" s="173">
        <f t="shared" si="0"/>
        <v>0</v>
      </c>
      <c r="R28" s="173">
        <f t="shared" si="0"/>
        <v>0</v>
      </c>
      <c r="S28" s="173">
        <f t="shared" si="0"/>
        <v>0</v>
      </c>
      <c r="T28" s="173">
        <f t="shared" si="0"/>
        <v>0</v>
      </c>
      <c r="U28" s="173">
        <f t="shared" si="0"/>
        <v>0</v>
      </c>
      <c r="V28" s="173">
        <f t="shared" si="0"/>
        <v>0</v>
      </c>
      <c r="W28" s="173">
        <f t="shared" si="0"/>
        <v>0</v>
      </c>
      <c r="X28" s="173">
        <f t="shared" si="0"/>
        <v>0</v>
      </c>
      <c r="Y28" s="173">
        <f t="shared" si="0"/>
        <v>0</v>
      </c>
      <c r="Z28" s="173">
        <f t="shared" si="0"/>
        <v>0</v>
      </c>
      <c r="AA28" s="173">
        <f t="shared" si="0"/>
        <v>0</v>
      </c>
      <c r="AB28" s="173">
        <f t="shared" si="0"/>
        <v>0</v>
      </c>
      <c r="AC28" s="173">
        <f t="shared" si="0"/>
        <v>0</v>
      </c>
      <c r="AD28" s="173">
        <f t="shared" si="0"/>
        <v>0</v>
      </c>
      <c r="AE28" s="173">
        <f t="shared" si="0"/>
        <v>0</v>
      </c>
      <c r="AF28" s="173">
        <f t="shared" si="0"/>
        <v>0</v>
      </c>
      <c r="AG28" s="173">
        <f>SUM(AG7,AG8,AG9,AG10,AG21,AG22,AG23,AG24)</f>
        <v>0</v>
      </c>
      <c r="AH28" s="11"/>
    </row>
    <row r="29" spans="1:34" ht="37.5" customHeight="1" thickBot="1" x14ac:dyDescent="0.3">
      <c r="A29" s="11"/>
      <c r="B29" s="138" t="s">
        <v>57</v>
      </c>
      <c r="C29" s="173">
        <f>SUM(C12,C13,C26,C27)</f>
        <v>0</v>
      </c>
      <c r="D29" s="173">
        <f t="shared" ref="D29:AF29" si="1">SUM(D12,D13,D26,D27)</f>
        <v>0</v>
      </c>
      <c r="E29" s="173">
        <f t="shared" si="1"/>
        <v>0</v>
      </c>
      <c r="F29" s="173">
        <f t="shared" si="1"/>
        <v>0</v>
      </c>
      <c r="G29" s="173">
        <f t="shared" si="1"/>
        <v>0</v>
      </c>
      <c r="H29" s="173">
        <f t="shared" si="1"/>
        <v>0</v>
      </c>
      <c r="I29" s="173">
        <f t="shared" si="1"/>
        <v>0</v>
      </c>
      <c r="J29" s="173">
        <f t="shared" si="1"/>
        <v>0</v>
      </c>
      <c r="K29" s="173">
        <f t="shared" si="1"/>
        <v>0</v>
      </c>
      <c r="L29" s="173">
        <f t="shared" si="1"/>
        <v>0</v>
      </c>
      <c r="M29" s="173">
        <f t="shared" si="1"/>
        <v>0</v>
      </c>
      <c r="N29" s="173">
        <f t="shared" si="1"/>
        <v>0</v>
      </c>
      <c r="O29" s="173">
        <f t="shared" si="1"/>
        <v>0</v>
      </c>
      <c r="P29" s="173">
        <f t="shared" si="1"/>
        <v>0</v>
      </c>
      <c r="Q29" s="173">
        <f t="shared" si="1"/>
        <v>0</v>
      </c>
      <c r="R29" s="173">
        <f t="shared" si="1"/>
        <v>0</v>
      </c>
      <c r="S29" s="173">
        <f t="shared" si="1"/>
        <v>0</v>
      </c>
      <c r="T29" s="173">
        <f t="shared" si="1"/>
        <v>0</v>
      </c>
      <c r="U29" s="173">
        <f t="shared" si="1"/>
        <v>0</v>
      </c>
      <c r="V29" s="173">
        <f t="shared" si="1"/>
        <v>0</v>
      </c>
      <c r="W29" s="173">
        <f t="shared" si="1"/>
        <v>0</v>
      </c>
      <c r="X29" s="173">
        <f t="shared" si="1"/>
        <v>0</v>
      </c>
      <c r="Y29" s="173">
        <f t="shared" si="1"/>
        <v>0</v>
      </c>
      <c r="Z29" s="173">
        <f t="shared" si="1"/>
        <v>0</v>
      </c>
      <c r="AA29" s="173">
        <f t="shared" si="1"/>
        <v>0</v>
      </c>
      <c r="AB29" s="173">
        <f t="shared" si="1"/>
        <v>0</v>
      </c>
      <c r="AC29" s="173">
        <f t="shared" si="1"/>
        <v>0</v>
      </c>
      <c r="AD29" s="173">
        <f t="shared" si="1"/>
        <v>0</v>
      </c>
      <c r="AE29" s="173">
        <f t="shared" si="1"/>
        <v>0</v>
      </c>
      <c r="AF29" s="173">
        <f t="shared" si="1"/>
        <v>0</v>
      </c>
      <c r="AG29" s="173">
        <f>SUM(AG12,AG13,AG26,AG27)</f>
        <v>0</v>
      </c>
      <c r="AH29" s="11"/>
    </row>
    <row r="30" spans="1:34" ht="15.75" customHeight="1" thickBot="1" x14ac:dyDescent="0.3">
      <c r="A30" s="11"/>
      <c r="B30" s="137" t="s">
        <v>18</v>
      </c>
      <c r="C30" s="207">
        <f>SUM(C28,C29,D28,D29)</f>
        <v>0</v>
      </c>
      <c r="D30" s="207"/>
      <c r="E30" s="207">
        <f t="shared" ref="E30" si="2">SUM(E28,E29,F28,F29)</f>
        <v>0</v>
      </c>
      <c r="F30" s="207"/>
      <c r="G30" s="207">
        <f t="shared" ref="G30" si="3">SUM(G28,G29,H28,H29)</f>
        <v>0</v>
      </c>
      <c r="H30" s="207"/>
      <c r="I30" s="207">
        <f t="shared" ref="I30" si="4">SUM(I28,I29,J28,J29)</f>
        <v>0</v>
      </c>
      <c r="J30" s="207"/>
      <c r="K30" s="207">
        <f t="shared" ref="K30" si="5">SUM(K28,K29,L28,L29)</f>
        <v>0</v>
      </c>
      <c r="L30" s="207"/>
      <c r="M30" s="207">
        <f t="shared" ref="M30" si="6">SUM(M28,M29,N28,N29)</f>
        <v>0</v>
      </c>
      <c r="N30" s="207"/>
      <c r="O30" s="207">
        <f t="shared" ref="O30" si="7">SUM(O28,O29,P28,P29)</f>
        <v>0</v>
      </c>
      <c r="P30" s="207"/>
      <c r="Q30" s="207">
        <f t="shared" ref="Q30" si="8">SUM(Q28,Q29,R28,R29)</f>
        <v>0</v>
      </c>
      <c r="R30" s="207"/>
      <c r="S30" s="207">
        <f t="shared" ref="S30" si="9">SUM(S28,S29,T28,T29)</f>
        <v>0</v>
      </c>
      <c r="T30" s="207"/>
      <c r="U30" s="207">
        <f t="shared" ref="U30" si="10">SUM(U28,U29,V28,V29)</f>
        <v>0</v>
      </c>
      <c r="V30" s="207"/>
      <c r="W30" s="207">
        <f t="shared" ref="W30" si="11">SUM(W28,W29,X28,X29)</f>
        <v>0</v>
      </c>
      <c r="X30" s="207"/>
      <c r="Y30" s="207">
        <f t="shared" ref="Y30" si="12">SUM(Y28,Y29,Z28,Z29)</f>
        <v>0</v>
      </c>
      <c r="Z30" s="207"/>
      <c r="AA30" s="207">
        <f t="shared" ref="AA30" si="13">SUM(AA28,AA29,AB28,AB29)</f>
        <v>0</v>
      </c>
      <c r="AB30" s="207"/>
      <c r="AC30" s="207">
        <f t="shared" ref="AC30" si="14">SUM(AC28,AC29,AD28,AD29)</f>
        <v>0</v>
      </c>
      <c r="AD30" s="207"/>
      <c r="AE30" s="207">
        <f t="shared" ref="AE30" si="15">SUM(AE28,AE29,AF28,AF29)</f>
        <v>0</v>
      </c>
      <c r="AF30" s="207"/>
      <c r="AG30" s="162">
        <f>SUM(AG28,AG29)</f>
        <v>0</v>
      </c>
      <c r="AH30" s="11"/>
    </row>
    <row r="31" spans="1:34" ht="1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85"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C30:D30"/>
    <mergeCell ref="E30:F30"/>
    <mergeCell ref="G30:H30"/>
    <mergeCell ref="I30:J30"/>
    <mergeCell ref="K30:L30"/>
    <mergeCell ref="AE17:AF17"/>
    <mergeCell ref="B20:AG20"/>
    <mergeCell ref="B19:AG19"/>
    <mergeCell ref="B25:AG25"/>
    <mergeCell ref="AE16:AF16"/>
    <mergeCell ref="AG16:AG18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U16:V16"/>
    <mergeCell ref="W16:X16"/>
    <mergeCell ref="Y16:Z16"/>
    <mergeCell ref="AA16:AB16"/>
    <mergeCell ref="AC16:AD16"/>
    <mergeCell ref="K16:L16"/>
    <mergeCell ref="M16:N16"/>
    <mergeCell ref="O16:P16"/>
    <mergeCell ref="Q16:R16"/>
    <mergeCell ref="S16:T16"/>
    <mergeCell ref="B16:B18"/>
    <mergeCell ref="C16:D16"/>
    <mergeCell ref="E16:F16"/>
    <mergeCell ref="G16:H16"/>
    <mergeCell ref="I16:J16"/>
    <mergeCell ref="B2:B4"/>
    <mergeCell ref="C2:D2"/>
    <mergeCell ref="E2:F2"/>
    <mergeCell ref="G2:H2"/>
    <mergeCell ref="I2:J2"/>
    <mergeCell ref="C3:D3"/>
    <mergeCell ref="E3:F3"/>
    <mergeCell ref="G3:H3"/>
    <mergeCell ref="I3:J3"/>
    <mergeCell ref="AE3:AF3"/>
    <mergeCell ref="AC2:AD2"/>
    <mergeCell ref="AC3:AD3"/>
    <mergeCell ref="K3:L3"/>
    <mergeCell ref="AA2:AB2"/>
    <mergeCell ref="U3:V3"/>
    <mergeCell ref="W3:X3"/>
    <mergeCell ref="Y3:Z3"/>
    <mergeCell ref="M2:N2"/>
    <mergeCell ref="M3:N3"/>
    <mergeCell ref="B6:AG6"/>
    <mergeCell ref="B5:AG5"/>
    <mergeCell ref="B11:AG11"/>
    <mergeCell ref="AE2:AF2"/>
    <mergeCell ref="AA3:AB3"/>
    <mergeCell ref="O2:P2"/>
    <mergeCell ref="Q2:R2"/>
    <mergeCell ref="S2:T2"/>
    <mergeCell ref="U2:V2"/>
    <mergeCell ref="W2:X2"/>
    <mergeCell ref="AG2:AG4"/>
    <mergeCell ref="K2:L2"/>
    <mergeCell ref="Y2:Z2"/>
    <mergeCell ref="O3:P3"/>
    <mergeCell ref="Q3:R3"/>
    <mergeCell ref="S3:T3"/>
  </mergeCells>
  <pageMargins left="0.7" right="0.7" top="0.75" bottom="0.75" header="0.3" footer="0.3"/>
  <pageSetup orientation="portrait" horizontalDpi="4294967292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C6F5-E505-424C-AE28-239EC73A51BC}">
  <sheetPr codeName="Feuil24">
    <tabColor theme="9" tint="-0.499984740745262"/>
  </sheetPr>
  <dimension ref="A1:S79"/>
  <sheetViews>
    <sheetView workbookViewId="0"/>
  </sheetViews>
  <sheetFormatPr baseColWidth="10" defaultRowHeight="15" x14ac:dyDescent="0.25"/>
  <cols>
    <col min="1" max="1" width="11.42578125" style="61"/>
    <col min="2" max="2" width="23" style="61" customWidth="1"/>
    <col min="3" max="8" width="11.42578125" style="61" customWidth="1"/>
    <col min="9" max="17" width="11.42578125" style="66" customWidth="1"/>
    <col min="18" max="24" width="11.42578125" style="61"/>
    <col min="25" max="25" width="13.7109375" style="61" bestFit="1" customWidth="1"/>
    <col min="26" max="26" width="11.42578125" style="61"/>
    <col min="27" max="27" width="43.42578125" style="61" bestFit="1" customWidth="1"/>
    <col min="28" max="28" width="59.140625" style="61" bestFit="1" customWidth="1"/>
    <col min="29" max="29" width="45.140625" style="61" bestFit="1" customWidth="1"/>
    <col min="30" max="16384" width="11.42578125" style="61"/>
  </cols>
  <sheetData>
    <row r="1" spans="1:19" ht="15.75" thickBot="1" x14ac:dyDescent="0.3">
      <c r="A1" s="43"/>
      <c r="B1" s="43"/>
      <c r="C1" s="43"/>
      <c r="D1" s="43"/>
      <c r="E1" s="43"/>
      <c r="F1" s="43"/>
      <c r="G1" s="43"/>
      <c r="H1" s="43"/>
      <c r="I1" s="60"/>
      <c r="J1" s="60"/>
      <c r="K1" s="60"/>
      <c r="L1" s="60"/>
      <c r="M1" s="60"/>
      <c r="N1" s="60"/>
      <c r="O1" s="60"/>
      <c r="P1" s="60"/>
      <c r="Q1" s="60"/>
      <c r="R1" s="43"/>
      <c r="S1" s="43"/>
    </row>
    <row r="2" spans="1:19" ht="15.75" thickBot="1" x14ac:dyDescent="0.3">
      <c r="A2" s="43"/>
      <c r="B2" s="208" t="s">
        <v>0</v>
      </c>
      <c r="C2" s="62" t="s">
        <v>19</v>
      </c>
      <c r="D2" s="62" t="s">
        <v>20</v>
      </c>
      <c r="E2" s="62" t="s">
        <v>21</v>
      </c>
      <c r="F2" s="62" t="s">
        <v>32</v>
      </c>
      <c r="G2" s="62" t="s">
        <v>33</v>
      </c>
      <c r="H2" s="62" t="s">
        <v>34</v>
      </c>
      <c r="I2" s="62" t="s">
        <v>1578</v>
      </c>
      <c r="J2" s="62" t="s">
        <v>1579</v>
      </c>
      <c r="K2" s="62" t="s">
        <v>1580</v>
      </c>
      <c r="L2" s="62" t="s">
        <v>1581</v>
      </c>
      <c r="M2" s="62" t="s">
        <v>1582</v>
      </c>
      <c r="N2" s="62" t="s">
        <v>1583</v>
      </c>
      <c r="O2" s="62" t="s">
        <v>1586</v>
      </c>
      <c r="P2" s="62" t="s">
        <v>1587</v>
      </c>
      <c r="Q2" s="62" t="s">
        <v>1588</v>
      </c>
      <c r="R2" s="210" t="s">
        <v>5</v>
      </c>
      <c r="S2" s="43"/>
    </row>
    <row r="3" spans="1:19" ht="15.75" thickBot="1" x14ac:dyDescent="0.3">
      <c r="A3" s="43"/>
      <c r="B3" s="209"/>
      <c r="C3" s="63" t="s">
        <v>44</v>
      </c>
      <c r="D3" s="63" t="s">
        <v>45</v>
      </c>
      <c r="E3" s="63" t="s">
        <v>77</v>
      </c>
      <c r="F3" s="63" t="s">
        <v>78</v>
      </c>
      <c r="G3" s="63" t="s">
        <v>79</v>
      </c>
      <c r="H3" s="63" t="s">
        <v>80</v>
      </c>
      <c r="I3" s="63" t="s">
        <v>81</v>
      </c>
      <c r="J3" s="63" t="s">
        <v>82</v>
      </c>
      <c r="K3" s="63" t="s">
        <v>83</v>
      </c>
      <c r="L3" s="63" t="s">
        <v>84</v>
      </c>
      <c r="M3" s="63" t="s">
        <v>85</v>
      </c>
      <c r="N3" s="63" t="s">
        <v>1584</v>
      </c>
      <c r="O3" s="63" t="s">
        <v>1585</v>
      </c>
      <c r="P3" s="63" t="s">
        <v>1589</v>
      </c>
      <c r="Q3" s="63" t="s">
        <v>1590</v>
      </c>
      <c r="R3" s="211"/>
      <c r="S3" s="43"/>
    </row>
    <row r="4" spans="1:19" ht="15.75" thickBot="1" x14ac:dyDescent="0.3">
      <c r="A4" s="43"/>
      <c r="B4" s="212" t="s">
        <v>38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4"/>
      <c r="S4" s="43"/>
    </row>
    <row r="5" spans="1:19" ht="15.75" thickBot="1" x14ac:dyDescent="0.3">
      <c r="A5" s="43"/>
      <c r="B5" s="64" t="s">
        <v>1753</v>
      </c>
      <c r="C5" s="118">
        <f>'Tableau DA-5.3 DAS-4.3'!C8</f>
        <v>0</v>
      </c>
      <c r="D5" s="118">
        <f>'Tableau DA-5.3 DAS-4.3'!D8</f>
        <v>0</v>
      </c>
      <c r="E5" s="118">
        <f>'Tableau DA-5.3 DAS-4.3'!E8</f>
        <v>0</v>
      </c>
      <c r="F5" s="118">
        <f>'Tableau DA-5.3 DAS-4.3'!F8</f>
        <v>0</v>
      </c>
      <c r="G5" s="118">
        <f>'Tableau DA-5.3 DAS-4.3'!G8</f>
        <v>0</v>
      </c>
      <c r="H5" s="118">
        <f>'Tableau DA-5.3 DAS-4.3'!H8</f>
        <v>0</v>
      </c>
      <c r="I5" s="118">
        <f>'Tableau DA-5.3 DAS-4.3'!I8</f>
        <v>0</v>
      </c>
      <c r="J5" s="118">
        <f>'Tableau DA-5.3 DAS-4.3'!J8</f>
        <v>0</v>
      </c>
      <c r="K5" s="118">
        <f>'Tableau DA-5.3 DAS-4.3'!K8</f>
        <v>0</v>
      </c>
      <c r="L5" s="118">
        <f>'Tableau DA-5.3 DAS-4.3'!L8</f>
        <v>0</v>
      </c>
      <c r="M5" s="118">
        <f>'Tableau DA-5.3 DAS-4.3'!M8</f>
        <v>0</v>
      </c>
      <c r="N5" s="118">
        <f>'Tableau DA-5.3 DAS-4.3'!N8</f>
        <v>0</v>
      </c>
      <c r="O5" s="118">
        <f>'Tableau DA-5.3 DAS-4.3'!O8</f>
        <v>0</v>
      </c>
      <c r="P5" s="118">
        <f>'Tableau DA-5.3 DAS-4.3'!P8</f>
        <v>0</v>
      </c>
      <c r="Q5" s="118">
        <f>'Tableau DA-5.3 DAS-4.3'!Q8</f>
        <v>0</v>
      </c>
      <c r="R5" s="117">
        <f>SUM(C5:Q5)</f>
        <v>0</v>
      </c>
      <c r="S5" s="43"/>
    </row>
    <row r="6" spans="1:19" ht="15.75" thickBot="1" x14ac:dyDescent="0.3">
      <c r="A6" s="43"/>
      <c r="B6" s="64" t="s">
        <v>1754</v>
      </c>
      <c r="C6" s="118">
        <f>'Tableau DA-5.3 DAS-4.3'!C9</f>
        <v>0</v>
      </c>
      <c r="D6" s="118">
        <f>'Tableau DA-5.3 DAS-4.3'!D9</f>
        <v>0</v>
      </c>
      <c r="E6" s="118">
        <f>'Tableau DA-5.3 DAS-4.3'!E9</f>
        <v>0</v>
      </c>
      <c r="F6" s="118">
        <f>'Tableau DA-5.3 DAS-4.3'!F9</f>
        <v>0</v>
      </c>
      <c r="G6" s="118">
        <f>'Tableau DA-5.3 DAS-4.3'!G9</f>
        <v>0</v>
      </c>
      <c r="H6" s="118">
        <f>'Tableau DA-5.3 DAS-4.3'!H9</f>
        <v>0</v>
      </c>
      <c r="I6" s="118">
        <f>'Tableau DA-5.3 DAS-4.3'!I9</f>
        <v>0</v>
      </c>
      <c r="J6" s="118">
        <f>'Tableau DA-5.3 DAS-4.3'!J9</f>
        <v>0</v>
      </c>
      <c r="K6" s="118">
        <f>'Tableau DA-5.3 DAS-4.3'!K9</f>
        <v>0</v>
      </c>
      <c r="L6" s="118">
        <f>'Tableau DA-5.3 DAS-4.3'!L9</f>
        <v>0</v>
      </c>
      <c r="M6" s="118">
        <f>'Tableau DA-5.3 DAS-4.3'!M9</f>
        <v>0</v>
      </c>
      <c r="N6" s="118">
        <f>'Tableau DA-5.3 DAS-4.3'!N9</f>
        <v>0</v>
      </c>
      <c r="O6" s="118">
        <f>'Tableau DA-5.3 DAS-4.3'!O9</f>
        <v>0</v>
      </c>
      <c r="P6" s="118">
        <f>'Tableau DA-5.3 DAS-4.3'!P9</f>
        <v>0</v>
      </c>
      <c r="Q6" s="118">
        <f>'Tableau DA-5.3 DAS-4.3'!Q9</f>
        <v>0</v>
      </c>
      <c r="R6" s="117">
        <f>SUM(C6:Q6)</f>
        <v>0</v>
      </c>
      <c r="S6" s="43"/>
    </row>
    <row r="7" spans="1:19" ht="15.75" thickBot="1" x14ac:dyDescent="0.3">
      <c r="A7" s="43"/>
      <c r="B7" s="65" t="s">
        <v>1755</v>
      </c>
      <c r="C7" s="15">
        <f>C6-C5</f>
        <v>0</v>
      </c>
      <c r="D7" s="15">
        <f t="shared" ref="D7:R7" si="0">D6-D5</f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43"/>
    </row>
    <row r="8" spans="1:19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x14ac:dyDescent="0.25">
      <c r="I9" s="61"/>
      <c r="J9" s="61"/>
      <c r="K9" s="61"/>
      <c r="L9" s="61"/>
      <c r="M9" s="61"/>
      <c r="N9" s="61"/>
      <c r="O9" s="61"/>
      <c r="P9" s="61"/>
      <c r="Q9" s="61"/>
    </row>
    <row r="10" spans="1:19" x14ac:dyDescent="0.25">
      <c r="I10" s="61"/>
      <c r="N10" s="61"/>
      <c r="O10" s="61"/>
      <c r="P10" s="61"/>
      <c r="Q10" s="61"/>
    </row>
    <row r="11" spans="1:19" x14ac:dyDescent="0.25">
      <c r="I11" s="61"/>
      <c r="N11" s="61"/>
      <c r="O11" s="61"/>
      <c r="P11" s="61"/>
      <c r="Q11" s="61"/>
    </row>
    <row r="12" spans="1:19" x14ac:dyDescent="0.25">
      <c r="I12" s="61"/>
      <c r="N12" s="61"/>
      <c r="O12" s="61"/>
      <c r="P12" s="61"/>
      <c r="Q12" s="61"/>
    </row>
    <row r="13" spans="1:19" x14ac:dyDescent="0.25">
      <c r="I13" s="61"/>
      <c r="N13" s="61"/>
      <c r="O13" s="61"/>
      <c r="P13" s="61"/>
      <c r="Q13" s="61"/>
    </row>
    <row r="14" spans="1:19" x14ac:dyDescent="0.25">
      <c r="I14" s="61"/>
      <c r="N14" s="61"/>
      <c r="O14" s="61"/>
      <c r="P14" s="61"/>
      <c r="Q14" s="61"/>
    </row>
    <row r="15" spans="1:19" x14ac:dyDescent="0.25">
      <c r="I15" s="61"/>
      <c r="N15" s="61"/>
      <c r="O15" s="61"/>
      <c r="P15" s="61"/>
      <c r="Q15" s="61"/>
    </row>
    <row r="16" spans="1:19" x14ac:dyDescent="0.25">
      <c r="I16" s="61"/>
      <c r="N16" s="61"/>
      <c r="O16" s="61"/>
      <c r="P16" s="61"/>
      <c r="Q16" s="61"/>
    </row>
    <row r="17" spans="9:17" x14ac:dyDescent="0.25">
      <c r="I17" s="61"/>
      <c r="N17" s="61"/>
      <c r="O17" s="61"/>
      <c r="P17" s="61"/>
      <c r="Q17" s="61"/>
    </row>
    <row r="18" spans="9:17" x14ac:dyDescent="0.25">
      <c r="I18" s="61"/>
      <c r="N18" s="61"/>
      <c r="O18" s="61"/>
      <c r="P18" s="61"/>
      <c r="Q18" s="61"/>
    </row>
    <row r="19" spans="9:17" x14ac:dyDescent="0.25">
      <c r="I19" s="61"/>
      <c r="N19" s="61"/>
      <c r="O19" s="61"/>
      <c r="P19" s="61"/>
      <c r="Q19" s="61"/>
    </row>
    <row r="20" spans="9:17" x14ac:dyDescent="0.25">
      <c r="I20" s="61"/>
      <c r="N20" s="61"/>
      <c r="O20" s="61"/>
      <c r="P20" s="61"/>
      <c r="Q20" s="61"/>
    </row>
    <row r="21" spans="9:17" x14ac:dyDescent="0.25">
      <c r="I21" s="61"/>
      <c r="N21" s="61"/>
      <c r="O21" s="61"/>
      <c r="P21" s="61"/>
      <c r="Q21" s="61"/>
    </row>
    <row r="22" spans="9:17" x14ac:dyDescent="0.25">
      <c r="I22" s="61"/>
      <c r="N22" s="61"/>
      <c r="O22" s="61"/>
      <c r="P22" s="61"/>
      <c r="Q22" s="61"/>
    </row>
    <row r="23" spans="9:17" x14ac:dyDescent="0.25">
      <c r="I23" s="61"/>
      <c r="N23" s="61"/>
      <c r="O23" s="61"/>
      <c r="P23" s="61"/>
      <c r="Q23" s="61"/>
    </row>
    <row r="24" spans="9:17" x14ac:dyDescent="0.25">
      <c r="I24" s="61"/>
      <c r="N24" s="61"/>
      <c r="O24" s="61"/>
      <c r="P24" s="61"/>
      <c r="Q24" s="61"/>
    </row>
    <row r="25" spans="9:17" x14ac:dyDescent="0.25">
      <c r="I25" s="61"/>
      <c r="N25" s="61"/>
      <c r="O25" s="61"/>
      <c r="P25" s="61"/>
      <c r="Q25" s="61"/>
    </row>
    <row r="26" spans="9:17" x14ac:dyDescent="0.25">
      <c r="I26" s="61"/>
      <c r="N26" s="61"/>
      <c r="O26" s="61"/>
      <c r="P26" s="61"/>
      <c r="Q26" s="61"/>
    </row>
    <row r="27" spans="9:17" x14ac:dyDescent="0.25">
      <c r="I27" s="61"/>
      <c r="N27" s="61"/>
      <c r="O27" s="61"/>
      <c r="P27" s="61"/>
      <c r="Q27" s="61"/>
    </row>
    <row r="28" spans="9:17" x14ac:dyDescent="0.25">
      <c r="I28" s="61"/>
      <c r="N28" s="61"/>
      <c r="O28" s="61"/>
      <c r="P28" s="61"/>
      <c r="Q28" s="61"/>
    </row>
    <row r="29" spans="9:17" x14ac:dyDescent="0.25">
      <c r="I29" s="61"/>
      <c r="N29" s="61"/>
      <c r="O29" s="61"/>
      <c r="P29" s="61"/>
      <c r="Q29" s="61"/>
    </row>
    <row r="30" spans="9:17" x14ac:dyDescent="0.25">
      <c r="I30" s="61"/>
      <c r="N30" s="61"/>
      <c r="O30" s="61"/>
      <c r="P30" s="61"/>
      <c r="Q30" s="61"/>
    </row>
    <row r="31" spans="9:17" x14ac:dyDescent="0.25">
      <c r="I31" s="61"/>
      <c r="N31" s="61"/>
      <c r="O31" s="61"/>
      <c r="P31" s="61"/>
      <c r="Q31" s="61"/>
    </row>
    <row r="32" spans="9:17" x14ac:dyDescent="0.25">
      <c r="I32" s="61"/>
      <c r="N32" s="61"/>
      <c r="O32" s="61"/>
      <c r="P32" s="61"/>
      <c r="Q32" s="61"/>
    </row>
    <row r="33" spans="9:17" x14ac:dyDescent="0.25">
      <c r="I33" s="61"/>
      <c r="N33" s="61"/>
      <c r="O33" s="61"/>
      <c r="P33" s="61"/>
      <c r="Q33" s="61"/>
    </row>
    <row r="34" spans="9:17" x14ac:dyDescent="0.25">
      <c r="I34" s="61"/>
      <c r="N34" s="61"/>
      <c r="O34" s="61"/>
      <c r="P34" s="61"/>
      <c r="Q34" s="61"/>
    </row>
    <row r="35" spans="9:17" x14ac:dyDescent="0.25">
      <c r="I35" s="61"/>
      <c r="N35" s="61"/>
      <c r="O35" s="61"/>
      <c r="P35" s="61"/>
      <c r="Q35" s="61"/>
    </row>
    <row r="36" spans="9:17" x14ac:dyDescent="0.25">
      <c r="I36" s="61"/>
      <c r="N36" s="61"/>
      <c r="O36" s="61"/>
      <c r="P36" s="61"/>
      <c r="Q36" s="61"/>
    </row>
    <row r="37" spans="9:17" s="61" customFormat="1" x14ac:dyDescent="0.25"/>
    <row r="38" spans="9:17" s="61" customFormat="1" x14ac:dyDescent="0.25"/>
    <row r="39" spans="9:17" s="61" customFormat="1" x14ac:dyDescent="0.25"/>
    <row r="40" spans="9:17" s="61" customFormat="1" x14ac:dyDescent="0.25"/>
    <row r="41" spans="9:17" s="61" customFormat="1" x14ac:dyDescent="0.25"/>
    <row r="42" spans="9:17" s="61" customFormat="1" x14ac:dyDescent="0.25"/>
    <row r="43" spans="9:17" s="61" customFormat="1" x14ac:dyDescent="0.25"/>
    <row r="44" spans="9:17" s="61" customFormat="1" x14ac:dyDescent="0.25"/>
    <row r="45" spans="9:17" s="61" customFormat="1" x14ac:dyDescent="0.25"/>
    <row r="46" spans="9:17" s="61" customFormat="1" x14ac:dyDescent="0.25"/>
    <row r="47" spans="9:17" s="61" customFormat="1" x14ac:dyDescent="0.25"/>
    <row r="48" spans="9:17" s="61" customFormat="1" x14ac:dyDescent="0.25"/>
    <row r="49" s="61" customFormat="1" x14ac:dyDescent="0.25"/>
    <row r="50" s="61" customFormat="1" x14ac:dyDescent="0.25"/>
    <row r="51" s="61" customFormat="1" x14ac:dyDescent="0.25"/>
    <row r="52" s="61" customFormat="1" x14ac:dyDescent="0.25"/>
    <row r="53" s="61" customFormat="1" x14ac:dyDescent="0.25"/>
    <row r="54" s="61" customFormat="1" x14ac:dyDescent="0.25"/>
    <row r="55" s="61" customFormat="1" x14ac:dyDescent="0.25"/>
    <row r="56" s="61" customFormat="1" x14ac:dyDescent="0.25"/>
    <row r="57" s="61" customFormat="1" x14ac:dyDescent="0.25"/>
    <row r="58" s="61" customFormat="1" x14ac:dyDescent="0.25"/>
    <row r="59" s="61" customFormat="1" x14ac:dyDescent="0.25"/>
    <row r="60" s="61" customFormat="1" x14ac:dyDescent="0.25"/>
    <row r="61" s="61" customFormat="1" x14ac:dyDescent="0.25"/>
    <row r="62" s="61" customFormat="1" x14ac:dyDescent="0.25"/>
    <row r="63" s="61" customFormat="1" x14ac:dyDescent="0.25"/>
    <row r="64" s="61" customFormat="1" x14ac:dyDescent="0.25"/>
    <row r="65" s="61" customFormat="1" x14ac:dyDescent="0.25"/>
    <row r="66" s="61" customFormat="1" x14ac:dyDescent="0.25"/>
    <row r="67" s="61" customFormat="1" x14ac:dyDescent="0.25"/>
    <row r="68" s="61" customFormat="1" x14ac:dyDescent="0.25"/>
    <row r="69" s="61" customFormat="1" x14ac:dyDescent="0.25"/>
    <row r="70" s="61" customFormat="1" x14ac:dyDescent="0.25"/>
    <row r="71" s="61" customFormat="1" x14ac:dyDescent="0.25"/>
    <row r="72" s="61" customFormat="1" x14ac:dyDescent="0.25"/>
    <row r="73" s="61" customFormat="1" x14ac:dyDescent="0.25"/>
    <row r="74" s="61" customFormat="1" x14ac:dyDescent="0.25"/>
    <row r="75" s="61" customFormat="1" x14ac:dyDescent="0.25"/>
    <row r="76" s="61" customFormat="1" x14ac:dyDescent="0.25"/>
    <row r="77" s="61" customFormat="1" x14ac:dyDescent="0.25"/>
    <row r="78" s="61" customFormat="1" x14ac:dyDescent="0.25"/>
    <row r="79" s="61" customFormat="1" x14ac:dyDescent="0.25"/>
  </sheetData>
  <mergeCells count="3">
    <mergeCell ref="B2:B3"/>
    <mergeCell ref="R2:R3"/>
    <mergeCell ref="B4:R4"/>
  </mergeCells>
  <pageMargins left="0.7" right="0.7" top="0.75" bottom="0.75" header="0.3" footer="0.3"/>
  <pageSetup orientation="portrait" horizontalDpi="4294967292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21CD-B78D-460A-99D6-66CB69CF2906}">
  <sheetPr codeName="Feuil26">
    <tabColor theme="9" tint="-0.499984740745262"/>
  </sheetPr>
  <dimension ref="A1:S162"/>
  <sheetViews>
    <sheetView workbookViewId="0"/>
  </sheetViews>
  <sheetFormatPr baseColWidth="10" defaultRowHeight="15" x14ac:dyDescent="0.25"/>
  <cols>
    <col min="1" max="1" width="11.42578125" style="68" customWidth="1"/>
    <col min="2" max="2" width="43.140625" style="68" customWidth="1"/>
    <col min="3" max="3" width="71.7109375" style="68" customWidth="1"/>
    <col min="4" max="9" width="11.42578125" style="68"/>
    <col min="10" max="18" width="11.42578125" style="69"/>
    <col min="19" max="16384" width="11.42578125" style="13"/>
  </cols>
  <sheetData>
    <row r="1" spans="1:19" ht="15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3"/>
      <c r="K1" s="73"/>
      <c r="L1" s="73"/>
      <c r="M1" s="73"/>
      <c r="N1" s="73"/>
      <c r="O1" s="73"/>
      <c r="P1" s="73"/>
      <c r="Q1" s="73"/>
      <c r="R1" s="73"/>
      <c r="S1" s="11"/>
    </row>
    <row r="2" spans="1:19" ht="15" customHeight="1" x14ac:dyDescent="0.25">
      <c r="A2" s="72"/>
      <c r="B2" s="215" t="s">
        <v>1758</v>
      </c>
      <c r="C2" s="215" t="s">
        <v>1757</v>
      </c>
      <c r="D2" s="147" t="s">
        <v>44</v>
      </c>
      <c r="E2" s="147" t="s">
        <v>45</v>
      </c>
      <c r="F2" s="147" t="s">
        <v>77</v>
      </c>
      <c r="G2" s="147" t="s">
        <v>78</v>
      </c>
      <c r="H2" s="147" t="s">
        <v>79</v>
      </c>
      <c r="I2" s="147" t="s">
        <v>80</v>
      </c>
      <c r="J2" s="147" t="s">
        <v>81</v>
      </c>
      <c r="K2" s="147" t="s">
        <v>82</v>
      </c>
      <c r="L2" s="147" t="s">
        <v>83</v>
      </c>
      <c r="M2" s="147" t="s">
        <v>84</v>
      </c>
      <c r="N2" s="147" t="s">
        <v>85</v>
      </c>
      <c r="O2" s="147" t="s">
        <v>1584</v>
      </c>
      <c r="P2" s="147" t="s">
        <v>1585</v>
      </c>
      <c r="Q2" s="147" t="s">
        <v>1589</v>
      </c>
      <c r="R2" s="147" t="s">
        <v>1590</v>
      </c>
      <c r="S2" s="11"/>
    </row>
    <row r="3" spans="1:19" ht="15" customHeight="1" x14ac:dyDescent="0.25">
      <c r="A3" s="72"/>
      <c r="B3" s="215"/>
      <c r="C3" s="215"/>
      <c r="D3" s="147" t="s">
        <v>1760</v>
      </c>
      <c r="E3" s="147" t="s">
        <v>1760</v>
      </c>
      <c r="F3" s="147" t="s">
        <v>1760</v>
      </c>
      <c r="G3" s="147" t="s">
        <v>1760</v>
      </c>
      <c r="H3" s="147" t="s">
        <v>1760</v>
      </c>
      <c r="I3" s="147" t="s">
        <v>1760</v>
      </c>
      <c r="J3" s="147" t="s">
        <v>1760</v>
      </c>
      <c r="K3" s="147" t="s">
        <v>1760</v>
      </c>
      <c r="L3" s="147" t="s">
        <v>1760</v>
      </c>
      <c r="M3" s="147" t="s">
        <v>1760</v>
      </c>
      <c r="N3" s="147" t="s">
        <v>1760</v>
      </c>
      <c r="O3" s="147" t="s">
        <v>1760</v>
      </c>
      <c r="P3" s="147" t="s">
        <v>1760</v>
      </c>
      <c r="Q3" s="147" t="s">
        <v>1760</v>
      </c>
      <c r="R3" s="147" t="s">
        <v>1760</v>
      </c>
      <c r="S3" s="11"/>
    </row>
    <row r="4" spans="1:19" ht="15" customHeight="1" x14ac:dyDescent="0.25">
      <c r="A4" s="11"/>
      <c r="B4" s="216" t="s">
        <v>1765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11"/>
    </row>
    <row r="5" spans="1:19" x14ac:dyDescent="0.25">
      <c r="A5" s="72"/>
      <c r="B5" s="119">
        <f>'DA-DAS contrib2 coûtplanifréel'!B10</f>
        <v>0</v>
      </c>
      <c r="C5" s="119">
        <f>'DA-DAS contrib2 coûtplanifréel'!D10</f>
        <v>0</v>
      </c>
      <c r="D5" s="120">
        <f>'DA-DAS contrib2 coûtplanifréel'!F10</f>
        <v>0</v>
      </c>
      <c r="E5" s="120">
        <f>'DA-DAS contrib2 coûtplanifréel'!G10</f>
        <v>0</v>
      </c>
      <c r="F5" s="120">
        <f>'DA-DAS contrib2 coûtplanifréel'!H10</f>
        <v>0</v>
      </c>
      <c r="G5" s="120">
        <f>'DA-DAS contrib2 coûtplanifréel'!I10</f>
        <v>0</v>
      </c>
      <c r="H5" s="120">
        <f>'DA-DAS contrib2 coûtplanifréel'!J10</f>
        <v>0</v>
      </c>
      <c r="I5" s="120">
        <f>'DA-DAS contrib2 coûtplanifréel'!K10</f>
        <v>0</v>
      </c>
      <c r="J5" s="120">
        <f>'DA-DAS contrib2 coûtplanifréel'!L10</f>
        <v>0</v>
      </c>
      <c r="K5" s="120">
        <f>'DA-DAS contrib2 coûtplanifréel'!M10</f>
        <v>0</v>
      </c>
      <c r="L5" s="120">
        <f>'DA-DAS contrib2 coûtplanifréel'!N10</f>
        <v>0</v>
      </c>
      <c r="M5" s="120">
        <f>'DA-DAS contrib2 coûtplanifréel'!O10</f>
        <v>0</v>
      </c>
      <c r="N5" s="120">
        <f>'DA-DAS contrib2 coûtplanifréel'!P10</f>
        <v>0</v>
      </c>
      <c r="O5" s="120">
        <f>'DA-DAS contrib2 coûtplanifréel'!Q10</f>
        <v>0</v>
      </c>
      <c r="P5" s="120">
        <f>'DA-DAS contrib2 coûtplanifréel'!R10</f>
        <v>0</v>
      </c>
      <c r="Q5" s="120">
        <f>'DA-DAS contrib2 coûtplanifréel'!S10</f>
        <v>0</v>
      </c>
      <c r="R5" s="120">
        <f>'DA-DAS contrib2 coûtplanifréel'!T10</f>
        <v>0</v>
      </c>
      <c r="S5" s="11"/>
    </row>
    <row r="6" spans="1:19" x14ac:dyDescent="0.25">
      <c r="A6" s="72"/>
      <c r="B6" s="119">
        <f>'DA-DAS contrib2 coûtplanifréel'!B11</f>
        <v>0</v>
      </c>
      <c r="C6" s="119">
        <f>'DA-DAS contrib2 coûtplanifréel'!D11</f>
        <v>0</v>
      </c>
      <c r="D6" s="120">
        <f>'DA-DAS contrib2 coûtplanifréel'!F11</f>
        <v>0</v>
      </c>
      <c r="E6" s="120">
        <f>'DA-DAS contrib2 coûtplanifréel'!G11</f>
        <v>0</v>
      </c>
      <c r="F6" s="120">
        <f>'DA-DAS contrib2 coûtplanifréel'!H11</f>
        <v>0</v>
      </c>
      <c r="G6" s="120">
        <f>'DA-DAS contrib2 coûtplanifréel'!I11</f>
        <v>0</v>
      </c>
      <c r="H6" s="120">
        <f>'DA-DAS contrib2 coûtplanifréel'!J11</f>
        <v>0</v>
      </c>
      <c r="I6" s="120">
        <f>'DA-DAS contrib2 coûtplanifréel'!K11</f>
        <v>0</v>
      </c>
      <c r="J6" s="120">
        <f>'DA-DAS contrib2 coûtplanifréel'!L11</f>
        <v>0</v>
      </c>
      <c r="K6" s="120">
        <f>'DA-DAS contrib2 coûtplanifréel'!M11</f>
        <v>0</v>
      </c>
      <c r="L6" s="120">
        <f>'DA-DAS contrib2 coûtplanifréel'!N11</f>
        <v>0</v>
      </c>
      <c r="M6" s="120">
        <f>'DA-DAS contrib2 coûtplanifréel'!O11</f>
        <v>0</v>
      </c>
      <c r="N6" s="120">
        <f>'DA-DAS contrib2 coûtplanifréel'!P11</f>
        <v>0</v>
      </c>
      <c r="O6" s="120">
        <f>'DA-DAS contrib2 coûtplanifréel'!Q11</f>
        <v>0</v>
      </c>
      <c r="P6" s="120">
        <f>'DA-DAS contrib2 coûtplanifréel'!R11</f>
        <v>0</v>
      </c>
      <c r="Q6" s="120">
        <f>'DA-DAS contrib2 coûtplanifréel'!S11</f>
        <v>0</v>
      </c>
      <c r="R6" s="120">
        <f>'DA-DAS contrib2 coûtplanifréel'!T11</f>
        <v>0</v>
      </c>
      <c r="S6" s="11"/>
    </row>
    <row r="7" spans="1:19" x14ac:dyDescent="0.25">
      <c r="A7" s="72"/>
      <c r="B7" s="119">
        <f>'DA-DAS contrib2 coûtplanifréel'!B12</f>
        <v>0</v>
      </c>
      <c r="C7" s="119">
        <f>'DA-DAS contrib2 coûtplanifréel'!D12</f>
        <v>0</v>
      </c>
      <c r="D7" s="120">
        <f>'DA-DAS contrib2 coûtplanifréel'!F12</f>
        <v>0</v>
      </c>
      <c r="E7" s="120">
        <f>'DA-DAS contrib2 coûtplanifréel'!G12</f>
        <v>0</v>
      </c>
      <c r="F7" s="120">
        <f>'DA-DAS contrib2 coûtplanifréel'!H12</f>
        <v>0</v>
      </c>
      <c r="G7" s="120">
        <f>'DA-DAS contrib2 coûtplanifréel'!I12</f>
        <v>0</v>
      </c>
      <c r="H7" s="120">
        <f>'DA-DAS contrib2 coûtplanifréel'!J12</f>
        <v>0</v>
      </c>
      <c r="I7" s="120">
        <f>'DA-DAS contrib2 coûtplanifréel'!K12</f>
        <v>0</v>
      </c>
      <c r="J7" s="120">
        <f>'DA-DAS contrib2 coûtplanifréel'!L12</f>
        <v>0</v>
      </c>
      <c r="K7" s="120">
        <f>'DA-DAS contrib2 coûtplanifréel'!M12</f>
        <v>0</v>
      </c>
      <c r="L7" s="120">
        <f>'DA-DAS contrib2 coûtplanifréel'!N12</f>
        <v>0</v>
      </c>
      <c r="M7" s="120">
        <f>'DA-DAS contrib2 coûtplanifréel'!O12</f>
        <v>0</v>
      </c>
      <c r="N7" s="120">
        <f>'DA-DAS contrib2 coûtplanifréel'!P12</f>
        <v>0</v>
      </c>
      <c r="O7" s="120">
        <f>'DA-DAS contrib2 coûtplanifréel'!Q12</f>
        <v>0</v>
      </c>
      <c r="P7" s="120">
        <f>'DA-DAS contrib2 coûtplanifréel'!R12</f>
        <v>0</v>
      </c>
      <c r="Q7" s="120">
        <f>'DA-DAS contrib2 coûtplanifréel'!S12</f>
        <v>0</v>
      </c>
      <c r="R7" s="120">
        <f>'DA-DAS contrib2 coûtplanifréel'!T12</f>
        <v>0</v>
      </c>
      <c r="S7" s="11"/>
    </row>
    <row r="8" spans="1:19" x14ac:dyDescent="0.25">
      <c r="A8" s="72"/>
      <c r="B8" s="119">
        <f>'DA-DAS contrib2 coûtplanifréel'!B13</f>
        <v>0</v>
      </c>
      <c r="C8" s="119">
        <f>'DA-DAS contrib2 coûtplanifréel'!D13</f>
        <v>0</v>
      </c>
      <c r="D8" s="120">
        <f>'DA-DAS contrib2 coûtplanifréel'!F13</f>
        <v>0</v>
      </c>
      <c r="E8" s="120">
        <f>'DA-DAS contrib2 coûtplanifréel'!G13</f>
        <v>0</v>
      </c>
      <c r="F8" s="120">
        <f>'DA-DAS contrib2 coûtplanifréel'!H13</f>
        <v>0</v>
      </c>
      <c r="G8" s="120">
        <f>'DA-DAS contrib2 coûtplanifréel'!I13</f>
        <v>0</v>
      </c>
      <c r="H8" s="120">
        <f>'DA-DAS contrib2 coûtplanifréel'!J13</f>
        <v>0</v>
      </c>
      <c r="I8" s="120">
        <f>'DA-DAS contrib2 coûtplanifréel'!K13</f>
        <v>0</v>
      </c>
      <c r="J8" s="120">
        <f>'DA-DAS contrib2 coûtplanifréel'!L13</f>
        <v>0</v>
      </c>
      <c r="K8" s="120">
        <f>'DA-DAS contrib2 coûtplanifréel'!M13</f>
        <v>0</v>
      </c>
      <c r="L8" s="120">
        <f>'DA-DAS contrib2 coûtplanifréel'!N13</f>
        <v>0</v>
      </c>
      <c r="M8" s="120">
        <f>'DA-DAS contrib2 coûtplanifréel'!O13</f>
        <v>0</v>
      </c>
      <c r="N8" s="120">
        <f>'DA-DAS contrib2 coûtplanifréel'!P13</f>
        <v>0</v>
      </c>
      <c r="O8" s="120">
        <f>'DA-DAS contrib2 coûtplanifréel'!Q13</f>
        <v>0</v>
      </c>
      <c r="P8" s="120">
        <f>'DA-DAS contrib2 coûtplanifréel'!R13</f>
        <v>0</v>
      </c>
      <c r="Q8" s="120">
        <f>'DA-DAS contrib2 coûtplanifréel'!S13</f>
        <v>0</v>
      </c>
      <c r="R8" s="120">
        <f>'DA-DAS contrib2 coûtplanifréel'!T13</f>
        <v>0</v>
      </c>
      <c r="S8" s="11"/>
    </row>
    <row r="9" spans="1:19" x14ac:dyDescent="0.25">
      <c r="A9" s="72"/>
      <c r="B9" s="119">
        <f>'DA-DAS contrib2 coûtplanifréel'!B14</f>
        <v>0</v>
      </c>
      <c r="C9" s="119">
        <f>'DA-DAS contrib2 coûtplanifréel'!D14</f>
        <v>0</v>
      </c>
      <c r="D9" s="120">
        <f>'DA-DAS contrib2 coûtplanifréel'!F14</f>
        <v>0</v>
      </c>
      <c r="E9" s="120">
        <f>'DA-DAS contrib2 coûtplanifréel'!G14</f>
        <v>0</v>
      </c>
      <c r="F9" s="120">
        <f>'DA-DAS contrib2 coûtplanifréel'!H14</f>
        <v>0</v>
      </c>
      <c r="G9" s="120">
        <f>'DA-DAS contrib2 coûtplanifréel'!I14</f>
        <v>0</v>
      </c>
      <c r="H9" s="120">
        <f>'DA-DAS contrib2 coûtplanifréel'!J14</f>
        <v>0</v>
      </c>
      <c r="I9" s="120">
        <f>'DA-DAS contrib2 coûtplanifréel'!K14</f>
        <v>0</v>
      </c>
      <c r="J9" s="120">
        <f>'DA-DAS contrib2 coûtplanifréel'!L14</f>
        <v>0</v>
      </c>
      <c r="K9" s="120">
        <f>'DA-DAS contrib2 coûtplanifréel'!M14</f>
        <v>0</v>
      </c>
      <c r="L9" s="120">
        <f>'DA-DAS contrib2 coûtplanifréel'!N14</f>
        <v>0</v>
      </c>
      <c r="M9" s="120">
        <f>'DA-DAS contrib2 coûtplanifréel'!O14</f>
        <v>0</v>
      </c>
      <c r="N9" s="120">
        <f>'DA-DAS contrib2 coûtplanifréel'!P14</f>
        <v>0</v>
      </c>
      <c r="O9" s="120">
        <f>'DA-DAS contrib2 coûtplanifréel'!Q14</f>
        <v>0</v>
      </c>
      <c r="P9" s="120">
        <f>'DA-DAS contrib2 coûtplanifréel'!R14</f>
        <v>0</v>
      </c>
      <c r="Q9" s="120">
        <f>'DA-DAS contrib2 coûtplanifréel'!S14</f>
        <v>0</v>
      </c>
      <c r="R9" s="120">
        <f>'DA-DAS contrib2 coûtplanifréel'!T14</f>
        <v>0</v>
      </c>
      <c r="S9" s="11"/>
    </row>
    <row r="10" spans="1:19" x14ac:dyDescent="0.25">
      <c r="A10" s="72"/>
      <c r="B10" s="119">
        <f>'DA-DAS contrib2 coûtplanifréel'!B15</f>
        <v>0</v>
      </c>
      <c r="C10" s="119">
        <f>'DA-DAS contrib2 coûtplanifréel'!D15</f>
        <v>0</v>
      </c>
      <c r="D10" s="120">
        <f>'DA-DAS contrib2 coûtplanifréel'!F15</f>
        <v>0</v>
      </c>
      <c r="E10" s="120">
        <f>'DA-DAS contrib2 coûtplanifréel'!G15</f>
        <v>0</v>
      </c>
      <c r="F10" s="120">
        <f>'DA-DAS contrib2 coûtplanifréel'!H15</f>
        <v>0</v>
      </c>
      <c r="G10" s="120">
        <f>'DA-DAS contrib2 coûtplanifréel'!I15</f>
        <v>0</v>
      </c>
      <c r="H10" s="120">
        <f>'DA-DAS contrib2 coûtplanifréel'!J15</f>
        <v>0</v>
      </c>
      <c r="I10" s="120">
        <f>'DA-DAS contrib2 coûtplanifréel'!K15</f>
        <v>0</v>
      </c>
      <c r="J10" s="120">
        <f>'DA-DAS contrib2 coûtplanifréel'!L15</f>
        <v>0</v>
      </c>
      <c r="K10" s="120">
        <f>'DA-DAS contrib2 coûtplanifréel'!M15</f>
        <v>0</v>
      </c>
      <c r="L10" s="120">
        <f>'DA-DAS contrib2 coûtplanifréel'!N15</f>
        <v>0</v>
      </c>
      <c r="M10" s="120">
        <f>'DA-DAS contrib2 coûtplanifréel'!O15</f>
        <v>0</v>
      </c>
      <c r="N10" s="120">
        <f>'DA-DAS contrib2 coûtplanifréel'!P15</f>
        <v>0</v>
      </c>
      <c r="O10" s="120">
        <f>'DA-DAS contrib2 coûtplanifréel'!Q15</f>
        <v>0</v>
      </c>
      <c r="P10" s="120">
        <f>'DA-DAS contrib2 coûtplanifréel'!R15</f>
        <v>0</v>
      </c>
      <c r="Q10" s="120">
        <f>'DA-DAS contrib2 coûtplanifréel'!S15</f>
        <v>0</v>
      </c>
      <c r="R10" s="120">
        <f>'DA-DAS contrib2 coûtplanifréel'!T15</f>
        <v>0</v>
      </c>
      <c r="S10" s="11"/>
    </row>
    <row r="11" spans="1:19" x14ac:dyDescent="0.25">
      <c r="A11" s="72"/>
      <c r="B11" s="119">
        <f>'DA-DAS contrib2 coûtplanifréel'!B16</f>
        <v>0</v>
      </c>
      <c r="C11" s="119">
        <f>'DA-DAS contrib2 coûtplanifréel'!D16</f>
        <v>0</v>
      </c>
      <c r="D11" s="120">
        <f>'DA-DAS contrib2 coûtplanifréel'!F16</f>
        <v>0</v>
      </c>
      <c r="E11" s="120">
        <f>'DA-DAS contrib2 coûtplanifréel'!G16</f>
        <v>0</v>
      </c>
      <c r="F11" s="120">
        <f>'DA-DAS contrib2 coûtplanifréel'!H16</f>
        <v>0</v>
      </c>
      <c r="G11" s="120">
        <f>'DA-DAS contrib2 coûtplanifréel'!I16</f>
        <v>0</v>
      </c>
      <c r="H11" s="120">
        <f>'DA-DAS contrib2 coûtplanifréel'!J16</f>
        <v>0</v>
      </c>
      <c r="I11" s="120">
        <f>'DA-DAS contrib2 coûtplanifréel'!K16</f>
        <v>0</v>
      </c>
      <c r="J11" s="120">
        <f>'DA-DAS contrib2 coûtplanifréel'!L16</f>
        <v>0</v>
      </c>
      <c r="K11" s="120">
        <f>'DA-DAS contrib2 coûtplanifréel'!M16</f>
        <v>0</v>
      </c>
      <c r="L11" s="120">
        <f>'DA-DAS contrib2 coûtplanifréel'!N16</f>
        <v>0</v>
      </c>
      <c r="M11" s="120">
        <f>'DA-DAS contrib2 coûtplanifréel'!O16</f>
        <v>0</v>
      </c>
      <c r="N11" s="120">
        <f>'DA-DAS contrib2 coûtplanifréel'!P16</f>
        <v>0</v>
      </c>
      <c r="O11" s="120">
        <f>'DA-DAS contrib2 coûtplanifréel'!Q16</f>
        <v>0</v>
      </c>
      <c r="P11" s="120">
        <f>'DA-DAS contrib2 coûtplanifréel'!R16</f>
        <v>0</v>
      </c>
      <c r="Q11" s="120">
        <f>'DA-DAS contrib2 coûtplanifréel'!S16</f>
        <v>0</v>
      </c>
      <c r="R11" s="120">
        <f>'DA-DAS contrib2 coûtplanifréel'!T16</f>
        <v>0</v>
      </c>
      <c r="S11" s="11"/>
    </row>
    <row r="12" spans="1:19" x14ac:dyDescent="0.25">
      <c r="A12" s="72"/>
      <c r="B12" s="119">
        <f>'DA-DAS contrib2 coûtplanifréel'!B17</f>
        <v>0</v>
      </c>
      <c r="C12" s="119">
        <f>'DA-DAS contrib2 coûtplanifréel'!D17</f>
        <v>0</v>
      </c>
      <c r="D12" s="120">
        <f>'DA-DAS contrib2 coûtplanifréel'!F17</f>
        <v>0</v>
      </c>
      <c r="E12" s="120">
        <f>'DA-DAS contrib2 coûtplanifréel'!G17</f>
        <v>0</v>
      </c>
      <c r="F12" s="120">
        <f>'DA-DAS contrib2 coûtplanifréel'!H17</f>
        <v>0</v>
      </c>
      <c r="G12" s="120">
        <f>'DA-DAS contrib2 coûtplanifréel'!I17</f>
        <v>0</v>
      </c>
      <c r="H12" s="120">
        <f>'DA-DAS contrib2 coûtplanifréel'!J17</f>
        <v>0</v>
      </c>
      <c r="I12" s="120">
        <f>'DA-DAS contrib2 coûtplanifréel'!K17</f>
        <v>0</v>
      </c>
      <c r="J12" s="120">
        <f>'DA-DAS contrib2 coûtplanifréel'!L17</f>
        <v>0</v>
      </c>
      <c r="K12" s="120">
        <f>'DA-DAS contrib2 coûtplanifréel'!M17</f>
        <v>0</v>
      </c>
      <c r="L12" s="120">
        <f>'DA-DAS contrib2 coûtplanifréel'!N17</f>
        <v>0</v>
      </c>
      <c r="M12" s="120">
        <f>'DA-DAS contrib2 coûtplanifréel'!O17</f>
        <v>0</v>
      </c>
      <c r="N12" s="120">
        <f>'DA-DAS contrib2 coûtplanifréel'!P17</f>
        <v>0</v>
      </c>
      <c r="O12" s="120">
        <f>'DA-DAS contrib2 coûtplanifréel'!Q17</f>
        <v>0</v>
      </c>
      <c r="P12" s="120">
        <f>'DA-DAS contrib2 coûtplanifréel'!R17</f>
        <v>0</v>
      </c>
      <c r="Q12" s="120">
        <f>'DA-DAS contrib2 coûtplanifréel'!S17</f>
        <v>0</v>
      </c>
      <c r="R12" s="120">
        <f>'DA-DAS contrib2 coûtplanifréel'!T17</f>
        <v>0</v>
      </c>
      <c r="S12" s="11"/>
    </row>
    <row r="13" spans="1:19" x14ac:dyDescent="0.25">
      <c r="A13" s="72"/>
      <c r="B13" s="119">
        <f>'DA-DAS contrib2 coûtplanifréel'!B18</f>
        <v>0</v>
      </c>
      <c r="C13" s="119">
        <f>'DA-DAS contrib2 coûtplanifréel'!D18</f>
        <v>0</v>
      </c>
      <c r="D13" s="120">
        <f>'DA-DAS contrib2 coûtplanifréel'!F18</f>
        <v>0</v>
      </c>
      <c r="E13" s="120">
        <f>'DA-DAS contrib2 coûtplanifréel'!G18</f>
        <v>0</v>
      </c>
      <c r="F13" s="120">
        <f>'DA-DAS contrib2 coûtplanifréel'!H18</f>
        <v>0</v>
      </c>
      <c r="G13" s="120">
        <f>'DA-DAS contrib2 coûtplanifréel'!I18</f>
        <v>0</v>
      </c>
      <c r="H13" s="120">
        <f>'DA-DAS contrib2 coûtplanifréel'!J18</f>
        <v>0</v>
      </c>
      <c r="I13" s="120">
        <f>'DA-DAS contrib2 coûtplanifréel'!K18</f>
        <v>0</v>
      </c>
      <c r="J13" s="120">
        <f>'DA-DAS contrib2 coûtplanifréel'!L18</f>
        <v>0</v>
      </c>
      <c r="K13" s="120">
        <f>'DA-DAS contrib2 coûtplanifréel'!M18</f>
        <v>0</v>
      </c>
      <c r="L13" s="120">
        <f>'DA-DAS contrib2 coûtplanifréel'!N18</f>
        <v>0</v>
      </c>
      <c r="M13" s="120">
        <f>'DA-DAS contrib2 coûtplanifréel'!O18</f>
        <v>0</v>
      </c>
      <c r="N13" s="120">
        <f>'DA-DAS contrib2 coûtplanifréel'!P18</f>
        <v>0</v>
      </c>
      <c r="O13" s="120">
        <f>'DA-DAS contrib2 coûtplanifréel'!Q18</f>
        <v>0</v>
      </c>
      <c r="P13" s="120">
        <f>'DA-DAS contrib2 coûtplanifréel'!R18</f>
        <v>0</v>
      </c>
      <c r="Q13" s="120">
        <f>'DA-DAS contrib2 coûtplanifréel'!S18</f>
        <v>0</v>
      </c>
      <c r="R13" s="120">
        <f>'DA-DAS contrib2 coûtplanifréel'!T18</f>
        <v>0</v>
      </c>
      <c r="S13" s="11"/>
    </row>
    <row r="14" spans="1:19" x14ac:dyDescent="0.25">
      <c r="A14" s="72"/>
      <c r="B14" s="119">
        <f>'DA-DAS contrib2 coûtplanifréel'!B19</f>
        <v>0</v>
      </c>
      <c r="C14" s="119">
        <f>'DA-DAS contrib2 coûtplanifréel'!D19</f>
        <v>0</v>
      </c>
      <c r="D14" s="120">
        <f>'DA-DAS contrib2 coûtplanifréel'!F19</f>
        <v>0</v>
      </c>
      <c r="E14" s="120">
        <f>'DA-DAS contrib2 coûtplanifréel'!G19</f>
        <v>0</v>
      </c>
      <c r="F14" s="120">
        <f>'DA-DAS contrib2 coûtplanifréel'!H19</f>
        <v>0</v>
      </c>
      <c r="G14" s="120">
        <f>'DA-DAS contrib2 coûtplanifréel'!I19</f>
        <v>0</v>
      </c>
      <c r="H14" s="120">
        <f>'DA-DAS contrib2 coûtplanifréel'!J19</f>
        <v>0</v>
      </c>
      <c r="I14" s="120">
        <f>'DA-DAS contrib2 coûtplanifréel'!K19</f>
        <v>0</v>
      </c>
      <c r="J14" s="120">
        <f>'DA-DAS contrib2 coûtplanifréel'!L19</f>
        <v>0</v>
      </c>
      <c r="K14" s="120">
        <f>'DA-DAS contrib2 coûtplanifréel'!M19</f>
        <v>0</v>
      </c>
      <c r="L14" s="120">
        <f>'DA-DAS contrib2 coûtplanifréel'!N19</f>
        <v>0</v>
      </c>
      <c r="M14" s="120">
        <f>'DA-DAS contrib2 coûtplanifréel'!O19</f>
        <v>0</v>
      </c>
      <c r="N14" s="120">
        <f>'DA-DAS contrib2 coûtplanifréel'!P19</f>
        <v>0</v>
      </c>
      <c r="O14" s="120">
        <f>'DA-DAS contrib2 coûtplanifréel'!Q19</f>
        <v>0</v>
      </c>
      <c r="P14" s="120">
        <f>'DA-DAS contrib2 coûtplanifréel'!R19</f>
        <v>0</v>
      </c>
      <c r="Q14" s="120">
        <f>'DA-DAS contrib2 coûtplanifréel'!S19</f>
        <v>0</v>
      </c>
      <c r="R14" s="120">
        <f>'DA-DAS contrib2 coûtplanifréel'!T19</f>
        <v>0</v>
      </c>
      <c r="S14" s="11"/>
    </row>
    <row r="15" spans="1:19" x14ac:dyDescent="0.25">
      <c r="A15" s="72"/>
      <c r="B15" s="119">
        <f>'DA-DAS contrib2 coûtplanifréel'!B20</f>
        <v>0</v>
      </c>
      <c r="C15" s="119">
        <f>'DA-DAS contrib2 coûtplanifréel'!D20</f>
        <v>0</v>
      </c>
      <c r="D15" s="120">
        <f>'DA-DAS contrib2 coûtplanifréel'!F20</f>
        <v>0</v>
      </c>
      <c r="E15" s="120">
        <f>'DA-DAS contrib2 coûtplanifréel'!G20</f>
        <v>0</v>
      </c>
      <c r="F15" s="120">
        <f>'DA-DAS contrib2 coûtplanifréel'!H20</f>
        <v>0</v>
      </c>
      <c r="G15" s="120">
        <f>'DA-DAS contrib2 coûtplanifréel'!I20</f>
        <v>0</v>
      </c>
      <c r="H15" s="120">
        <f>'DA-DAS contrib2 coûtplanifréel'!J20</f>
        <v>0</v>
      </c>
      <c r="I15" s="120">
        <f>'DA-DAS contrib2 coûtplanifréel'!K20</f>
        <v>0</v>
      </c>
      <c r="J15" s="120">
        <f>'DA-DAS contrib2 coûtplanifréel'!L20</f>
        <v>0</v>
      </c>
      <c r="K15" s="120">
        <f>'DA-DAS contrib2 coûtplanifréel'!M20</f>
        <v>0</v>
      </c>
      <c r="L15" s="120">
        <f>'DA-DAS contrib2 coûtplanifréel'!N20</f>
        <v>0</v>
      </c>
      <c r="M15" s="120">
        <f>'DA-DAS contrib2 coûtplanifréel'!O20</f>
        <v>0</v>
      </c>
      <c r="N15" s="120">
        <f>'DA-DAS contrib2 coûtplanifréel'!P20</f>
        <v>0</v>
      </c>
      <c r="O15" s="120">
        <f>'DA-DAS contrib2 coûtplanifréel'!Q20</f>
        <v>0</v>
      </c>
      <c r="P15" s="120">
        <f>'DA-DAS contrib2 coûtplanifréel'!R20</f>
        <v>0</v>
      </c>
      <c r="Q15" s="120">
        <f>'DA-DAS contrib2 coûtplanifréel'!S20</f>
        <v>0</v>
      </c>
      <c r="R15" s="120">
        <f>'DA-DAS contrib2 coûtplanifréel'!T20</f>
        <v>0</v>
      </c>
      <c r="S15" s="11"/>
    </row>
    <row r="16" spans="1:19" x14ac:dyDescent="0.25">
      <c r="A16" s="72"/>
      <c r="B16" s="119">
        <f>'DA-DAS contrib2 coûtplanifréel'!B21</f>
        <v>0</v>
      </c>
      <c r="C16" s="119">
        <f>'DA-DAS contrib2 coûtplanifréel'!D21</f>
        <v>0</v>
      </c>
      <c r="D16" s="120">
        <f>'DA-DAS contrib2 coûtplanifréel'!F21</f>
        <v>0</v>
      </c>
      <c r="E16" s="120">
        <f>'DA-DAS contrib2 coûtplanifréel'!G21</f>
        <v>0</v>
      </c>
      <c r="F16" s="120">
        <f>'DA-DAS contrib2 coûtplanifréel'!H21</f>
        <v>0</v>
      </c>
      <c r="G16" s="120">
        <f>'DA-DAS contrib2 coûtplanifréel'!I21</f>
        <v>0</v>
      </c>
      <c r="H16" s="120">
        <f>'DA-DAS contrib2 coûtplanifréel'!J21</f>
        <v>0</v>
      </c>
      <c r="I16" s="120">
        <f>'DA-DAS contrib2 coûtplanifréel'!K21</f>
        <v>0</v>
      </c>
      <c r="J16" s="120">
        <f>'DA-DAS contrib2 coûtplanifréel'!L21</f>
        <v>0</v>
      </c>
      <c r="K16" s="120">
        <f>'DA-DAS contrib2 coûtplanifréel'!M21</f>
        <v>0</v>
      </c>
      <c r="L16" s="120">
        <f>'DA-DAS contrib2 coûtplanifréel'!N21</f>
        <v>0</v>
      </c>
      <c r="M16" s="120">
        <f>'DA-DAS contrib2 coûtplanifréel'!O21</f>
        <v>0</v>
      </c>
      <c r="N16" s="120">
        <f>'DA-DAS contrib2 coûtplanifréel'!P21</f>
        <v>0</v>
      </c>
      <c r="O16" s="120">
        <f>'DA-DAS contrib2 coûtplanifréel'!Q21</f>
        <v>0</v>
      </c>
      <c r="P16" s="120">
        <f>'DA-DAS contrib2 coûtplanifréel'!R21</f>
        <v>0</v>
      </c>
      <c r="Q16" s="120">
        <f>'DA-DAS contrib2 coûtplanifréel'!S21</f>
        <v>0</v>
      </c>
      <c r="R16" s="120">
        <f>'DA-DAS contrib2 coûtplanifréel'!T21</f>
        <v>0</v>
      </c>
      <c r="S16" s="11"/>
    </row>
    <row r="17" spans="1:19" x14ac:dyDescent="0.25">
      <c r="A17" s="72"/>
      <c r="B17" s="119">
        <f>'DA-DAS contrib2 coûtplanifréel'!B22</f>
        <v>0</v>
      </c>
      <c r="C17" s="119">
        <f>'DA-DAS contrib2 coûtplanifréel'!D22</f>
        <v>0</v>
      </c>
      <c r="D17" s="120">
        <f>'DA-DAS contrib2 coûtplanifréel'!F22</f>
        <v>0</v>
      </c>
      <c r="E17" s="120">
        <f>'DA-DAS contrib2 coûtplanifréel'!G22</f>
        <v>0</v>
      </c>
      <c r="F17" s="120">
        <f>'DA-DAS contrib2 coûtplanifréel'!H22</f>
        <v>0</v>
      </c>
      <c r="G17" s="120">
        <f>'DA-DAS contrib2 coûtplanifréel'!I22</f>
        <v>0</v>
      </c>
      <c r="H17" s="120">
        <f>'DA-DAS contrib2 coûtplanifréel'!J22</f>
        <v>0</v>
      </c>
      <c r="I17" s="120">
        <f>'DA-DAS contrib2 coûtplanifréel'!K22</f>
        <v>0</v>
      </c>
      <c r="J17" s="120">
        <f>'DA-DAS contrib2 coûtplanifréel'!L22</f>
        <v>0</v>
      </c>
      <c r="K17" s="120">
        <f>'DA-DAS contrib2 coûtplanifréel'!M22</f>
        <v>0</v>
      </c>
      <c r="L17" s="120">
        <f>'DA-DAS contrib2 coûtplanifréel'!N22</f>
        <v>0</v>
      </c>
      <c r="M17" s="120">
        <f>'DA-DAS contrib2 coûtplanifréel'!O22</f>
        <v>0</v>
      </c>
      <c r="N17" s="120">
        <f>'DA-DAS contrib2 coûtplanifréel'!P22</f>
        <v>0</v>
      </c>
      <c r="O17" s="120">
        <f>'DA-DAS contrib2 coûtplanifréel'!Q22</f>
        <v>0</v>
      </c>
      <c r="P17" s="120">
        <f>'DA-DAS contrib2 coûtplanifréel'!R22</f>
        <v>0</v>
      </c>
      <c r="Q17" s="120">
        <f>'DA-DAS contrib2 coûtplanifréel'!S22</f>
        <v>0</v>
      </c>
      <c r="R17" s="120">
        <f>'DA-DAS contrib2 coûtplanifréel'!T22</f>
        <v>0</v>
      </c>
      <c r="S17" s="11"/>
    </row>
    <row r="18" spans="1:19" x14ac:dyDescent="0.25">
      <c r="A18" s="72"/>
      <c r="B18" s="119">
        <f>'DA-DAS contrib2 coûtplanifréel'!B23</f>
        <v>0</v>
      </c>
      <c r="C18" s="119">
        <f>'DA-DAS contrib2 coûtplanifréel'!D23</f>
        <v>0</v>
      </c>
      <c r="D18" s="120">
        <f>'DA-DAS contrib2 coûtplanifréel'!F23</f>
        <v>0</v>
      </c>
      <c r="E18" s="120">
        <f>'DA-DAS contrib2 coûtplanifréel'!G23</f>
        <v>0</v>
      </c>
      <c r="F18" s="120">
        <f>'DA-DAS contrib2 coûtplanifréel'!H23</f>
        <v>0</v>
      </c>
      <c r="G18" s="120">
        <f>'DA-DAS contrib2 coûtplanifréel'!I23</f>
        <v>0</v>
      </c>
      <c r="H18" s="120">
        <f>'DA-DAS contrib2 coûtplanifréel'!J23</f>
        <v>0</v>
      </c>
      <c r="I18" s="120">
        <f>'DA-DAS contrib2 coûtplanifréel'!K23</f>
        <v>0</v>
      </c>
      <c r="J18" s="120">
        <f>'DA-DAS contrib2 coûtplanifréel'!L23</f>
        <v>0</v>
      </c>
      <c r="K18" s="120">
        <f>'DA-DAS contrib2 coûtplanifréel'!M23</f>
        <v>0</v>
      </c>
      <c r="L18" s="120">
        <f>'DA-DAS contrib2 coûtplanifréel'!N23</f>
        <v>0</v>
      </c>
      <c r="M18" s="120">
        <f>'DA-DAS contrib2 coûtplanifréel'!O23</f>
        <v>0</v>
      </c>
      <c r="N18" s="120">
        <f>'DA-DAS contrib2 coûtplanifréel'!P23</f>
        <v>0</v>
      </c>
      <c r="O18" s="120">
        <f>'DA-DAS contrib2 coûtplanifréel'!Q23</f>
        <v>0</v>
      </c>
      <c r="P18" s="120">
        <f>'DA-DAS contrib2 coûtplanifréel'!R23</f>
        <v>0</v>
      </c>
      <c r="Q18" s="120">
        <f>'DA-DAS contrib2 coûtplanifréel'!S23</f>
        <v>0</v>
      </c>
      <c r="R18" s="120">
        <f>'DA-DAS contrib2 coûtplanifréel'!T23</f>
        <v>0</v>
      </c>
      <c r="S18" s="11"/>
    </row>
    <row r="19" spans="1:19" x14ac:dyDescent="0.25">
      <c r="A19" s="72"/>
      <c r="B19" s="119">
        <f>'DA-DAS contrib2 coûtplanifréel'!B24</f>
        <v>0</v>
      </c>
      <c r="C19" s="119">
        <f>'DA-DAS contrib2 coûtplanifréel'!D24</f>
        <v>0</v>
      </c>
      <c r="D19" s="120">
        <f>'DA-DAS contrib2 coûtplanifréel'!F24</f>
        <v>0</v>
      </c>
      <c r="E19" s="120">
        <f>'DA-DAS contrib2 coûtplanifréel'!G24</f>
        <v>0</v>
      </c>
      <c r="F19" s="120">
        <f>'DA-DAS contrib2 coûtplanifréel'!H24</f>
        <v>0</v>
      </c>
      <c r="G19" s="120">
        <f>'DA-DAS contrib2 coûtplanifréel'!I24</f>
        <v>0</v>
      </c>
      <c r="H19" s="120">
        <f>'DA-DAS contrib2 coûtplanifréel'!J24</f>
        <v>0</v>
      </c>
      <c r="I19" s="120">
        <f>'DA-DAS contrib2 coûtplanifréel'!K24</f>
        <v>0</v>
      </c>
      <c r="J19" s="120">
        <f>'DA-DAS contrib2 coûtplanifréel'!L24</f>
        <v>0</v>
      </c>
      <c r="K19" s="120">
        <f>'DA-DAS contrib2 coûtplanifréel'!M24</f>
        <v>0</v>
      </c>
      <c r="L19" s="120">
        <f>'DA-DAS contrib2 coûtplanifréel'!N24</f>
        <v>0</v>
      </c>
      <c r="M19" s="120">
        <f>'DA-DAS contrib2 coûtplanifréel'!O24</f>
        <v>0</v>
      </c>
      <c r="N19" s="120">
        <f>'DA-DAS contrib2 coûtplanifréel'!P24</f>
        <v>0</v>
      </c>
      <c r="O19" s="120">
        <f>'DA-DAS contrib2 coûtplanifréel'!Q24</f>
        <v>0</v>
      </c>
      <c r="P19" s="120">
        <f>'DA-DAS contrib2 coûtplanifréel'!R24</f>
        <v>0</v>
      </c>
      <c r="Q19" s="120">
        <f>'DA-DAS contrib2 coûtplanifréel'!S24</f>
        <v>0</v>
      </c>
      <c r="R19" s="120">
        <f>'DA-DAS contrib2 coûtplanifréel'!T24</f>
        <v>0</v>
      </c>
      <c r="S19" s="11"/>
    </row>
    <row r="20" spans="1:19" x14ac:dyDescent="0.25">
      <c r="A20" s="72"/>
      <c r="B20" s="119">
        <f>'DA-DAS contrib2 coûtplanifréel'!B25</f>
        <v>0</v>
      </c>
      <c r="C20" s="119">
        <f>'DA-DAS contrib2 coûtplanifréel'!D25</f>
        <v>0</v>
      </c>
      <c r="D20" s="120">
        <f>'DA-DAS contrib2 coûtplanifréel'!F25</f>
        <v>0</v>
      </c>
      <c r="E20" s="120">
        <f>'DA-DAS contrib2 coûtplanifréel'!G25</f>
        <v>0</v>
      </c>
      <c r="F20" s="120">
        <f>'DA-DAS contrib2 coûtplanifréel'!H25</f>
        <v>0</v>
      </c>
      <c r="G20" s="120">
        <f>'DA-DAS contrib2 coûtplanifréel'!I25</f>
        <v>0</v>
      </c>
      <c r="H20" s="120">
        <f>'DA-DAS contrib2 coûtplanifréel'!J25</f>
        <v>0</v>
      </c>
      <c r="I20" s="120">
        <f>'DA-DAS contrib2 coûtplanifréel'!K25</f>
        <v>0</v>
      </c>
      <c r="J20" s="120">
        <f>'DA-DAS contrib2 coûtplanifréel'!L25</f>
        <v>0</v>
      </c>
      <c r="K20" s="120">
        <f>'DA-DAS contrib2 coûtplanifréel'!M25</f>
        <v>0</v>
      </c>
      <c r="L20" s="120">
        <f>'DA-DAS contrib2 coûtplanifréel'!N25</f>
        <v>0</v>
      </c>
      <c r="M20" s="120">
        <f>'DA-DAS contrib2 coûtplanifréel'!O25</f>
        <v>0</v>
      </c>
      <c r="N20" s="120">
        <f>'DA-DAS contrib2 coûtplanifréel'!P25</f>
        <v>0</v>
      </c>
      <c r="O20" s="120">
        <f>'DA-DAS contrib2 coûtplanifréel'!Q25</f>
        <v>0</v>
      </c>
      <c r="P20" s="120">
        <f>'DA-DAS contrib2 coûtplanifréel'!R25</f>
        <v>0</v>
      </c>
      <c r="Q20" s="120">
        <f>'DA-DAS contrib2 coûtplanifréel'!S25</f>
        <v>0</v>
      </c>
      <c r="R20" s="120">
        <f>'DA-DAS contrib2 coûtplanifréel'!T25</f>
        <v>0</v>
      </c>
      <c r="S20" s="11"/>
    </row>
    <row r="21" spans="1:19" x14ac:dyDescent="0.25">
      <c r="A21" s="72"/>
      <c r="B21" s="119">
        <f>'DA-DAS contrib2 coûtplanifréel'!B26</f>
        <v>0</v>
      </c>
      <c r="C21" s="119">
        <f>'DA-DAS contrib2 coûtplanifréel'!D26</f>
        <v>0</v>
      </c>
      <c r="D21" s="120">
        <f>'DA-DAS contrib2 coûtplanifréel'!F26</f>
        <v>0</v>
      </c>
      <c r="E21" s="120">
        <f>'DA-DAS contrib2 coûtplanifréel'!G26</f>
        <v>0</v>
      </c>
      <c r="F21" s="120">
        <f>'DA-DAS contrib2 coûtplanifréel'!H26</f>
        <v>0</v>
      </c>
      <c r="G21" s="120">
        <f>'DA-DAS contrib2 coûtplanifréel'!I26</f>
        <v>0</v>
      </c>
      <c r="H21" s="120">
        <f>'DA-DAS contrib2 coûtplanifréel'!J26</f>
        <v>0</v>
      </c>
      <c r="I21" s="120">
        <f>'DA-DAS contrib2 coûtplanifréel'!K26</f>
        <v>0</v>
      </c>
      <c r="J21" s="120">
        <f>'DA-DAS contrib2 coûtplanifréel'!L26</f>
        <v>0</v>
      </c>
      <c r="K21" s="120">
        <f>'DA-DAS contrib2 coûtplanifréel'!M26</f>
        <v>0</v>
      </c>
      <c r="L21" s="120">
        <f>'DA-DAS contrib2 coûtplanifréel'!N26</f>
        <v>0</v>
      </c>
      <c r="M21" s="120">
        <f>'DA-DAS contrib2 coûtplanifréel'!O26</f>
        <v>0</v>
      </c>
      <c r="N21" s="120">
        <f>'DA-DAS contrib2 coûtplanifréel'!P26</f>
        <v>0</v>
      </c>
      <c r="O21" s="120">
        <f>'DA-DAS contrib2 coûtplanifréel'!Q26</f>
        <v>0</v>
      </c>
      <c r="P21" s="120">
        <f>'DA-DAS contrib2 coûtplanifréel'!R26</f>
        <v>0</v>
      </c>
      <c r="Q21" s="120">
        <f>'DA-DAS contrib2 coûtplanifréel'!S26</f>
        <v>0</v>
      </c>
      <c r="R21" s="120">
        <f>'DA-DAS contrib2 coûtplanifréel'!T26</f>
        <v>0</v>
      </c>
      <c r="S21" s="11"/>
    </row>
    <row r="22" spans="1:19" x14ac:dyDescent="0.25">
      <c r="A22" s="72"/>
      <c r="B22" s="119">
        <f>'DA-DAS contrib2 coûtplanifréel'!B27</f>
        <v>0</v>
      </c>
      <c r="C22" s="119">
        <f>'DA-DAS contrib2 coûtplanifréel'!D27</f>
        <v>0</v>
      </c>
      <c r="D22" s="120">
        <f>'DA-DAS contrib2 coûtplanifréel'!F27</f>
        <v>0</v>
      </c>
      <c r="E22" s="120">
        <f>'DA-DAS contrib2 coûtplanifréel'!G27</f>
        <v>0</v>
      </c>
      <c r="F22" s="120">
        <f>'DA-DAS contrib2 coûtplanifréel'!H27</f>
        <v>0</v>
      </c>
      <c r="G22" s="120">
        <f>'DA-DAS contrib2 coûtplanifréel'!I27</f>
        <v>0</v>
      </c>
      <c r="H22" s="120">
        <f>'DA-DAS contrib2 coûtplanifréel'!J27</f>
        <v>0</v>
      </c>
      <c r="I22" s="120">
        <f>'DA-DAS contrib2 coûtplanifréel'!K27</f>
        <v>0</v>
      </c>
      <c r="J22" s="120">
        <f>'DA-DAS contrib2 coûtplanifréel'!L27</f>
        <v>0</v>
      </c>
      <c r="K22" s="120">
        <f>'DA-DAS contrib2 coûtplanifréel'!M27</f>
        <v>0</v>
      </c>
      <c r="L22" s="120">
        <f>'DA-DAS contrib2 coûtplanifréel'!N27</f>
        <v>0</v>
      </c>
      <c r="M22" s="120">
        <f>'DA-DAS contrib2 coûtplanifréel'!O27</f>
        <v>0</v>
      </c>
      <c r="N22" s="120">
        <f>'DA-DAS contrib2 coûtplanifréel'!P27</f>
        <v>0</v>
      </c>
      <c r="O22" s="120">
        <f>'DA-DAS contrib2 coûtplanifréel'!Q27</f>
        <v>0</v>
      </c>
      <c r="P22" s="120">
        <f>'DA-DAS contrib2 coûtplanifréel'!R27</f>
        <v>0</v>
      </c>
      <c r="Q22" s="120">
        <f>'DA-DAS contrib2 coûtplanifréel'!S27</f>
        <v>0</v>
      </c>
      <c r="R22" s="120">
        <f>'DA-DAS contrib2 coûtplanifréel'!T27</f>
        <v>0</v>
      </c>
      <c r="S22" s="11"/>
    </row>
    <row r="23" spans="1:19" x14ac:dyDescent="0.25">
      <c r="A23" s="72"/>
      <c r="B23" s="119">
        <f>'DA-DAS contrib2 coûtplanifréel'!B28</f>
        <v>0</v>
      </c>
      <c r="C23" s="119">
        <f>'DA-DAS contrib2 coûtplanifréel'!D28</f>
        <v>0</v>
      </c>
      <c r="D23" s="120">
        <f>'DA-DAS contrib2 coûtplanifréel'!F28</f>
        <v>0</v>
      </c>
      <c r="E23" s="120">
        <f>'DA-DAS contrib2 coûtplanifréel'!G28</f>
        <v>0</v>
      </c>
      <c r="F23" s="120">
        <f>'DA-DAS contrib2 coûtplanifréel'!H28</f>
        <v>0</v>
      </c>
      <c r="G23" s="120">
        <f>'DA-DAS contrib2 coûtplanifréel'!I28</f>
        <v>0</v>
      </c>
      <c r="H23" s="120">
        <f>'DA-DAS contrib2 coûtplanifréel'!J28</f>
        <v>0</v>
      </c>
      <c r="I23" s="120">
        <f>'DA-DAS contrib2 coûtplanifréel'!K28</f>
        <v>0</v>
      </c>
      <c r="J23" s="120">
        <f>'DA-DAS contrib2 coûtplanifréel'!L28</f>
        <v>0</v>
      </c>
      <c r="K23" s="120">
        <f>'DA-DAS contrib2 coûtplanifréel'!M28</f>
        <v>0</v>
      </c>
      <c r="L23" s="120">
        <f>'DA-DAS contrib2 coûtplanifréel'!N28</f>
        <v>0</v>
      </c>
      <c r="M23" s="120">
        <f>'DA-DAS contrib2 coûtplanifréel'!O28</f>
        <v>0</v>
      </c>
      <c r="N23" s="120">
        <f>'DA-DAS contrib2 coûtplanifréel'!P28</f>
        <v>0</v>
      </c>
      <c r="O23" s="120">
        <f>'DA-DAS contrib2 coûtplanifréel'!Q28</f>
        <v>0</v>
      </c>
      <c r="P23" s="120">
        <f>'DA-DAS contrib2 coûtplanifréel'!R28</f>
        <v>0</v>
      </c>
      <c r="Q23" s="120">
        <f>'DA-DAS contrib2 coûtplanifréel'!S28</f>
        <v>0</v>
      </c>
      <c r="R23" s="120">
        <f>'DA-DAS contrib2 coûtplanifréel'!T28</f>
        <v>0</v>
      </c>
      <c r="S23" s="11"/>
    </row>
    <row r="24" spans="1:19" x14ac:dyDescent="0.25">
      <c r="A24" s="72"/>
      <c r="B24" s="119">
        <f>'DA-DAS contrib2 coûtplanifréel'!B29</f>
        <v>0</v>
      </c>
      <c r="C24" s="119">
        <f>'DA-DAS contrib2 coûtplanifréel'!D29</f>
        <v>0</v>
      </c>
      <c r="D24" s="120">
        <f>'DA-DAS contrib2 coûtplanifréel'!F29</f>
        <v>0</v>
      </c>
      <c r="E24" s="120">
        <f>'DA-DAS contrib2 coûtplanifréel'!G29</f>
        <v>0</v>
      </c>
      <c r="F24" s="120">
        <f>'DA-DAS contrib2 coûtplanifréel'!H29</f>
        <v>0</v>
      </c>
      <c r="G24" s="120">
        <f>'DA-DAS contrib2 coûtplanifréel'!I29</f>
        <v>0</v>
      </c>
      <c r="H24" s="120">
        <f>'DA-DAS contrib2 coûtplanifréel'!J29</f>
        <v>0</v>
      </c>
      <c r="I24" s="120">
        <f>'DA-DAS contrib2 coûtplanifréel'!K29</f>
        <v>0</v>
      </c>
      <c r="J24" s="120">
        <f>'DA-DAS contrib2 coûtplanifréel'!L29</f>
        <v>0</v>
      </c>
      <c r="K24" s="120">
        <f>'DA-DAS contrib2 coûtplanifréel'!M29</f>
        <v>0</v>
      </c>
      <c r="L24" s="120">
        <f>'DA-DAS contrib2 coûtplanifréel'!N29</f>
        <v>0</v>
      </c>
      <c r="M24" s="120">
        <f>'DA-DAS contrib2 coûtplanifréel'!O29</f>
        <v>0</v>
      </c>
      <c r="N24" s="120">
        <f>'DA-DAS contrib2 coûtplanifréel'!P29</f>
        <v>0</v>
      </c>
      <c r="O24" s="120">
        <f>'DA-DAS contrib2 coûtplanifréel'!Q29</f>
        <v>0</v>
      </c>
      <c r="P24" s="120">
        <f>'DA-DAS contrib2 coûtplanifréel'!R29</f>
        <v>0</v>
      </c>
      <c r="Q24" s="120">
        <f>'DA-DAS contrib2 coûtplanifréel'!S29</f>
        <v>0</v>
      </c>
      <c r="R24" s="120">
        <f>'DA-DAS contrib2 coûtplanifréel'!T29</f>
        <v>0</v>
      </c>
      <c r="S24" s="11"/>
    </row>
    <row r="25" spans="1:19" x14ac:dyDescent="0.25">
      <c r="A25" s="72"/>
      <c r="B25" s="119">
        <f>'DA-DAS contrib2 coûtplanifréel'!B30</f>
        <v>0</v>
      </c>
      <c r="C25" s="119">
        <f>'DA-DAS contrib2 coûtplanifréel'!D30</f>
        <v>0</v>
      </c>
      <c r="D25" s="120">
        <f>'DA-DAS contrib2 coûtplanifréel'!F30</f>
        <v>0</v>
      </c>
      <c r="E25" s="120">
        <f>'DA-DAS contrib2 coûtplanifréel'!G30</f>
        <v>0</v>
      </c>
      <c r="F25" s="120">
        <f>'DA-DAS contrib2 coûtplanifréel'!H30</f>
        <v>0</v>
      </c>
      <c r="G25" s="120">
        <f>'DA-DAS contrib2 coûtplanifréel'!I30</f>
        <v>0</v>
      </c>
      <c r="H25" s="120">
        <f>'DA-DAS contrib2 coûtplanifréel'!J30</f>
        <v>0</v>
      </c>
      <c r="I25" s="120">
        <f>'DA-DAS contrib2 coûtplanifréel'!K30</f>
        <v>0</v>
      </c>
      <c r="J25" s="120">
        <f>'DA-DAS contrib2 coûtplanifréel'!L30</f>
        <v>0</v>
      </c>
      <c r="K25" s="120">
        <f>'DA-DAS contrib2 coûtplanifréel'!M30</f>
        <v>0</v>
      </c>
      <c r="L25" s="120">
        <f>'DA-DAS contrib2 coûtplanifréel'!N30</f>
        <v>0</v>
      </c>
      <c r="M25" s="120">
        <f>'DA-DAS contrib2 coûtplanifréel'!O30</f>
        <v>0</v>
      </c>
      <c r="N25" s="120">
        <f>'DA-DAS contrib2 coûtplanifréel'!P30</f>
        <v>0</v>
      </c>
      <c r="O25" s="120">
        <f>'DA-DAS contrib2 coûtplanifréel'!Q30</f>
        <v>0</v>
      </c>
      <c r="P25" s="120">
        <f>'DA-DAS contrib2 coûtplanifréel'!R30</f>
        <v>0</v>
      </c>
      <c r="Q25" s="120">
        <f>'DA-DAS contrib2 coûtplanifréel'!S30</f>
        <v>0</v>
      </c>
      <c r="R25" s="120">
        <f>'DA-DAS contrib2 coûtplanifréel'!T30</f>
        <v>0</v>
      </c>
      <c r="S25" s="11"/>
    </row>
    <row r="26" spans="1:19" x14ac:dyDescent="0.25">
      <c r="A26" s="72"/>
      <c r="B26" s="119">
        <f>'DA-DAS contrib2 coûtplanifréel'!B31</f>
        <v>0</v>
      </c>
      <c r="C26" s="119">
        <f>'DA-DAS contrib2 coûtplanifréel'!D31</f>
        <v>0</v>
      </c>
      <c r="D26" s="120">
        <f>'DA-DAS contrib2 coûtplanifréel'!F31</f>
        <v>0</v>
      </c>
      <c r="E26" s="120">
        <f>'DA-DAS contrib2 coûtplanifréel'!G31</f>
        <v>0</v>
      </c>
      <c r="F26" s="120">
        <f>'DA-DAS contrib2 coûtplanifréel'!H31</f>
        <v>0</v>
      </c>
      <c r="G26" s="120">
        <f>'DA-DAS contrib2 coûtplanifréel'!I31</f>
        <v>0</v>
      </c>
      <c r="H26" s="120">
        <f>'DA-DAS contrib2 coûtplanifréel'!J31</f>
        <v>0</v>
      </c>
      <c r="I26" s="120">
        <f>'DA-DAS contrib2 coûtplanifréel'!K31</f>
        <v>0</v>
      </c>
      <c r="J26" s="120">
        <f>'DA-DAS contrib2 coûtplanifréel'!L31</f>
        <v>0</v>
      </c>
      <c r="K26" s="120">
        <f>'DA-DAS contrib2 coûtplanifréel'!M31</f>
        <v>0</v>
      </c>
      <c r="L26" s="120">
        <f>'DA-DAS contrib2 coûtplanifréel'!N31</f>
        <v>0</v>
      </c>
      <c r="M26" s="120">
        <f>'DA-DAS contrib2 coûtplanifréel'!O31</f>
        <v>0</v>
      </c>
      <c r="N26" s="120">
        <f>'DA-DAS contrib2 coûtplanifréel'!P31</f>
        <v>0</v>
      </c>
      <c r="O26" s="120">
        <f>'DA-DAS contrib2 coûtplanifréel'!Q31</f>
        <v>0</v>
      </c>
      <c r="P26" s="120">
        <f>'DA-DAS contrib2 coûtplanifréel'!R31</f>
        <v>0</v>
      </c>
      <c r="Q26" s="120">
        <f>'DA-DAS contrib2 coûtplanifréel'!S31</f>
        <v>0</v>
      </c>
      <c r="R26" s="120">
        <f>'DA-DAS contrib2 coûtplanifréel'!T31</f>
        <v>0</v>
      </c>
      <c r="S26" s="11"/>
    </row>
    <row r="27" spans="1:19" x14ac:dyDescent="0.25">
      <c r="A27" s="72"/>
      <c r="B27" s="119">
        <f>'DA-DAS contrib2 coûtplanifréel'!B32</f>
        <v>0</v>
      </c>
      <c r="C27" s="119">
        <f>'DA-DAS contrib2 coûtplanifréel'!D32</f>
        <v>0</v>
      </c>
      <c r="D27" s="120">
        <f>'DA-DAS contrib2 coûtplanifréel'!F32</f>
        <v>0</v>
      </c>
      <c r="E27" s="120">
        <f>'DA-DAS contrib2 coûtplanifréel'!G32</f>
        <v>0</v>
      </c>
      <c r="F27" s="120">
        <f>'DA-DAS contrib2 coûtplanifréel'!H32</f>
        <v>0</v>
      </c>
      <c r="G27" s="120">
        <f>'DA-DAS contrib2 coûtplanifréel'!I32</f>
        <v>0</v>
      </c>
      <c r="H27" s="120">
        <f>'DA-DAS contrib2 coûtplanifréel'!J32</f>
        <v>0</v>
      </c>
      <c r="I27" s="120">
        <f>'DA-DAS contrib2 coûtplanifréel'!K32</f>
        <v>0</v>
      </c>
      <c r="J27" s="120">
        <f>'DA-DAS contrib2 coûtplanifréel'!L32</f>
        <v>0</v>
      </c>
      <c r="K27" s="120">
        <f>'DA-DAS contrib2 coûtplanifréel'!M32</f>
        <v>0</v>
      </c>
      <c r="L27" s="120">
        <f>'DA-DAS contrib2 coûtplanifréel'!N32</f>
        <v>0</v>
      </c>
      <c r="M27" s="120">
        <f>'DA-DAS contrib2 coûtplanifréel'!O32</f>
        <v>0</v>
      </c>
      <c r="N27" s="120">
        <f>'DA-DAS contrib2 coûtplanifréel'!P32</f>
        <v>0</v>
      </c>
      <c r="O27" s="120">
        <f>'DA-DAS contrib2 coûtplanifréel'!Q32</f>
        <v>0</v>
      </c>
      <c r="P27" s="120">
        <f>'DA-DAS contrib2 coûtplanifréel'!R32</f>
        <v>0</v>
      </c>
      <c r="Q27" s="120">
        <f>'DA-DAS contrib2 coûtplanifréel'!S32</f>
        <v>0</v>
      </c>
      <c r="R27" s="120">
        <f>'DA-DAS contrib2 coûtplanifréel'!T32</f>
        <v>0</v>
      </c>
      <c r="S27" s="11"/>
    </row>
    <row r="28" spans="1:19" x14ac:dyDescent="0.25">
      <c r="A28" s="72"/>
      <c r="B28" s="119">
        <f>'DA-DAS contrib2 coûtplanifréel'!B33</f>
        <v>0</v>
      </c>
      <c r="C28" s="119">
        <f>'DA-DAS contrib2 coûtplanifréel'!D33</f>
        <v>0</v>
      </c>
      <c r="D28" s="120">
        <f>'DA-DAS contrib2 coûtplanifréel'!F33</f>
        <v>0</v>
      </c>
      <c r="E28" s="120">
        <f>'DA-DAS contrib2 coûtplanifréel'!G33</f>
        <v>0</v>
      </c>
      <c r="F28" s="120">
        <f>'DA-DAS contrib2 coûtplanifréel'!H33</f>
        <v>0</v>
      </c>
      <c r="G28" s="120">
        <f>'DA-DAS contrib2 coûtplanifréel'!I33</f>
        <v>0</v>
      </c>
      <c r="H28" s="120">
        <f>'DA-DAS contrib2 coûtplanifréel'!J33</f>
        <v>0</v>
      </c>
      <c r="I28" s="120">
        <f>'DA-DAS contrib2 coûtplanifréel'!K33</f>
        <v>0</v>
      </c>
      <c r="J28" s="120">
        <f>'DA-DAS contrib2 coûtplanifréel'!L33</f>
        <v>0</v>
      </c>
      <c r="K28" s="120">
        <f>'DA-DAS contrib2 coûtplanifréel'!M33</f>
        <v>0</v>
      </c>
      <c r="L28" s="120">
        <f>'DA-DAS contrib2 coûtplanifréel'!N33</f>
        <v>0</v>
      </c>
      <c r="M28" s="120">
        <f>'DA-DAS contrib2 coûtplanifréel'!O33</f>
        <v>0</v>
      </c>
      <c r="N28" s="120">
        <f>'DA-DAS contrib2 coûtplanifréel'!P33</f>
        <v>0</v>
      </c>
      <c r="O28" s="120">
        <f>'DA-DAS contrib2 coûtplanifréel'!Q33</f>
        <v>0</v>
      </c>
      <c r="P28" s="120">
        <f>'DA-DAS contrib2 coûtplanifréel'!R33</f>
        <v>0</v>
      </c>
      <c r="Q28" s="120">
        <f>'DA-DAS contrib2 coûtplanifréel'!S33</f>
        <v>0</v>
      </c>
      <c r="R28" s="120">
        <f>'DA-DAS contrib2 coûtplanifréel'!T33</f>
        <v>0</v>
      </c>
      <c r="S28" s="11"/>
    </row>
    <row r="29" spans="1:19" x14ac:dyDescent="0.25">
      <c r="A29" s="72"/>
      <c r="B29" s="119">
        <f>'DA-DAS contrib2 coûtplanifréel'!B34</f>
        <v>0</v>
      </c>
      <c r="C29" s="119">
        <f>'DA-DAS contrib2 coûtplanifréel'!D34</f>
        <v>0</v>
      </c>
      <c r="D29" s="120">
        <f>'DA-DAS contrib2 coûtplanifréel'!F34</f>
        <v>0</v>
      </c>
      <c r="E29" s="120">
        <f>'DA-DAS contrib2 coûtplanifréel'!G34</f>
        <v>0</v>
      </c>
      <c r="F29" s="120">
        <f>'DA-DAS contrib2 coûtplanifréel'!H34</f>
        <v>0</v>
      </c>
      <c r="G29" s="120">
        <f>'DA-DAS contrib2 coûtplanifréel'!I34</f>
        <v>0</v>
      </c>
      <c r="H29" s="120">
        <f>'DA-DAS contrib2 coûtplanifréel'!J34</f>
        <v>0</v>
      </c>
      <c r="I29" s="120">
        <f>'DA-DAS contrib2 coûtplanifréel'!K34</f>
        <v>0</v>
      </c>
      <c r="J29" s="120">
        <f>'DA-DAS contrib2 coûtplanifréel'!L34</f>
        <v>0</v>
      </c>
      <c r="K29" s="120">
        <f>'DA-DAS contrib2 coûtplanifréel'!M34</f>
        <v>0</v>
      </c>
      <c r="L29" s="120">
        <f>'DA-DAS contrib2 coûtplanifréel'!N34</f>
        <v>0</v>
      </c>
      <c r="M29" s="120">
        <f>'DA-DAS contrib2 coûtplanifréel'!O34</f>
        <v>0</v>
      </c>
      <c r="N29" s="120">
        <f>'DA-DAS contrib2 coûtplanifréel'!P34</f>
        <v>0</v>
      </c>
      <c r="O29" s="120">
        <f>'DA-DAS contrib2 coûtplanifréel'!Q34</f>
        <v>0</v>
      </c>
      <c r="P29" s="120">
        <f>'DA-DAS contrib2 coûtplanifréel'!R34</f>
        <v>0</v>
      </c>
      <c r="Q29" s="120">
        <f>'DA-DAS contrib2 coûtplanifréel'!S34</f>
        <v>0</v>
      </c>
      <c r="R29" s="120">
        <f>'DA-DAS contrib2 coûtplanifréel'!T34</f>
        <v>0</v>
      </c>
      <c r="S29" s="11"/>
    </row>
    <row r="30" spans="1:19" x14ac:dyDescent="0.25">
      <c r="A30" s="72"/>
      <c r="B30" s="119">
        <f>'DA-DAS contrib2 coûtplanifréel'!B35</f>
        <v>0</v>
      </c>
      <c r="C30" s="119">
        <f>'DA-DAS contrib2 coûtplanifréel'!D35</f>
        <v>0</v>
      </c>
      <c r="D30" s="120">
        <f>'DA-DAS contrib2 coûtplanifréel'!F35</f>
        <v>0</v>
      </c>
      <c r="E30" s="120">
        <f>'DA-DAS contrib2 coûtplanifréel'!G35</f>
        <v>0</v>
      </c>
      <c r="F30" s="120">
        <f>'DA-DAS contrib2 coûtplanifréel'!H35</f>
        <v>0</v>
      </c>
      <c r="G30" s="120">
        <f>'DA-DAS contrib2 coûtplanifréel'!I35</f>
        <v>0</v>
      </c>
      <c r="H30" s="120">
        <f>'DA-DAS contrib2 coûtplanifréel'!J35</f>
        <v>0</v>
      </c>
      <c r="I30" s="120">
        <f>'DA-DAS contrib2 coûtplanifréel'!K35</f>
        <v>0</v>
      </c>
      <c r="J30" s="120">
        <f>'DA-DAS contrib2 coûtplanifréel'!L35</f>
        <v>0</v>
      </c>
      <c r="K30" s="120">
        <f>'DA-DAS contrib2 coûtplanifréel'!M35</f>
        <v>0</v>
      </c>
      <c r="L30" s="120">
        <f>'DA-DAS contrib2 coûtplanifréel'!N35</f>
        <v>0</v>
      </c>
      <c r="M30" s="120">
        <f>'DA-DAS contrib2 coûtplanifréel'!O35</f>
        <v>0</v>
      </c>
      <c r="N30" s="120">
        <f>'DA-DAS contrib2 coûtplanifréel'!P35</f>
        <v>0</v>
      </c>
      <c r="O30" s="120">
        <f>'DA-DAS contrib2 coûtplanifréel'!Q35</f>
        <v>0</v>
      </c>
      <c r="P30" s="120">
        <f>'DA-DAS contrib2 coûtplanifréel'!R35</f>
        <v>0</v>
      </c>
      <c r="Q30" s="120">
        <f>'DA-DAS contrib2 coûtplanifréel'!S35</f>
        <v>0</v>
      </c>
      <c r="R30" s="120">
        <f>'DA-DAS contrib2 coûtplanifréel'!T35</f>
        <v>0</v>
      </c>
      <c r="S30" s="11"/>
    </row>
    <row r="31" spans="1:19" x14ac:dyDescent="0.25">
      <c r="A31" s="72"/>
      <c r="B31" s="119">
        <f>'DA-DAS contrib2 coûtplanifréel'!B36</f>
        <v>0</v>
      </c>
      <c r="C31" s="119">
        <f>'DA-DAS contrib2 coûtplanifréel'!D36</f>
        <v>0</v>
      </c>
      <c r="D31" s="120">
        <f>'DA-DAS contrib2 coûtplanifréel'!F36</f>
        <v>0</v>
      </c>
      <c r="E31" s="120">
        <f>'DA-DAS contrib2 coûtplanifréel'!G36</f>
        <v>0</v>
      </c>
      <c r="F31" s="120">
        <f>'DA-DAS contrib2 coûtplanifréel'!H36</f>
        <v>0</v>
      </c>
      <c r="G31" s="120">
        <f>'DA-DAS contrib2 coûtplanifréel'!I36</f>
        <v>0</v>
      </c>
      <c r="H31" s="120">
        <f>'DA-DAS contrib2 coûtplanifréel'!J36</f>
        <v>0</v>
      </c>
      <c r="I31" s="120">
        <f>'DA-DAS contrib2 coûtplanifréel'!K36</f>
        <v>0</v>
      </c>
      <c r="J31" s="120">
        <f>'DA-DAS contrib2 coûtplanifréel'!L36</f>
        <v>0</v>
      </c>
      <c r="K31" s="120">
        <f>'DA-DAS contrib2 coûtplanifréel'!M36</f>
        <v>0</v>
      </c>
      <c r="L31" s="120">
        <f>'DA-DAS contrib2 coûtplanifréel'!N36</f>
        <v>0</v>
      </c>
      <c r="M31" s="120">
        <f>'DA-DAS contrib2 coûtplanifréel'!O36</f>
        <v>0</v>
      </c>
      <c r="N31" s="120">
        <f>'DA-DAS contrib2 coûtplanifréel'!P36</f>
        <v>0</v>
      </c>
      <c r="O31" s="120">
        <f>'DA-DAS contrib2 coûtplanifréel'!Q36</f>
        <v>0</v>
      </c>
      <c r="P31" s="120">
        <f>'DA-DAS contrib2 coûtplanifréel'!R36</f>
        <v>0</v>
      </c>
      <c r="Q31" s="120">
        <f>'DA-DAS contrib2 coûtplanifréel'!S36</f>
        <v>0</v>
      </c>
      <c r="R31" s="120">
        <f>'DA-DAS contrib2 coûtplanifréel'!T36</f>
        <v>0</v>
      </c>
      <c r="S31" s="11"/>
    </row>
    <row r="32" spans="1:19" x14ac:dyDescent="0.25">
      <c r="A32" s="72"/>
      <c r="B32" s="119">
        <f>'DA-DAS contrib2 coûtplanifréel'!B37</f>
        <v>0</v>
      </c>
      <c r="C32" s="119">
        <f>'DA-DAS contrib2 coûtplanifréel'!D37</f>
        <v>0</v>
      </c>
      <c r="D32" s="120">
        <f>'DA-DAS contrib2 coûtplanifréel'!F37</f>
        <v>0</v>
      </c>
      <c r="E32" s="120">
        <f>'DA-DAS contrib2 coûtplanifréel'!G37</f>
        <v>0</v>
      </c>
      <c r="F32" s="120">
        <f>'DA-DAS contrib2 coûtplanifréel'!H37</f>
        <v>0</v>
      </c>
      <c r="G32" s="120">
        <f>'DA-DAS contrib2 coûtplanifréel'!I37</f>
        <v>0</v>
      </c>
      <c r="H32" s="120">
        <f>'DA-DAS contrib2 coûtplanifréel'!J37</f>
        <v>0</v>
      </c>
      <c r="I32" s="120">
        <f>'DA-DAS contrib2 coûtplanifréel'!K37</f>
        <v>0</v>
      </c>
      <c r="J32" s="120">
        <f>'DA-DAS contrib2 coûtplanifréel'!L37</f>
        <v>0</v>
      </c>
      <c r="K32" s="120">
        <f>'DA-DAS contrib2 coûtplanifréel'!M37</f>
        <v>0</v>
      </c>
      <c r="L32" s="120">
        <f>'DA-DAS contrib2 coûtplanifréel'!N37</f>
        <v>0</v>
      </c>
      <c r="M32" s="120">
        <f>'DA-DAS contrib2 coûtplanifréel'!O37</f>
        <v>0</v>
      </c>
      <c r="N32" s="120">
        <f>'DA-DAS contrib2 coûtplanifréel'!P37</f>
        <v>0</v>
      </c>
      <c r="O32" s="120">
        <f>'DA-DAS contrib2 coûtplanifréel'!Q37</f>
        <v>0</v>
      </c>
      <c r="P32" s="120">
        <f>'DA-DAS contrib2 coûtplanifréel'!R37</f>
        <v>0</v>
      </c>
      <c r="Q32" s="120">
        <f>'DA-DAS contrib2 coûtplanifréel'!S37</f>
        <v>0</v>
      </c>
      <c r="R32" s="120">
        <f>'DA-DAS contrib2 coûtplanifréel'!T37</f>
        <v>0</v>
      </c>
      <c r="S32" s="11"/>
    </row>
    <row r="33" spans="1:19" x14ac:dyDescent="0.25">
      <c r="A33" s="72"/>
      <c r="B33" s="119">
        <f>'DA-DAS contrib2 coûtplanifréel'!B38</f>
        <v>0</v>
      </c>
      <c r="C33" s="119">
        <f>'DA-DAS contrib2 coûtplanifréel'!D38</f>
        <v>0</v>
      </c>
      <c r="D33" s="120">
        <f>'DA-DAS contrib2 coûtplanifréel'!F38</f>
        <v>0</v>
      </c>
      <c r="E33" s="120">
        <f>'DA-DAS contrib2 coûtplanifréel'!G38</f>
        <v>0</v>
      </c>
      <c r="F33" s="120">
        <f>'DA-DAS contrib2 coûtplanifréel'!H38</f>
        <v>0</v>
      </c>
      <c r="G33" s="120">
        <f>'DA-DAS contrib2 coûtplanifréel'!I38</f>
        <v>0</v>
      </c>
      <c r="H33" s="120">
        <f>'DA-DAS contrib2 coûtplanifréel'!J38</f>
        <v>0</v>
      </c>
      <c r="I33" s="120">
        <f>'DA-DAS contrib2 coûtplanifréel'!K38</f>
        <v>0</v>
      </c>
      <c r="J33" s="120">
        <f>'DA-DAS contrib2 coûtplanifréel'!L38</f>
        <v>0</v>
      </c>
      <c r="K33" s="120">
        <f>'DA-DAS contrib2 coûtplanifréel'!M38</f>
        <v>0</v>
      </c>
      <c r="L33" s="120">
        <f>'DA-DAS contrib2 coûtplanifréel'!N38</f>
        <v>0</v>
      </c>
      <c r="M33" s="120">
        <f>'DA-DAS contrib2 coûtplanifréel'!O38</f>
        <v>0</v>
      </c>
      <c r="N33" s="120">
        <f>'DA-DAS contrib2 coûtplanifréel'!P38</f>
        <v>0</v>
      </c>
      <c r="O33" s="120">
        <f>'DA-DAS contrib2 coûtplanifréel'!Q38</f>
        <v>0</v>
      </c>
      <c r="P33" s="120">
        <f>'DA-DAS contrib2 coûtplanifréel'!R38</f>
        <v>0</v>
      </c>
      <c r="Q33" s="120">
        <f>'DA-DAS contrib2 coûtplanifréel'!S38</f>
        <v>0</v>
      </c>
      <c r="R33" s="120">
        <f>'DA-DAS contrib2 coûtplanifréel'!T38</f>
        <v>0</v>
      </c>
      <c r="S33" s="11"/>
    </row>
    <row r="34" spans="1:19" x14ac:dyDescent="0.25">
      <c r="A34" s="72"/>
      <c r="B34" s="119">
        <f>'DA-DAS contrib2 coûtplanifréel'!B39</f>
        <v>0</v>
      </c>
      <c r="C34" s="119">
        <f>'DA-DAS contrib2 coûtplanifréel'!D39</f>
        <v>0</v>
      </c>
      <c r="D34" s="120">
        <f>'DA-DAS contrib2 coûtplanifréel'!F39</f>
        <v>0</v>
      </c>
      <c r="E34" s="120">
        <f>'DA-DAS contrib2 coûtplanifréel'!G39</f>
        <v>0</v>
      </c>
      <c r="F34" s="120">
        <f>'DA-DAS contrib2 coûtplanifréel'!H39</f>
        <v>0</v>
      </c>
      <c r="G34" s="120">
        <f>'DA-DAS contrib2 coûtplanifréel'!I39</f>
        <v>0</v>
      </c>
      <c r="H34" s="120">
        <f>'DA-DAS contrib2 coûtplanifréel'!J39</f>
        <v>0</v>
      </c>
      <c r="I34" s="120">
        <f>'DA-DAS contrib2 coûtplanifréel'!K39</f>
        <v>0</v>
      </c>
      <c r="J34" s="120">
        <f>'DA-DAS contrib2 coûtplanifréel'!L39</f>
        <v>0</v>
      </c>
      <c r="K34" s="120">
        <f>'DA-DAS contrib2 coûtplanifréel'!M39</f>
        <v>0</v>
      </c>
      <c r="L34" s="120">
        <f>'DA-DAS contrib2 coûtplanifréel'!N39</f>
        <v>0</v>
      </c>
      <c r="M34" s="120">
        <f>'DA-DAS contrib2 coûtplanifréel'!O39</f>
        <v>0</v>
      </c>
      <c r="N34" s="120">
        <f>'DA-DAS contrib2 coûtplanifréel'!P39</f>
        <v>0</v>
      </c>
      <c r="O34" s="120">
        <f>'DA-DAS contrib2 coûtplanifréel'!Q39</f>
        <v>0</v>
      </c>
      <c r="P34" s="120">
        <f>'DA-DAS contrib2 coûtplanifréel'!R39</f>
        <v>0</v>
      </c>
      <c r="Q34" s="120">
        <f>'DA-DAS contrib2 coûtplanifréel'!S39</f>
        <v>0</v>
      </c>
      <c r="R34" s="120">
        <f>'DA-DAS contrib2 coûtplanifréel'!T39</f>
        <v>0</v>
      </c>
      <c r="S34" s="11"/>
    </row>
    <row r="35" spans="1:19" x14ac:dyDescent="0.25">
      <c r="A35" s="72"/>
      <c r="B35" s="119">
        <f>'DA-DAS contrib2 coûtplanifréel'!B40</f>
        <v>0</v>
      </c>
      <c r="C35" s="119">
        <f>'DA-DAS contrib2 coûtplanifréel'!D40</f>
        <v>0</v>
      </c>
      <c r="D35" s="120">
        <f>'DA-DAS contrib2 coûtplanifréel'!F40</f>
        <v>0</v>
      </c>
      <c r="E35" s="120">
        <f>'DA-DAS contrib2 coûtplanifréel'!G40</f>
        <v>0</v>
      </c>
      <c r="F35" s="120">
        <f>'DA-DAS contrib2 coûtplanifréel'!H40</f>
        <v>0</v>
      </c>
      <c r="G35" s="120">
        <f>'DA-DAS contrib2 coûtplanifréel'!I40</f>
        <v>0</v>
      </c>
      <c r="H35" s="120">
        <f>'DA-DAS contrib2 coûtplanifréel'!J40</f>
        <v>0</v>
      </c>
      <c r="I35" s="120">
        <f>'DA-DAS contrib2 coûtplanifréel'!K40</f>
        <v>0</v>
      </c>
      <c r="J35" s="120">
        <f>'DA-DAS contrib2 coûtplanifréel'!L40</f>
        <v>0</v>
      </c>
      <c r="K35" s="120">
        <f>'DA-DAS contrib2 coûtplanifréel'!M40</f>
        <v>0</v>
      </c>
      <c r="L35" s="120">
        <f>'DA-DAS contrib2 coûtplanifréel'!N40</f>
        <v>0</v>
      </c>
      <c r="M35" s="120">
        <f>'DA-DAS contrib2 coûtplanifréel'!O40</f>
        <v>0</v>
      </c>
      <c r="N35" s="120">
        <f>'DA-DAS contrib2 coûtplanifréel'!P40</f>
        <v>0</v>
      </c>
      <c r="O35" s="120">
        <f>'DA-DAS contrib2 coûtplanifréel'!Q40</f>
        <v>0</v>
      </c>
      <c r="P35" s="120">
        <f>'DA-DAS contrib2 coûtplanifréel'!R40</f>
        <v>0</v>
      </c>
      <c r="Q35" s="120">
        <f>'DA-DAS contrib2 coûtplanifréel'!S40</f>
        <v>0</v>
      </c>
      <c r="R35" s="120">
        <f>'DA-DAS contrib2 coûtplanifréel'!T40</f>
        <v>0</v>
      </c>
      <c r="S35" s="11"/>
    </row>
    <row r="36" spans="1:19" x14ac:dyDescent="0.25">
      <c r="A36" s="72"/>
      <c r="B36" s="119">
        <f>'DA-DAS contrib2 coûtplanifréel'!B41</f>
        <v>0</v>
      </c>
      <c r="C36" s="119">
        <f>'DA-DAS contrib2 coûtplanifréel'!D41</f>
        <v>0</v>
      </c>
      <c r="D36" s="120">
        <f>'DA-DAS contrib2 coûtplanifréel'!F41</f>
        <v>0</v>
      </c>
      <c r="E36" s="120">
        <f>'DA-DAS contrib2 coûtplanifréel'!G41</f>
        <v>0</v>
      </c>
      <c r="F36" s="120">
        <f>'DA-DAS contrib2 coûtplanifréel'!H41</f>
        <v>0</v>
      </c>
      <c r="G36" s="120">
        <f>'DA-DAS contrib2 coûtplanifréel'!I41</f>
        <v>0</v>
      </c>
      <c r="H36" s="120">
        <f>'DA-DAS contrib2 coûtplanifréel'!J41</f>
        <v>0</v>
      </c>
      <c r="I36" s="120">
        <f>'DA-DAS contrib2 coûtplanifréel'!K41</f>
        <v>0</v>
      </c>
      <c r="J36" s="120">
        <f>'DA-DAS contrib2 coûtplanifréel'!L41</f>
        <v>0</v>
      </c>
      <c r="K36" s="120">
        <f>'DA-DAS contrib2 coûtplanifréel'!M41</f>
        <v>0</v>
      </c>
      <c r="L36" s="120">
        <f>'DA-DAS contrib2 coûtplanifréel'!N41</f>
        <v>0</v>
      </c>
      <c r="M36" s="120">
        <f>'DA-DAS contrib2 coûtplanifréel'!O41</f>
        <v>0</v>
      </c>
      <c r="N36" s="120">
        <f>'DA-DAS contrib2 coûtplanifréel'!P41</f>
        <v>0</v>
      </c>
      <c r="O36" s="120">
        <f>'DA-DAS contrib2 coûtplanifréel'!Q41</f>
        <v>0</v>
      </c>
      <c r="P36" s="120">
        <f>'DA-DAS contrib2 coûtplanifréel'!R41</f>
        <v>0</v>
      </c>
      <c r="Q36" s="120">
        <f>'DA-DAS contrib2 coûtplanifréel'!S41</f>
        <v>0</v>
      </c>
      <c r="R36" s="120">
        <f>'DA-DAS contrib2 coûtplanifréel'!T41</f>
        <v>0</v>
      </c>
      <c r="S36" s="11"/>
    </row>
    <row r="37" spans="1:19" x14ac:dyDescent="0.25">
      <c r="A37" s="72"/>
      <c r="B37" s="119">
        <f>'DA-DAS contrib2 coûtplanifréel'!B42</f>
        <v>0</v>
      </c>
      <c r="C37" s="119">
        <f>'DA-DAS contrib2 coûtplanifréel'!D42</f>
        <v>0</v>
      </c>
      <c r="D37" s="120">
        <f>'DA-DAS contrib2 coûtplanifréel'!F42</f>
        <v>0</v>
      </c>
      <c r="E37" s="120">
        <f>'DA-DAS contrib2 coûtplanifréel'!G42</f>
        <v>0</v>
      </c>
      <c r="F37" s="120">
        <f>'DA-DAS contrib2 coûtplanifréel'!H42</f>
        <v>0</v>
      </c>
      <c r="G37" s="120">
        <f>'DA-DAS contrib2 coûtplanifréel'!I42</f>
        <v>0</v>
      </c>
      <c r="H37" s="120">
        <f>'DA-DAS contrib2 coûtplanifréel'!J42</f>
        <v>0</v>
      </c>
      <c r="I37" s="120">
        <f>'DA-DAS contrib2 coûtplanifréel'!K42</f>
        <v>0</v>
      </c>
      <c r="J37" s="120">
        <f>'DA-DAS contrib2 coûtplanifréel'!L42</f>
        <v>0</v>
      </c>
      <c r="K37" s="120">
        <f>'DA-DAS contrib2 coûtplanifréel'!M42</f>
        <v>0</v>
      </c>
      <c r="L37" s="120">
        <f>'DA-DAS contrib2 coûtplanifréel'!N42</f>
        <v>0</v>
      </c>
      <c r="M37" s="120">
        <f>'DA-DAS contrib2 coûtplanifréel'!O42</f>
        <v>0</v>
      </c>
      <c r="N37" s="120">
        <f>'DA-DAS contrib2 coûtplanifréel'!P42</f>
        <v>0</v>
      </c>
      <c r="O37" s="120">
        <f>'DA-DAS contrib2 coûtplanifréel'!Q42</f>
        <v>0</v>
      </c>
      <c r="P37" s="120">
        <f>'DA-DAS contrib2 coûtplanifréel'!R42</f>
        <v>0</v>
      </c>
      <c r="Q37" s="120">
        <f>'DA-DAS contrib2 coûtplanifréel'!S42</f>
        <v>0</v>
      </c>
      <c r="R37" s="120">
        <f>'DA-DAS contrib2 coûtplanifréel'!T42</f>
        <v>0</v>
      </c>
      <c r="S37" s="11"/>
    </row>
    <row r="38" spans="1:19" x14ac:dyDescent="0.25">
      <c r="A38" s="72"/>
      <c r="B38" s="119">
        <f>'DA-DAS contrib2 coûtplanifréel'!B43</f>
        <v>0</v>
      </c>
      <c r="C38" s="119">
        <f>'DA-DAS contrib2 coûtplanifréel'!D43</f>
        <v>0</v>
      </c>
      <c r="D38" s="120">
        <f>'DA-DAS contrib2 coûtplanifréel'!F43</f>
        <v>0</v>
      </c>
      <c r="E38" s="120">
        <f>'DA-DAS contrib2 coûtplanifréel'!G43</f>
        <v>0</v>
      </c>
      <c r="F38" s="120">
        <f>'DA-DAS contrib2 coûtplanifréel'!H43</f>
        <v>0</v>
      </c>
      <c r="G38" s="120">
        <f>'DA-DAS contrib2 coûtplanifréel'!I43</f>
        <v>0</v>
      </c>
      <c r="H38" s="120">
        <f>'DA-DAS contrib2 coûtplanifréel'!J43</f>
        <v>0</v>
      </c>
      <c r="I38" s="120">
        <f>'DA-DAS contrib2 coûtplanifréel'!K43</f>
        <v>0</v>
      </c>
      <c r="J38" s="120">
        <f>'DA-DAS contrib2 coûtplanifréel'!L43</f>
        <v>0</v>
      </c>
      <c r="K38" s="120">
        <f>'DA-DAS contrib2 coûtplanifréel'!M43</f>
        <v>0</v>
      </c>
      <c r="L38" s="120">
        <f>'DA-DAS contrib2 coûtplanifréel'!N43</f>
        <v>0</v>
      </c>
      <c r="M38" s="120">
        <f>'DA-DAS contrib2 coûtplanifréel'!O43</f>
        <v>0</v>
      </c>
      <c r="N38" s="120">
        <f>'DA-DAS contrib2 coûtplanifréel'!P43</f>
        <v>0</v>
      </c>
      <c r="O38" s="120">
        <f>'DA-DAS contrib2 coûtplanifréel'!Q43</f>
        <v>0</v>
      </c>
      <c r="P38" s="120">
        <f>'DA-DAS contrib2 coûtplanifréel'!R43</f>
        <v>0</v>
      </c>
      <c r="Q38" s="120">
        <f>'DA-DAS contrib2 coûtplanifréel'!S43</f>
        <v>0</v>
      </c>
      <c r="R38" s="120">
        <f>'DA-DAS contrib2 coûtplanifréel'!T43</f>
        <v>0</v>
      </c>
      <c r="S38" s="11"/>
    </row>
    <row r="39" spans="1:19" x14ac:dyDescent="0.25">
      <c r="A39" s="72"/>
      <c r="B39" s="119">
        <f>'DA-DAS contrib2 coûtplanifréel'!B44</f>
        <v>0</v>
      </c>
      <c r="C39" s="119">
        <f>'DA-DAS contrib2 coûtplanifréel'!D44</f>
        <v>0</v>
      </c>
      <c r="D39" s="120">
        <f>'DA-DAS contrib2 coûtplanifréel'!F44</f>
        <v>0</v>
      </c>
      <c r="E39" s="120">
        <f>'DA-DAS contrib2 coûtplanifréel'!G44</f>
        <v>0</v>
      </c>
      <c r="F39" s="120">
        <f>'DA-DAS contrib2 coûtplanifréel'!H44</f>
        <v>0</v>
      </c>
      <c r="G39" s="120">
        <f>'DA-DAS contrib2 coûtplanifréel'!I44</f>
        <v>0</v>
      </c>
      <c r="H39" s="120">
        <f>'DA-DAS contrib2 coûtplanifréel'!J44</f>
        <v>0</v>
      </c>
      <c r="I39" s="120">
        <f>'DA-DAS contrib2 coûtplanifréel'!K44</f>
        <v>0</v>
      </c>
      <c r="J39" s="120">
        <f>'DA-DAS contrib2 coûtplanifréel'!L44</f>
        <v>0</v>
      </c>
      <c r="K39" s="120">
        <f>'DA-DAS contrib2 coûtplanifréel'!M44</f>
        <v>0</v>
      </c>
      <c r="L39" s="120">
        <f>'DA-DAS contrib2 coûtplanifréel'!N44</f>
        <v>0</v>
      </c>
      <c r="M39" s="120">
        <f>'DA-DAS contrib2 coûtplanifréel'!O44</f>
        <v>0</v>
      </c>
      <c r="N39" s="120">
        <f>'DA-DAS contrib2 coûtplanifréel'!P44</f>
        <v>0</v>
      </c>
      <c r="O39" s="120">
        <f>'DA-DAS contrib2 coûtplanifréel'!Q44</f>
        <v>0</v>
      </c>
      <c r="P39" s="120">
        <f>'DA-DAS contrib2 coûtplanifréel'!R44</f>
        <v>0</v>
      </c>
      <c r="Q39" s="120">
        <f>'DA-DAS contrib2 coûtplanifréel'!S44</f>
        <v>0</v>
      </c>
      <c r="R39" s="120">
        <f>'DA-DAS contrib2 coûtplanifréel'!T44</f>
        <v>0</v>
      </c>
      <c r="S39" s="11"/>
    </row>
    <row r="40" spans="1:19" x14ac:dyDescent="0.25">
      <c r="A40" s="72"/>
      <c r="B40" s="217" t="s">
        <v>1759</v>
      </c>
      <c r="C40" s="217"/>
      <c r="D40" s="121">
        <f>SUM(D5:D39)</f>
        <v>0</v>
      </c>
      <c r="E40" s="121">
        <f t="shared" ref="E40:R40" si="0">SUM(E5:E39)</f>
        <v>0</v>
      </c>
      <c r="F40" s="121">
        <f t="shared" si="0"/>
        <v>0</v>
      </c>
      <c r="G40" s="121">
        <f t="shared" si="0"/>
        <v>0</v>
      </c>
      <c r="H40" s="121">
        <f t="shared" si="0"/>
        <v>0</v>
      </c>
      <c r="I40" s="121">
        <f t="shared" si="0"/>
        <v>0</v>
      </c>
      <c r="J40" s="121">
        <f t="shared" si="0"/>
        <v>0</v>
      </c>
      <c r="K40" s="121">
        <f t="shared" si="0"/>
        <v>0</v>
      </c>
      <c r="L40" s="121">
        <f t="shared" si="0"/>
        <v>0</v>
      </c>
      <c r="M40" s="121">
        <f t="shared" si="0"/>
        <v>0</v>
      </c>
      <c r="N40" s="121">
        <f t="shared" si="0"/>
        <v>0</v>
      </c>
      <c r="O40" s="121">
        <f t="shared" si="0"/>
        <v>0</v>
      </c>
      <c r="P40" s="121">
        <f t="shared" si="0"/>
        <v>0</v>
      </c>
      <c r="Q40" s="121">
        <f t="shared" si="0"/>
        <v>0</v>
      </c>
      <c r="R40" s="121">
        <f t="shared" si="0"/>
        <v>0</v>
      </c>
      <c r="S40" s="11"/>
    </row>
    <row r="41" spans="1:19" ht="15" customHeight="1" x14ac:dyDescent="0.25">
      <c r="A41" s="11"/>
      <c r="B41" s="216" t="s">
        <v>1761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11"/>
    </row>
    <row r="42" spans="1:19" x14ac:dyDescent="0.25">
      <c r="A42" s="72"/>
      <c r="B42" s="119">
        <f>'DA-DAS contributeur2'!B10</f>
        <v>0</v>
      </c>
      <c r="C42" s="119">
        <f>'DA-DAS contributeur2'!D10</f>
        <v>0</v>
      </c>
      <c r="D42" s="120">
        <f>'DA-DAS contributeur2'!F10</f>
        <v>0</v>
      </c>
      <c r="E42" s="120">
        <f>'DA-DAS contributeur2'!G10</f>
        <v>0</v>
      </c>
      <c r="F42" s="120">
        <f>'DA-DAS contributeur2'!H10</f>
        <v>0</v>
      </c>
      <c r="G42" s="120">
        <f>'DA-DAS contributeur2'!I10</f>
        <v>0</v>
      </c>
      <c r="H42" s="120">
        <f>'DA-DAS contributeur2'!J10</f>
        <v>0</v>
      </c>
      <c r="I42" s="120">
        <f>'DA-DAS contributeur2'!K10</f>
        <v>0</v>
      </c>
      <c r="J42" s="120">
        <f>'DA-DAS contributeur2'!L10</f>
        <v>0</v>
      </c>
      <c r="K42" s="120">
        <f>'DA-DAS contributeur2'!M10</f>
        <v>0</v>
      </c>
      <c r="L42" s="120">
        <f>'DA-DAS contributeur2'!N10</f>
        <v>0</v>
      </c>
      <c r="M42" s="120">
        <f>'DA-DAS contributeur2'!O10</f>
        <v>0</v>
      </c>
      <c r="N42" s="120">
        <f>'DA-DAS contributeur2'!P10</f>
        <v>0</v>
      </c>
      <c r="O42" s="120">
        <f>'DA-DAS contributeur2'!Q10</f>
        <v>0</v>
      </c>
      <c r="P42" s="120">
        <f>'DA-DAS contributeur2'!R10</f>
        <v>0</v>
      </c>
      <c r="Q42" s="120">
        <f>'DA-DAS contributeur2'!S10</f>
        <v>0</v>
      </c>
      <c r="R42" s="120">
        <f>'DA-DAS contributeur2'!T10</f>
        <v>0</v>
      </c>
      <c r="S42" s="11"/>
    </row>
    <row r="43" spans="1:19" x14ac:dyDescent="0.25">
      <c r="A43" s="72"/>
      <c r="B43" s="119">
        <f>'DA-DAS contributeur2'!B11</f>
        <v>0</v>
      </c>
      <c r="C43" s="119">
        <f>'DA-DAS contributeur2'!D11</f>
        <v>0</v>
      </c>
      <c r="D43" s="120">
        <f>'DA-DAS contributeur2'!F11</f>
        <v>0</v>
      </c>
      <c r="E43" s="120">
        <f>'DA-DAS contributeur2'!G11</f>
        <v>0</v>
      </c>
      <c r="F43" s="120">
        <f>'DA-DAS contributeur2'!H11</f>
        <v>0</v>
      </c>
      <c r="G43" s="120">
        <f>'DA-DAS contributeur2'!I11</f>
        <v>0</v>
      </c>
      <c r="H43" s="120">
        <f>'DA-DAS contributeur2'!J11</f>
        <v>0</v>
      </c>
      <c r="I43" s="120">
        <f>'DA-DAS contributeur2'!K11</f>
        <v>0</v>
      </c>
      <c r="J43" s="120">
        <f>'DA-DAS contributeur2'!L11</f>
        <v>0</v>
      </c>
      <c r="K43" s="120">
        <f>'DA-DAS contributeur2'!M11</f>
        <v>0</v>
      </c>
      <c r="L43" s="120">
        <f>'DA-DAS contributeur2'!N11</f>
        <v>0</v>
      </c>
      <c r="M43" s="120">
        <f>'DA-DAS contributeur2'!O11</f>
        <v>0</v>
      </c>
      <c r="N43" s="120">
        <f>'DA-DAS contributeur2'!P11</f>
        <v>0</v>
      </c>
      <c r="O43" s="120">
        <f>'DA-DAS contributeur2'!Q11</f>
        <v>0</v>
      </c>
      <c r="P43" s="120">
        <f>'DA-DAS contributeur2'!R11</f>
        <v>0</v>
      </c>
      <c r="Q43" s="120">
        <f>'DA-DAS contributeur2'!S11</f>
        <v>0</v>
      </c>
      <c r="R43" s="120">
        <f>'DA-DAS contributeur2'!T11</f>
        <v>0</v>
      </c>
      <c r="S43" s="11"/>
    </row>
    <row r="44" spans="1:19" x14ac:dyDescent="0.25">
      <c r="A44" s="72"/>
      <c r="B44" s="119">
        <f>'DA-DAS contributeur2'!B12</f>
        <v>0</v>
      </c>
      <c r="C44" s="119">
        <f>'DA-DAS contributeur2'!D12</f>
        <v>0</v>
      </c>
      <c r="D44" s="120">
        <f>'DA-DAS contributeur2'!F12</f>
        <v>0</v>
      </c>
      <c r="E44" s="120">
        <f>'DA-DAS contributeur2'!G12</f>
        <v>0</v>
      </c>
      <c r="F44" s="120">
        <f>'DA-DAS contributeur2'!H12</f>
        <v>0</v>
      </c>
      <c r="G44" s="120">
        <f>'DA-DAS contributeur2'!I12</f>
        <v>0</v>
      </c>
      <c r="H44" s="120">
        <f>'DA-DAS contributeur2'!J12</f>
        <v>0</v>
      </c>
      <c r="I44" s="120">
        <f>'DA-DAS contributeur2'!K12</f>
        <v>0</v>
      </c>
      <c r="J44" s="120">
        <f>'DA-DAS contributeur2'!L12</f>
        <v>0</v>
      </c>
      <c r="K44" s="120">
        <f>'DA-DAS contributeur2'!M12</f>
        <v>0</v>
      </c>
      <c r="L44" s="120">
        <f>'DA-DAS contributeur2'!N12</f>
        <v>0</v>
      </c>
      <c r="M44" s="120">
        <f>'DA-DAS contributeur2'!O12</f>
        <v>0</v>
      </c>
      <c r="N44" s="120">
        <f>'DA-DAS contributeur2'!P12</f>
        <v>0</v>
      </c>
      <c r="O44" s="120">
        <f>'DA-DAS contributeur2'!Q12</f>
        <v>0</v>
      </c>
      <c r="P44" s="120">
        <f>'DA-DAS contributeur2'!R12</f>
        <v>0</v>
      </c>
      <c r="Q44" s="120">
        <f>'DA-DAS contributeur2'!S12</f>
        <v>0</v>
      </c>
      <c r="R44" s="120">
        <f>'DA-DAS contributeur2'!T12</f>
        <v>0</v>
      </c>
      <c r="S44" s="11"/>
    </row>
    <row r="45" spans="1:19" x14ac:dyDescent="0.25">
      <c r="A45" s="72"/>
      <c r="B45" s="119">
        <f>'DA-DAS contributeur2'!B13</f>
        <v>0</v>
      </c>
      <c r="C45" s="119">
        <f>'DA-DAS contributeur2'!D13</f>
        <v>0</v>
      </c>
      <c r="D45" s="120">
        <f>'DA-DAS contributeur2'!F13</f>
        <v>0</v>
      </c>
      <c r="E45" s="120">
        <f>'DA-DAS contributeur2'!G13</f>
        <v>0</v>
      </c>
      <c r="F45" s="120">
        <f>'DA-DAS contributeur2'!H13</f>
        <v>0</v>
      </c>
      <c r="G45" s="120">
        <f>'DA-DAS contributeur2'!I13</f>
        <v>0</v>
      </c>
      <c r="H45" s="120">
        <f>'DA-DAS contributeur2'!J13</f>
        <v>0</v>
      </c>
      <c r="I45" s="120">
        <f>'DA-DAS contributeur2'!K13</f>
        <v>0</v>
      </c>
      <c r="J45" s="120">
        <f>'DA-DAS contributeur2'!L13</f>
        <v>0</v>
      </c>
      <c r="K45" s="120">
        <f>'DA-DAS contributeur2'!M13</f>
        <v>0</v>
      </c>
      <c r="L45" s="120">
        <f>'DA-DAS contributeur2'!N13</f>
        <v>0</v>
      </c>
      <c r="M45" s="120">
        <f>'DA-DAS contributeur2'!O13</f>
        <v>0</v>
      </c>
      <c r="N45" s="120">
        <f>'DA-DAS contributeur2'!P13</f>
        <v>0</v>
      </c>
      <c r="O45" s="120">
        <f>'DA-DAS contributeur2'!Q13</f>
        <v>0</v>
      </c>
      <c r="P45" s="120">
        <f>'DA-DAS contributeur2'!R13</f>
        <v>0</v>
      </c>
      <c r="Q45" s="120">
        <f>'DA-DAS contributeur2'!S13</f>
        <v>0</v>
      </c>
      <c r="R45" s="120">
        <f>'DA-DAS contributeur2'!T13</f>
        <v>0</v>
      </c>
      <c r="S45" s="11"/>
    </row>
    <row r="46" spans="1:19" x14ac:dyDescent="0.25">
      <c r="A46" s="72"/>
      <c r="B46" s="119">
        <f>'DA-DAS contributeur2'!B14</f>
        <v>0</v>
      </c>
      <c r="C46" s="119">
        <f>'DA-DAS contributeur2'!D14</f>
        <v>0</v>
      </c>
      <c r="D46" s="120">
        <f>'DA-DAS contributeur2'!F14</f>
        <v>0</v>
      </c>
      <c r="E46" s="120">
        <f>'DA-DAS contributeur2'!G14</f>
        <v>0</v>
      </c>
      <c r="F46" s="120">
        <f>'DA-DAS contributeur2'!H14</f>
        <v>0</v>
      </c>
      <c r="G46" s="120">
        <f>'DA-DAS contributeur2'!I14</f>
        <v>0</v>
      </c>
      <c r="H46" s="120">
        <f>'DA-DAS contributeur2'!J14</f>
        <v>0</v>
      </c>
      <c r="I46" s="120">
        <f>'DA-DAS contributeur2'!K14</f>
        <v>0</v>
      </c>
      <c r="J46" s="120">
        <f>'DA-DAS contributeur2'!L14</f>
        <v>0</v>
      </c>
      <c r="K46" s="120">
        <f>'DA-DAS contributeur2'!M14</f>
        <v>0</v>
      </c>
      <c r="L46" s="120">
        <f>'DA-DAS contributeur2'!N14</f>
        <v>0</v>
      </c>
      <c r="M46" s="120">
        <f>'DA-DAS contributeur2'!O14</f>
        <v>0</v>
      </c>
      <c r="N46" s="120">
        <f>'DA-DAS contributeur2'!P14</f>
        <v>0</v>
      </c>
      <c r="O46" s="120">
        <f>'DA-DAS contributeur2'!Q14</f>
        <v>0</v>
      </c>
      <c r="P46" s="120">
        <f>'DA-DAS contributeur2'!R14</f>
        <v>0</v>
      </c>
      <c r="Q46" s="120">
        <f>'DA-DAS contributeur2'!S14</f>
        <v>0</v>
      </c>
      <c r="R46" s="120">
        <f>'DA-DAS contributeur2'!T14</f>
        <v>0</v>
      </c>
      <c r="S46" s="11"/>
    </row>
    <row r="47" spans="1:19" x14ac:dyDescent="0.25">
      <c r="A47" s="72"/>
      <c r="B47" s="119">
        <f>'DA-DAS contributeur2'!B15</f>
        <v>0</v>
      </c>
      <c r="C47" s="119">
        <f>'DA-DAS contributeur2'!D15</f>
        <v>0</v>
      </c>
      <c r="D47" s="120">
        <f>'DA-DAS contributeur2'!F15</f>
        <v>0</v>
      </c>
      <c r="E47" s="120">
        <f>'DA-DAS contributeur2'!G15</f>
        <v>0</v>
      </c>
      <c r="F47" s="120">
        <f>'DA-DAS contributeur2'!H15</f>
        <v>0</v>
      </c>
      <c r="G47" s="120">
        <f>'DA-DAS contributeur2'!I15</f>
        <v>0</v>
      </c>
      <c r="H47" s="120">
        <f>'DA-DAS contributeur2'!J15</f>
        <v>0</v>
      </c>
      <c r="I47" s="120">
        <f>'DA-DAS contributeur2'!K15</f>
        <v>0</v>
      </c>
      <c r="J47" s="120">
        <f>'DA-DAS contributeur2'!L15</f>
        <v>0</v>
      </c>
      <c r="K47" s="120">
        <f>'DA-DAS contributeur2'!M15</f>
        <v>0</v>
      </c>
      <c r="L47" s="120">
        <f>'DA-DAS contributeur2'!N15</f>
        <v>0</v>
      </c>
      <c r="M47" s="120">
        <f>'DA-DAS contributeur2'!O15</f>
        <v>0</v>
      </c>
      <c r="N47" s="120">
        <f>'DA-DAS contributeur2'!P15</f>
        <v>0</v>
      </c>
      <c r="O47" s="120">
        <f>'DA-DAS contributeur2'!Q15</f>
        <v>0</v>
      </c>
      <c r="P47" s="120">
        <f>'DA-DAS contributeur2'!R15</f>
        <v>0</v>
      </c>
      <c r="Q47" s="120">
        <f>'DA-DAS contributeur2'!S15</f>
        <v>0</v>
      </c>
      <c r="R47" s="120">
        <f>'DA-DAS contributeur2'!T15</f>
        <v>0</v>
      </c>
      <c r="S47" s="11"/>
    </row>
    <row r="48" spans="1:19" x14ac:dyDescent="0.25">
      <c r="A48" s="72"/>
      <c r="B48" s="119">
        <f>'DA-DAS contributeur2'!B16</f>
        <v>0</v>
      </c>
      <c r="C48" s="119">
        <f>'DA-DAS contributeur2'!D16</f>
        <v>0</v>
      </c>
      <c r="D48" s="120">
        <f>'DA-DAS contributeur2'!F16</f>
        <v>0</v>
      </c>
      <c r="E48" s="120">
        <f>'DA-DAS contributeur2'!G16</f>
        <v>0</v>
      </c>
      <c r="F48" s="120">
        <f>'DA-DAS contributeur2'!H16</f>
        <v>0</v>
      </c>
      <c r="G48" s="120">
        <f>'DA-DAS contributeur2'!I16</f>
        <v>0</v>
      </c>
      <c r="H48" s="120">
        <f>'DA-DAS contributeur2'!J16</f>
        <v>0</v>
      </c>
      <c r="I48" s="120">
        <f>'DA-DAS contributeur2'!K16</f>
        <v>0</v>
      </c>
      <c r="J48" s="120">
        <f>'DA-DAS contributeur2'!L16</f>
        <v>0</v>
      </c>
      <c r="K48" s="120">
        <f>'DA-DAS contributeur2'!M16</f>
        <v>0</v>
      </c>
      <c r="L48" s="120">
        <f>'DA-DAS contributeur2'!N16</f>
        <v>0</v>
      </c>
      <c r="M48" s="120">
        <f>'DA-DAS contributeur2'!O16</f>
        <v>0</v>
      </c>
      <c r="N48" s="120">
        <f>'DA-DAS contributeur2'!P16</f>
        <v>0</v>
      </c>
      <c r="O48" s="120">
        <f>'DA-DAS contributeur2'!Q16</f>
        <v>0</v>
      </c>
      <c r="P48" s="120">
        <f>'DA-DAS contributeur2'!R16</f>
        <v>0</v>
      </c>
      <c r="Q48" s="120">
        <f>'DA-DAS contributeur2'!S16</f>
        <v>0</v>
      </c>
      <c r="R48" s="120">
        <f>'DA-DAS contributeur2'!T16</f>
        <v>0</v>
      </c>
      <c r="S48" s="11"/>
    </row>
    <row r="49" spans="1:19" x14ac:dyDescent="0.25">
      <c r="A49" s="72"/>
      <c r="B49" s="119">
        <f>'DA-DAS contributeur2'!B17</f>
        <v>0</v>
      </c>
      <c r="C49" s="119">
        <f>'DA-DAS contributeur2'!D17</f>
        <v>0</v>
      </c>
      <c r="D49" s="120">
        <f>'DA-DAS contributeur2'!F17</f>
        <v>0</v>
      </c>
      <c r="E49" s="120">
        <f>'DA-DAS contributeur2'!G17</f>
        <v>0</v>
      </c>
      <c r="F49" s="120">
        <f>'DA-DAS contributeur2'!H17</f>
        <v>0</v>
      </c>
      <c r="G49" s="120">
        <f>'DA-DAS contributeur2'!I17</f>
        <v>0</v>
      </c>
      <c r="H49" s="120">
        <f>'DA-DAS contributeur2'!J17</f>
        <v>0</v>
      </c>
      <c r="I49" s="120">
        <f>'DA-DAS contributeur2'!K17</f>
        <v>0</v>
      </c>
      <c r="J49" s="120">
        <f>'DA-DAS contributeur2'!L17</f>
        <v>0</v>
      </c>
      <c r="K49" s="120">
        <f>'DA-DAS contributeur2'!M17</f>
        <v>0</v>
      </c>
      <c r="L49" s="120">
        <f>'DA-DAS contributeur2'!N17</f>
        <v>0</v>
      </c>
      <c r="M49" s="120">
        <f>'DA-DAS contributeur2'!O17</f>
        <v>0</v>
      </c>
      <c r="N49" s="120">
        <f>'DA-DAS contributeur2'!P17</f>
        <v>0</v>
      </c>
      <c r="O49" s="120">
        <f>'DA-DAS contributeur2'!Q17</f>
        <v>0</v>
      </c>
      <c r="P49" s="120">
        <f>'DA-DAS contributeur2'!R17</f>
        <v>0</v>
      </c>
      <c r="Q49" s="120">
        <f>'DA-DAS contributeur2'!S17</f>
        <v>0</v>
      </c>
      <c r="R49" s="120">
        <f>'DA-DAS contributeur2'!T17</f>
        <v>0</v>
      </c>
      <c r="S49" s="11"/>
    </row>
    <row r="50" spans="1:19" x14ac:dyDescent="0.25">
      <c r="A50" s="72"/>
      <c r="B50" s="119">
        <f>'DA-DAS contributeur2'!B18</f>
        <v>0</v>
      </c>
      <c r="C50" s="119">
        <f>'DA-DAS contributeur2'!D18</f>
        <v>0</v>
      </c>
      <c r="D50" s="120">
        <f>'DA-DAS contributeur2'!F18</f>
        <v>0</v>
      </c>
      <c r="E50" s="120">
        <f>'DA-DAS contributeur2'!G18</f>
        <v>0</v>
      </c>
      <c r="F50" s="120">
        <f>'DA-DAS contributeur2'!H18</f>
        <v>0</v>
      </c>
      <c r="G50" s="120">
        <f>'DA-DAS contributeur2'!I18</f>
        <v>0</v>
      </c>
      <c r="H50" s="120">
        <f>'DA-DAS contributeur2'!J18</f>
        <v>0</v>
      </c>
      <c r="I50" s="120">
        <f>'DA-DAS contributeur2'!K18</f>
        <v>0</v>
      </c>
      <c r="J50" s="120">
        <f>'DA-DAS contributeur2'!L18</f>
        <v>0</v>
      </c>
      <c r="K50" s="120">
        <f>'DA-DAS contributeur2'!M18</f>
        <v>0</v>
      </c>
      <c r="L50" s="120">
        <f>'DA-DAS contributeur2'!N18</f>
        <v>0</v>
      </c>
      <c r="M50" s="120">
        <f>'DA-DAS contributeur2'!O18</f>
        <v>0</v>
      </c>
      <c r="N50" s="120">
        <f>'DA-DAS contributeur2'!P18</f>
        <v>0</v>
      </c>
      <c r="O50" s="120">
        <f>'DA-DAS contributeur2'!Q18</f>
        <v>0</v>
      </c>
      <c r="P50" s="120">
        <f>'DA-DAS contributeur2'!R18</f>
        <v>0</v>
      </c>
      <c r="Q50" s="120">
        <f>'DA-DAS contributeur2'!S18</f>
        <v>0</v>
      </c>
      <c r="R50" s="120">
        <f>'DA-DAS contributeur2'!T18</f>
        <v>0</v>
      </c>
      <c r="S50" s="11"/>
    </row>
    <row r="51" spans="1:19" x14ac:dyDescent="0.25">
      <c r="A51" s="72"/>
      <c r="B51" s="119">
        <f>'DA-DAS contributeur2'!B19</f>
        <v>0</v>
      </c>
      <c r="C51" s="119">
        <f>'DA-DAS contributeur2'!D19</f>
        <v>0</v>
      </c>
      <c r="D51" s="120">
        <f>'DA-DAS contributeur2'!F19</f>
        <v>0</v>
      </c>
      <c r="E51" s="120">
        <f>'DA-DAS contributeur2'!G19</f>
        <v>0</v>
      </c>
      <c r="F51" s="120">
        <f>'DA-DAS contributeur2'!H19</f>
        <v>0</v>
      </c>
      <c r="G51" s="120">
        <f>'DA-DAS contributeur2'!I19</f>
        <v>0</v>
      </c>
      <c r="H51" s="120">
        <f>'DA-DAS contributeur2'!J19</f>
        <v>0</v>
      </c>
      <c r="I51" s="120">
        <f>'DA-DAS contributeur2'!K19</f>
        <v>0</v>
      </c>
      <c r="J51" s="120">
        <f>'DA-DAS contributeur2'!L19</f>
        <v>0</v>
      </c>
      <c r="K51" s="120">
        <f>'DA-DAS contributeur2'!M19</f>
        <v>0</v>
      </c>
      <c r="L51" s="120">
        <f>'DA-DAS contributeur2'!N19</f>
        <v>0</v>
      </c>
      <c r="M51" s="120">
        <f>'DA-DAS contributeur2'!O19</f>
        <v>0</v>
      </c>
      <c r="N51" s="120">
        <f>'DA-DAS contributeur2'!P19</f>
        <v>0</v>
      </c>
      <c r="O51" s="120">
        <f>'DA-DAS contributeur2'!Q19</f>
        <v>0</v>
      </c>
      <c r="P51" s="120">
        <f>'DA-DAS contributeur2'!R19</f>
        <v>0</v>
      </c>
      <c r="Q51" s="120">
        <f>'DA-DAS contributeur2'!S19</f>
        <v>0</v>
      </c>
      <c r="R51" s="120">
        <f>'DA-DAS contributeur2'!T19</f>
        <v>0</v>
      </c>
      <c r="S51" s="11"/>
    </row>
    <row r="52" spans="1:19" x14ac:dyDescent="0.25">
      <c r="A52" s="72"/>
      <c r="B52" s="119">
        <f>'DA-DAS contributeur2'!B20</f>
        <v>0</v>
      </c>
      <c r="C52" s="119">
        <f>'DA-DAS contributeur2'!D20</f>
        <v>0</v>
      </c>
      <c r="D52" s="120">
        <f>'DA-DAS contributeur2'!F20</f>
        <v>0</v>
      </c>
      <c r="E52" s="120">
        <f>'DA-DAS contributeur2'!G20</f>
        <v>0</v>
      </c>
      <c r="F52" s="120">
        <f>'DA-DAS contributeur2'!H20</f>
        <v>0</v>
      </c>
      <c r="G52" s="120">
        <f>'DA-DAS contributeur2'!I20</f>
        <v>0</v>
      </c>
      <c r="H52" s="120">
        <f>'DA-DAS contributeur2'!J20</f>
        <v>0</v>
      </c>
      <c r="I52" s="120">
        <f>'DA-DAS contributeur2'!K20</f>
        <v>0</v>
      </c>
      <c r="J52" s="120">
        <f>'DA-DAS contributeur2'!L20</f>
        <v>0</v>
      </c>
      <c r="K52" s="120">
        <f>'DA-DAS contributeur2'!M20</f>
        <v>0</v>
      </c>
      <c r="L52" s="120">
        <f>'DA-DAS contributeur2'!N20</f>
        <v>0</v>
      </c>
      <c r="M52" s="120">
        <f>'DA-DAS contributeur2'!O20</f>
        <v>0</v>
      </c>
      <c r="N52" s="120">
        <f>'DA-DAS contributeur2'!P20</f>
        <v>0</v>
      </c>
      <c r="O52" s="120">
        <f>'DA-DAS contributeur2'!Q20</f>
        <v>0</v>
      </c>
      <c r="P52" s="120">
        <f>'DA-DAS contributeur2'!R20</f>
        <v>0</v>
      </c>
      <c r="Q52" s="120">
        <f>'DA-DAS contributeur2'!S20</f>
        <v>0</v>
      </c>
      <c r="R52" s="120">
        <f>'DA-DAS contributeur2'!T20</f>
        <v>0</v>
      </c>
      <c r="S52" s="11"/>
    </row>
    <row r="53" spans="1:19" x14ac:dyDescent="0.25">
      <c r="A53" s="72"/>
      <c r="B53" s="119">
        <f>'DA-DAS contributeur2'!B21</f>
        <v>0</v>
      </c>
      <c r="C53" s="119">
        <f>'DA-DAS contributeur2'!D21</f>
        <v>0</v>
      </c>
      <c r="D53" s="120">
        <f>'DA-DAS contributeur2'!F21</f>
        <v>0</v>
      </c>
      <c r="E53" s="120">
        <f>'DA-DAS contributeur2'!G21</f>
        <v>0</v>
      </c>
      <c r="F53" s="120">
        <f>'DA-DAS contributeur2'!H21</f>
        <v>0</v>
      </c>
      <c r="G53" s="120">
        <f>'DA-DAS contributeur2'!I21</f>
        <v>0</v>
      </c>
      <c r="H53" s="120">
        <f>'DA-DAS contributeur2'!J21</f>
        <v>0</v>
      </c>
      <c r="I53" s="120">
        <f>'DA-DAS contributeur2'!K21</f>
        <v>0</v>
      </c>
      <c r="J53" s="120">
        <f>'DA-DAS contributeur2'!L21</f>
        <v>0</v>
      </c>
      <c r="K53" s="120">
        <f>'DA-DAS contributeur2'!M21</f>
        <v>0</v>
      </c>
      <c r="L53" s="120">
        <f>'DA-DAS contributeur2'!N21</f>
        <v>0</v>
      </c>
      <c r="M53" s="120">
        <f>'DA-DAS contributeur2'!O21</f>
        <v>0</v>
      </c>
      <c r="N53" s="120">
        <f>'DA-DAS contributeur2'!P21</f>
        <v>0</v>
      </c>
      <c r="O53" s="120">
        <f>'DA-DAS contributeur2'!Q21</f>
        <v>0</v>
      </c>
      <c r="P53" s="120">
        <f>'DA-DAS contributeur2'!R21</f>
        <v>0</v>
      </c>
      <c r="Q53" s="120">
        <f>'DA-DAS contributeur2'!S21</f>
        <v>0</v>
      </c>
      <c r="R53" s="120">
        <f>'DA-DAS contributeur2'!T21</f>
        <v>0</v>
      </c>
      <c r="S53" s="11"/>
    </row>
    <row r="54" spans="1:19" x14ac:dyDescent="0.25">
      <c r="A54" s="72"/>
      <c r="B54" s="119">
        <f>'DA-DAS contributeur2'!B22</f>
        <v>0</v>
      </c>
      <c r="C54" s="119">
        <f>'DA-DAS contributeur2'!D22</f>
        <v>0</v>
      </c>
      <c r="D54" s="120">
        <f>'DA-DAS contributeur2'!F22</f>
        <v>0</v>
      </c>
      <c r="E54" s="120">
        <f>'DA-DAS contributeur2'!G22</f>
        <v>0</v>
      </c>
      <c r="F54" s="120">
        <f>'DA-DAS contributeur2'!H22</f>
        <v>0</v>
      </c>
      <c r="G54" s="120">
        <f>'DA-DAS contributeur2'!I22</f>
        <v>0</v>
      </c>
      <c r="H54" s="120">
        <f>'DA-DAS contributeur2'!J22</f>
        <v>0</v>
      </c>
      <c r="I54" s="120">
        <f>'DA-DAS contributeur2'!K22</f>
        <v>0</v>
      </c>
      <c r="J54" s="120">
        <f>'DA-DAS contributeur2'!L22</f>
        <v>0</v>
      </c>
      <c r="K54" s="120">
        <f>'DA-DAS contributeur2'!M22</f>
        <v>0</v>
      </c>
      <c r="L54" s="120">
        <f>'DA-DAS contributeur2'!N22</f>
        <v>0</v>
      </c>
      <c r="M54" s="120">
        <f>'DA-DAS contributeur2'!O22</f>
        <v>0</v>
      </c>
      <c r="N54" s="120">
        <f>'DA-DAS contributeur2'!P22</f>
        <v>0</v>
      </c>
      <c r="O54" s="120">
        <f>'DA-DAS contributeur2'!Q22</f>
        <v>0</v>
      </c>
      <c r="P54" s="120">
        <f>'DA-DAS contributeur2'!R22</f>
        <v>0</v>
      </c>
      <c r="Q54" s="120">
        <f>'DA-DAS contributeur2'!S22</f>
        <v>0</v>
      </c>
      <c r="R54" s="120">
        <f>'DA-DAS contributeur2'!T22</f>
        <v>0</v>
      </c>
      <c r="S54" s="11"/>
    </row>
    <row r="55" spans="1:19" x14ac:dyDescent="0.25">
      <c r="A55" s="72"/>
      <c r="B55" s="119">
        <f>'DA-DAS contributeur2'!B23</f>
        <v>0</v>
      </c>
      <c r="C55" s="119">
        <f>'DA-DAS contributeur2'!D23</f>
        <v>0</v>
      </c>
      <c r="D55" s="120">
        <f>'DA-DAS contributeur2'!F23</f>
        <v>0</v>
      </c>
      <c r="E55" s="120">
        <f>'DA-DAS contributeur2'!G23</f>
        <v>0</v>
      </c>
      <c r="F55" s="120">
        <f>'DA-DAS contributeur2'!H23</f>
        <v>0</v>
      </c>
      <c r="G55" s="120">
        <f>'DA-DAS contributeur2'!I23</f>
        <v>0</v>
      </c>
      <c r="H55" s="120">
        <f>'DA-DAS contributeur2'!J23</f>
        <v>0</v>
      </c>
      <c r="I55" s="120">
        <f>'DA-DAS contributeur2'!K23</f>
        <v>0</v>
      </c>
      <c r="J55" s="120">
        <f>'DA-DAS contributeur2'!L23</f>
        <v>0</v>
      </c>
      <c r="K55" s="120">
        <f>'DA-DAS contributeur2'!M23</f>
        <v>0</v>
      </c>
      <c r="L55" s="120">
        <f>'DA-DAS contributeur2'!N23</f>
        <v>0</v>
      </c>
      <c r="M55" s="120">
        <f>'DA-DAS contributeur2'!O23</f>
        <v>0</v>
      </c>
      <c r="N55" s="120">
        <f>'DA-DAS contributeur2'!P23</f>
        <v>0</v>
      </c>
      <c r="O55" s="120">
        <f>'DA-DAS contributeur2'!Q23</f>
        <v>0</v>
      </c>
      <c r="P55" s="120">
        <f>'DA-DAS contributeur2'!R23</f>
        <v>0</v>
      </c>
      <c r="Q55" s="120">
        <f>'DA-DAS contributeur2'!S23</f>
        <v>0</v>
      </c>
      <c r="R55" s="120">
        <f>'DA-DAS contributeur2'!T23</f>
        <v>0</v>
      </c>
      <c r="S55" s="11"/>
    </row>
    <row r="56" spans="1:19" x14ac:dyDescent="0.25">
      <c r="A56" s="72"/>
      <c r="B56" s="119">
        <f>'DA-DAS contributeur2'!B24</f>
        <v>0</v>
      </c>
      <c r="C56" s="119">
        <f>'DA-DAS contributeur2'!D24</f>
        <v>0</v>
      </c>
      <c r="D56" s="120">
        <f>'DA-DAS contributeur2'!F24</f>
        <v>0</v>
      </c>
      <c r="E56" s="120">
        <f>'DA-DAS contributeur2'!G24</f>
        <v>0</v>
      </c>
      <c r="F56" s="120">
        <f>'DA-DAS contributeur2'!H24</f>
        <v>0</v>
      </c>
      <c r="G56" s="120">
        <f>'DA-DAS contributeur2'!I24</f>
        <v>0</v>
      </c>
      <c r="H56" s="120">
        <f>'DA-DAS contributeur2'!J24</f>
        <v>0</v>
      </c>
      <c r="I56" s="120">
        <f>'DA-DAS contributeur2'!K24</f>
        <v>0</v>
      </c>
      <c r="J56" s="120">
        <f>'DA-DAS contributeur2'!L24</f>
        <v>0</v>
      </c>
      <c r="K56" s="120">
        <f>'DA-DAS contributeur2'!M24</f>
        <v>0</v>
      </c>
      <c r="L56" s="120">
        <f>'DA-DAS contributeur2'!N24</f>
        <v>0</v>
      </c>
      <c r="M56" s="120">
        <f>'DA-DAS contributeur2'!O24</f>
        <v>0</v>
      </c>
      <c r="N56" s="120">
        <f>'DA-DAS contributeur2'!P24</f>
        <v>0</v>
      </c>
      <c r="O56" s="120">
        <f>'DA-DAS contributeur2'!Q24</f>
        <v>0</v>
      </c>
      <c r="P56" s="120">
        <f>'DA-DAS contributeur2'!R24</f>
        <v>0</v>
      </c>
      <c r="Q56" s="120">
        <f>'DA-DAS contributeur2'!S24</f>
        <v>0</v>
      </c>
      <c r="R56" s="120">
        <f>'DA-DAS contributeur2'!T24</f>
        <v>0</v>
      </c>
      <c r="S56" s="11"/>
    </row>
    <row r="57" spans="1:19" x14ac:dyDescent="0.25">
      <c r="A57" s="72"/>
      <c r="B57" s="119">
        <f>'DA-DAS contributeur2'!B25</f>
        <v>0</v>
      </c>
      <c r="C57" s="119">
        <f>'DA-DAS contributeur2'!D25</f>
        <v>0</v>
      </c>
      <c r="D57" s="120">
        <f>'DA-DAS contributeur2'!F25</f>
        <v>0</v>
      </c>
      <c r="E57" s="120">
        <f>'DA-DAS contributeur2'!G25</f>
        <v>0</v>
      </c>
      <c r="F57" s="120">
        <f>'DA-DAS contributeur2'!H25</f>
        <v>0</v>
      </c>
      <c r="G57" s="120">
        <f>'DA-DAS contributeur2'!I25</f>
        <v>0</v>
      </c>
      <c r="H57" s="120">
        <f>'DA-DAS contributeur2'!J25</f>
        <v>0</v>
      </c>
      <c r="I57" s="120">
        <f>'DA-DAS contributeur2'!K25</f>
        <v>0</v>
      </c>
      <c r="J57" s="120">
        <f>'DA-DAS contributeur2'!L25</f>
        <v>0</v>
      </c>
      <c r="K57" s="120">
        <f>'DA-DAS contributeur2'!M25</f>
        <v>0</v>
      </c>
      <c r="L57" s="120">
        <f>'DA-DAS contributeur2'!N25</f>
        <v>0</v>
      </c>
      <c r="M57" s="120">
        <f>'DA-DAS contributeur2'!O25</f>
        <v>0</v>
      </c>
      <c r="N57" s="120">
        <f>'DA-DAS contributeur2'!P25</f>
        <v>0</v>
      </c>
      <c r="O57" s="120">
        <f>'DA-DAS contributeur2'!Q25</f>
        <v>0</v>
      </c>
      <c r="P57" s="120">
        <f>'DA-DAS contributeur2'!R25</f>
        <v>0</v>
      </c>
      <c r="Q57" s="120">
        <f>'DA-DAS contributeur2'!S25</f>
        <v>0</v>
      </c>
      <c r="R57" s="120">
        <f>'DA-DAS contributeur2'!T25</f>
        <v>0</v>
      </c>
      <c r="S57" s="11"/>
    </row>
    <row r="58" spans="1:19" x14ac:dyDescent="0.25">
      <c r="A58" s="72"/>
      <c r="B58" s="119">
        <f>'DA-DAS contributeur2'!B26</f>
        <v>0</v>
      </c>
      <c r="C58" s="119">
        <f>'DA-DAS contributeur2'!D26</f>
        <v>0</v>
      </c>
      <c r="D58" s="120">
        <f>'DA-DAS contributeur2'!F26</f>
        <v>0</v>
      </c>
      <c r="E58" s="120">
        <f>'DA-DAS contributeur2'!G26</f>
        <v>0</v>
      </c>
      <c r="F58" s="120">
        <f>'DA-DAS contributeur2'!H26</f>
        <v>0</v>
      </c>
      <c r="G58" s="120">
        <f>'DA-DAS contributeur2'!I26</f>
        <v>0</v>
      </c>
      <c r="H58" s="120">
        <f>'DA-DAS contributeur2'!J26</f>
        <v>0</v>
      </c>
      <c r="I58" s="120">
        <f>'DA-DAS contributeur2'!K26</f>
        <v>0</v>
      </c>
      <c r="J58" s="120">
        <f>'DA-DAS contributeur2'!L26</f>
        <v>0</v>
      </c>
      <c r="K58" s="120">
        <f>'DA-DAS contributeur2'!M26</f>
        <v>0</v>
      </c>
      <c r="L58" s="120">
        <f>'DA-DAS contributeur2'!N26</f>
        <v>0</v>
      </c>
      <c r="M58" s="120">
        <f>'DA-DAS contributeur2'!O26</f>
        <v>0</v>
      </c>
      <c r="N58" s="120">
        <f>'DA-DAS contributeur2'!P26</f>
        <v>0</v>
      </c>
      <c r="O58" s="120">
        <f>'DA-DAS contributeur2'!Q26</f>
        <v>0</v>
      </c>
      <c r="P58" s="120">
        <f>'DA-DAS contributeur2'!R26</f>
        <v>0</v>
      </c>
      <c r="Q58" s="120">
        <f>'DA-DAS contributeur2'!S26</f>
        <v>0</v>
      </c>
      <c r="R58" s="120">
        <f>'DA-DAS contributeur2'!T26</f>
        <v>0</v>
      </c>
      <c r="S58" s="11"/>
    </row>
    <row r="59" spans="1:19" x14ac:dyDescent="0.25">
      <c r="A59" s="72"/>
      <c r="B59" s="119">
        <f>'DA-DAS contributeur2'!B27</f>
        <v>0</v>
      </c>
      <c r="C59" s="119">
        <f>'DA-DAS contributeur2'!D27</f>
        <v>0</v>
      </c>
      <c r="D59" s="120">
        <f>'DA-DAS contributeur2'!F27</f>
        <v>0</v>
      </c>
      <c r="E59" s="120">
        <f>'DA-DAS contributeur2'!G27</f>
        <v>0</v>
      </c>
      <c r="F59" s="120">
        <f>'DA-DAS contributeur2'!H27</f>
        <v>0</v>
      </c>
      <c r="G59" s="120">
        <f>'DA-DAS contributeur2'!I27</f>
        <v>0</v>
      </c>
      <c r="H59" s="120">
        <f>'DA-DAS contributeur2'!J27</f>
        <v>0</v>
      </c>
      <c r="I59" s="120">
        <f>'DA-DAS contributeur2'!K27</f>
        <v>0</v>
      </c>
      <c r="J59" s="120">
        <f>'DA-DAS contributeur2'!L27</f>
        <v>0</v>
      </c>
      <c r="K59" s="120">
        <f>'DA-DAS contributeur2'!M27</f>
        <v>0</v>
      </c>
      <c r="L59" s="120">
        <f>'DA-DAS contributeur2'!N27</f>
        <v>0</v>
      </c>
      <c r="M59" s="120">
        <f>'DA-DAS contributeur2'!O27</f>
        <v>0</v>
      </c>
      <c r="N59" s="120">
        <f>'DA-DAS contributeur2'!P27</f>
        <v>0</v>
      </c>
      <c r="O59" s="120">
        <f>'DA-DAS contributeur2'!Q27</f>
        <v>0</v>
      </c>
      <c r="P59" s="120">
        <f>'DA-DAS contributeur2'!R27</f>
        <v>0</v>
      </c>
      <c r="Q59" s="120">
        <f>'DA-DAS contributeur2'!S27</f>
        <v>0</v>
      </c>
      <c r="R59" s="120">
        <f>'DA-DAS contributeur2'!T27</f>
        <v>0</v>
      </c>
      <c r="S59" s="11"/>
    </row>
    <row r="60" spans="1:19" x14ac:dyDescent="0.25">
      <c r="A60" s="72"/>
      <c r="B60" s="119">
        <f>'DA-DAS contributeur2'!B28</f>
        <v>0</v>
      </c>
      <c r="C60" s="119">
        <f>'DA-DAS contributeur2'!D28</f>
        <v>0</v>
      </c>
      <c r="D60" s="120">
        <f>'DA-DAS contributeur2'!F28</f>
        <v>0</v>
      </c>
      <c r="E60" s="120">
        <f>'DA-DAS contributeur2'!G28</f>
        <v>0</v>
      </c>
      <c r="F60" s="120">
        <f>'DA-DAS contributeur2'!H28</f>
        <v>0</v>
      </c>
      <c r="G60" s="120">
        <f>'DA-DAS contributeur2'!I28</f>
        <v>0</v>
      </c>
      <c r="H60" s="120">
        <f>'DA-DAS contributeur2'!J28</f>
        <v>0</v>
      </c>
      <c r="I60" s="120">
        <f>'DA-DAS contributeur2'!K28</f>
        <v>0</v>
      </c>
      <c r="J60" s="120">
        <f>'DA-DAS contributeur2'!L28</f>
        <v>0</v>
      </c>
      <c r="K60" s="120">
        <f>'DA-DAS contributeur2'!M28</f>
        <v>0</v>
      </c>
      <c r="L60" s="120">
        <f>'DA-DAS contributeur2'!N28</f>
        <v>0</v>
      </c>
      <c r="M60" s="120">
        <f>'DA-DAS contributeur2'!O28</f>
        <v>0</v>
      </c>
      <c r="N60" s="120">
        <f>'DA-DAS contributeur2'!P28</f>
        <v>0</v>
      </c>
      <c r="O60" s="120">
        <f>'DA-DAS contributeur2'!Q28</f>
        <v>0</v>
      </c>
      <c r="P60" s="120">
        <f>'DA-DAS contributeur2'!R28</f>
        <v>0</v>
      </c>
      <c r="Q60" s="120">
        <f>'DA-DAS contributeur2'!S28</f>
        <v>0</v>
      </c>
      <c r="R60" s="120">
        <f>'DA-DAS contributeur2'!T28</f>
        <v>0</v>
      </c>
      <c r="S60" s="11"/>
    </row>
    <row r="61" spans="1:19" x14ac:dyDescent="0.25">
      <c r="A61" s="72"/>
      <c r="B61" s="119">
        <f>'DA-DAS contributeur2'!B29</f>
        <v>0</v>
      </c>
      <c r="C61" s="119">
        <f>'DA-DAS contributeur2'!D29</f>
        <v>0</v>
      </c>
      <c r="D61" s="120">
        <f>'DA-DAS contributeur2'!F29</f>
        <v>0</v>
      </c>
      <c r="E61" s="120">
        <f>'DA-DAS contributeur2'!G29</f>
        <v>0</v>
      </c>
      <c r="F61" s="120">
        <f>'DA-DAS contributeur2'!H29</f>
        <v>0</v>
      </c>
      <c r="G61" s="120">
        <f>'DA-DAS contributeur2'!I29</f>
        <v>0</v>
      </c>
      <c r="H61" s="120">
        <f>'DA-DAS contributeur2'!J29</f>
        <v>0</v>
      </c>
      <c r="I61" s="120">
        <f>'DA-DAS contributeur2'!K29</f>
        <v>0</v>
      </c>
      <c r="J61" s="120">
        <f>'DA-DAS contributeur2'!L29</f>
        <v>0</v>
      </c>
      <c r="K61" s="120">
        <f>'DA-DAS contributeur2'!M29</f>
        <v>0</v>
      </c>
      <c r="L61" s="120">
        <f>'DA-DAS contributeur2'!N29</f>
        <v>0</v>
      </c>
      <c r="M61" s="120">
        <f>'DA-DAS contributeur2'!O29</f>
        <v>0</v>
      </c>
      <c r="N61" s="120">
        <f>'DA-DAS contributeur2'!P29</f>
        <v>0</v>
      </c>
      <c r="O61" s="120">
        <f>'DA-DAS contributeur2'!Q29</f>
        <v>0</v>
      </c>
      <c r="P61" s="120">
        <f>'DA-DAS contributeur2'!R29</f>
        <v>0</v>
      </c>
      <c r="Q61" s="120">
        <f>'DA-DAS contributeur2'!S29</f>
        <v>0</v>
      </c>
      <c r="R61" s="120">
        <f>'DA-DAS contributeur2'!T29</f>
        <v>0</v>
      </c>
      <c r="S61" s="11"/>
    </row>
    <row r="62" spans="1:19" x14ac:dyDescent="0.25">
      <c r="A62" s="72"/>
      <c r="B62" s="119">
        <f>'DA-DAS contributeur2'!B30</f>
        <v>0</v>
      </c>
      <c r="C62" s="119">
        <f>'DA-DAS contributeur2'!D30</f>
        <v>0</v>
      </c>
      <c r="D62" s="120">
        <f>'DA-DAS contributeur2'!F30</f>
        <v>0</v>
      </c>
      <c r="E62" s="120">
        <f>'DA-DAS contributeur2'!G30</f>
        <v>0</v>
      </c>
      <c r="F62" s="120">
        <f>'DA-DAS contributeur2'!H30</f>
        <v>0</v>
      </c>
      <c r="G62" s="120">
        <f>'DA-DAS contributeur2'!I30</f>
        <v>0</v>
      </c>
      <c r="H62" s="120">
        <f>'DA-DAS contributeur2'!J30</f>
        <v>0</v>
      </c>
      <c r="I62" s="120">
        <f>'DA-DAS contributeur2'!K30</f>
        <v>0</v>
      </c>
      <c r="J62" s="120">
        <f>'DA-DAS contributeur2'!L30</f>
        <v>0</v>
      </c>
      <c r="K62" s="120">
        <f>'DA-DAS contributeur2'!M30</f>
        <v>0</v>
      </c>
      <c r="L62" s="120">
        <f>'DA-DAS contributeur2'!N30</f>
        <v>0</v>
      </c>
      <c r="M62" s="120">
        <f>'DA-DAS contributeur2'!O30</f>
        <v>0</v>
      </c>
      <c r="N62" s="120">
        <f>'DA-DAS contributeur2'!P30</f>
        <v>0</v>
      </c>
      <c r="O62" s="120">
        <f>'DA-DAS contributeur2'!Q30</f>
        <v>0</v>
      </c>
      <c r="P62" s="120">
        <f>'DA-DAS contributeur2'!R30</f>
        <v>0</v>
      </c>
      <c r="Q62" s="120">
        <f>'DA-DAS contributeur2'!S30</f>
        <v>0</v>
      </c>
      <c r="R62" s="120">
        <f>'DA-DAS contributeur2'!T30</f>
        <v>0</v>
      </c>
      <c r="S62" s="11"/>
    </row>
    <row r="63" spans="1:19" x14ac:dyDescent="0.25">
      <c r="A63" s="72"/>
      <c r="B63" s="119">
        <f>'DA-DAS contributeur2'!B31</f>
        <v>0</v>
      </c>
      <c r="C63" s="119">
        <f>'DA-DAS contributeur2'!D31</f>
        <v>0</v>
      </c>
      <c r="D63" s="120">
        <f>'DA-DAS contributeur2'!F31</f>
        <v>0</v>
      </c>
      <c r="E63" s="120">
        <f>'DA-DAS contributeur2'!G31</f>
        <v>0</v>
      </c>
      <c r="F63" s="120">
        <f>'DA-DAS contributeur2'!H31</f>
        <v>0</v>
      </c>
      <c r="G63" s="120">
        <f>'DA-DAS contributeur2'!I31</f>
        <v>0</v>
      </c>
      <c r="H63" s="120">
        <f>'DA-DAS contributeur2'!J31</f>
        <v>0</v>
      </c>
      <c r="I63" s="120">
        <f>'DA-DAS contributeur2'!K31</f>
        <v>0</v>
      </c>
      <c r="J63" s="120">
        <f>'DA-DAS contributeur2'!L31</f>
        <v>0</v>
      </c>
      <c r="K63" s="120">
        <f>'DA-DAS contributeur2'!M31</f>
        <v>0</v>
      </c>
      <c r="L63" s="120">
        <f>'DA-DAS contributeur2'!N31</f>
        <v>0</v>
      </c>
      <c r="M63" s="120">
        <f>'DA-DAS contributeur2'!O31</f>
        <v>0</v>
      </c>
      <c r="N63" s="120">
        <f>'DA-DAS contributeur2'!P31</f>
        <v>0</v>
      </c>
      <c r="O63" s="120">
        <f>'DA-DAS contributeur2'!Q31</f>
        <v>0</v>
      </c>
      <c r="P63" s="120">
        <f>'DA-DAS contributeur2'!R31</f>
        <v>0</v>
      </c>
      <c r="Q63" s="120">
        <f>'DA-DAS contributeur2'!S31</f>
        <v>0</v>
      </c>
      <c r="R63" s="120">
        <f>'DA-DAS contributeur2'!T31</f>
        <v>0</v>
      </c>
      <c r="S63" s="11"/>
    </row>
    <row r="64" spans="1:19" x14ac:dyDescent="0.25">
      <c r="A64" s="72"/>
      <c r="B64" s="119">
        <f>'DA-DAS contributeur2'!B32</f>
        <v>0</v>
      </c>
      <c r="C64" s="119">
        <f>'DA-DAS contributeur2'!D32</f>
        <v>0</v>
      </c>
      <c r="D64" s="120">
        <f>'DA-DAS contributeur2'!F32</f>
        <v>0</v>
      </c>
      <c r="E64" s="120">
        <f>'DA-DAS contributeur2'!G32</f>
        <v>0</v>
      </c>
      <c r="F64" s="120">
        <f>'DA-DAS contributeur2'!H32</f>
        <v>0</v>
      </c>
      <c r="G64" s="120">
        <f>'DA-DAS contributeur2'!I32</f>
        <v>0</v>
      </c>
      <c r="H64" s="120">
        <f>'DA-DAS contributeur2'!J32</f>
        <v>0</v>
      </c>
      <c r="I64" s="120">
        <f>'DA-DAS contributeur2'!K32</f>
        <v>0</v>
      </c>
      <c r="J64" s="120">
        <f>'DA-DAS contributeur2'!L32</f>
        <v>0</v>
      </c>
      <c r="K64" s="120">
        <f>'DA-DAS contributeur2'!M32</f>
        <v>0</v>
      </c>
      <c r="L64" s="120">
        <f>'DA-DAS contributeur2'!N32</f>
        <v>0</v>
      </c>
      <c r="M64" s="120">
        <f>'DA-DAS contributeur2'!O32</f>
        <v>0</v>
      </c>
      <c r="N64" s="120">
        <f>'DA-DAS contributeur2'!P32</f>
        <v>0</v>
      </c>
      <c r="O64" s="120">
        <f>'DA-DAS contributeur2'!Q32</f>
        <v>0</v>
      </c>
      <c r="P64" s="120">
        <f>'DA-DAS contributeur2'!R32</f>
        <v>0</v>
      </c>
      <c r="Q64" s="120">
        <f>'DA-DAS contributeur2'!S32</f>
        <v>0</v>
      </c>
      <c r="R64" s="120">
        <f>'DA-DAS contributeur2'!T32</f>
        <v>0</v>
      </c>
      <c r="S64" s="11"/>
    </row>
    <row r="65" spans="1:19" x14ac:dyDescent="0.25">
      <c r="A65" s="72"/>
      <c r="B65" s="119">
        <f>'DA-DAS contributeur2'!B33</f>
        <v>0</v>
      </c>
      <c r="C65" s="119">
        <f>'DA-DAS contributeur2'!D33</f>
        <v>0</v>
      </c>
      <c r="D65" s="120">
        <f>'DA-DAS contributeur2'!F33</f>
        <v>0</v>
      </c>
      <c r="E65" s="120">
        <f>'DA-DAS contributeur2'!G33</f>
        <v>0</v>
      </c>
      <c r="F65" s="120">
        <f>'DA-DAS contributeur2'!H33</f>
        <v>0</v>
      </c>
      <c r="G65" s="120">
        <f>'DA-DAS contributeur2'!I33</f>
        <v>0</v>
      </c>
      <c r="H65" s="120">
        <f>'DA-DAS contributeur2'!J33</f>
        <v>0</v>
      </c>
      <c r="I65" s="120">
        <f>'DA-DAS contributeur2'!K33</f>
        <v>0</v>
      </c>
      <c r="J65" s="120">
        <f>'DA-DAS contributeur2'!L33</f>
        <v>0</v>
      </c>
      <c r="K65" s="120">
        <f>'DA-DAS contributeur2'!M33</f>
        <v>0</v>
      </c>
      <c r="L65" s="120">
        <f>'DA-DAS contributeur2'!N33</f>
        <v>0</v>
      </c>
      <c r="M65" s="120">
        <f>'DA-DAS contributeur2'!O33</f>
        <v>0</v>
      </c>
      <c r="N65" s="120">
        <f>'DA-DAS contributeur2'!P33</f>
        <v>0</v>
      </c>
      <c r="O65" s="120">
        <f>'DA-DAS contributeur2'!Q33</f>
        <v>0</v>
      </c>
      <c r="P65" s="120">
        <f>'DA-DAS contributeur2'!R33</f>
        <v>0</v>
      </c>
      <c r="Q65" s="120">
        <f>'DA-DAS contributeur2'!S33</f>
        <v>0</v>
      </c>
      <c r="R65" s="120">
        <f>'DA-DAS contributeur2'!T33</f>
        <v>0</v>
      </c>
      <c r="S65" s="11"/>
    </row>
    <row r="66" spans="1:19" x14ac:dyDescent="0.25">
      <c r="A66" s="72"/>
      <c r="B66" s="119">
        <f>'DA-DAS contributeur2'!B34</f>
        <v>0</v>
      </c>
      <c r="C66" s="119">
        <f>'DA-DAS contributeur2'!D34</f>
        <v>0</v>
      </c>
      <c r="D66" s="120">
        <f>'DA-DAS contributeur2'!F34</f>
        <v>0</v>
      </c>
      <c r="E66" s="120">
        <f>'DA-DAS contributeur2'!G34</f>
        <v>0</v>
      </c>
      <c r="F66" s="120">
        <f>'DA-DAS contributeur2'!H34</f>
        <v>0</v>
      </c>
      <c r="G66" s="120">
        <f>'DA-DAS contributeur2'!I34</f>
        <v>0</v>
      </c>
      <c r="H66" s="120">
        <f>'DA-DAS contributeur2'!J34</f>
        <v>0</v>
      </c>
      <c r="I66" s="120">
        <f>'DA-DAS contributeur2'!K34</f>
        <v>0</v>
      </c>
      <c r="J66" s="120">
        <f>'DA-DAS contributeur2'!L34</f>
        <v>0</v>
      </c>
      <c r="K66" s="120">
        <f>'DA-DAS contributeur2'!M34</f>
        <v>0</v>
      </c>
      <c r="L66" s="120">
        <f>'DA-DAS contributeur2'!N34</f>
        <v>0</v>
      </c>
      <c r="M66" s="120">
        <f>'DA-DAS contributeur2'!O34</f>
        <v>0</v>
      </c>
      <c r="N66" s="120">
        <f>'DA-DAS contributeur2'!P34</f>
        <v>0</v>
      </c>
      <c r="O66" s="120">
        <f>'DA-DAS contributeur2'!Q34</f>
        <v>0</v>
      </c>
      <c r="P66" s="120">
        <f>'DA-DAS contributeur2'!R34</f>
        <v>0</v>
      </c>
      <c r="Q66" s="120">
        <f>'DA-DAS contributeur2'!S34</f>
        <v>0</v>
      </c>
      <c r="R66" s="120">
        <f>'DA-DAS contributeur2'!T34</f>
        <v>0</v>
      </c>
      <c r="S66" s="11"/>
    </row>
    <row r="67" spans="1:19" x14ac:dyDescent="0.25">
      <c r="A67" s="72"/>
      <c r="B67" s="119">
        <f>'DA-DAS contributeur2'!B35</f>
        <v>0</v>
      </c>
      <c r="C67" s="119">
        <f>'DA-DAS contributeur2'!D35</f>
        <v>0</v>
      </c>
      <c r="D67" s="120">
        <f>'DA-DAS contributeur2'!F35</f>
        <v>0</v>
      </c>
      <c r="E67" s="120">
        <f>'DA-DAS contributeur2'!G35</f>
        <v>0</v>
      </c>
      <c r="F67" s="120">
        <f>'DA-DAS contributeur2'!H35</f>
        <v>0</v>
      </c>
      <c r="G67" s="120">
        <f>'DA-DAS contributeur2'!I35</f>
        <v>0</v>
      </c>
      <c r="H67" s="120">
        <f>'DA-DAS contributeur2'!J35</f>
        <v>0</v>
      </c>
      <c r="I67" s="120">
        <f>'DA-DAS contributeur2'!K35</f>
        <v>0</v>
      </c>
      <c r="J67" s="120">
        <f>'DA-DAS contributeur2'!L35</f>
        <v>0</v>
      </c>
      <c r="K67" s="120">
        <f>'DA-DAS contributeur2'!M35</f>
        <v>0</v>
      </c>
      <c r="L67" s="120">
        <f>'DA-DAS contributeur2'!N35</f>
        <v>0</v>
      </c>
      <c r="M67" s="120">
        <f>'DA-DAS contributeur2'!O35</f>
        <v>0</v>
      </c>
      <c r="N67" s="120">
        <f>'DA-DAS contributeur2'!P35</f>
        <v>0</v>
      </c>
      <c r="O67" s="120">
        <f>'DA-DAS contributeur2'!Q35</f>
        <v>0</v>
      </c>
      <c r="P67" s="120">
        <f>'DA-DAS contributeur2'!R35</f>
        <v>0</v>
      </c>
      <c r="Q67" s="120">
        <f>'DA-DAS contributeur2'!S35</f>
        <v>0</v>
      </c>
      <c r="R67" s="120">
        <f>'DA-DAS contributeur2'!T35</f>
        <v>0</v>
      </c>
      <c r="S67" s="11"/>
    </row>
    <row r="68" spans="1:19" x14ac:dyDescent="0.25">
      <c r="A68" s="72"/>
      <c r="B68" s="119">
        <f>'DA-DAS contributeur2'!B36</f>
        <v>0</v>
      </c>
      <c r="C68" s="119">
        <f>'DA-DAS contributeur2'!D36</f>
        <v>0</v>
      </c>
      <c r="D68" s="120">
        <f>'DA-DAS contributeur2'!F36</f>
        <v>0</v>
      </c>
      <c r="E68" s="120">
        <f>'DA-DAS contributeur2'!G36</f>
        <v>0</v>
      </c>
      <c r="F68" s="120">
        <f>'DA-DAS contributeur2'!H36</f>
        <v>0</v>
      </c>
      <c r="G68" s="120">
        <f>'DA-DAS contributeur2'!I36</f>
        <v>0</v>
      </c>
      <c r="H68" s="120">
        <f>'DA-DAS contributeur2'!J36</f>
        <v>0</v>
      </c>
      <c r="I68" s="120">
        <f>'DA-DAS contributeur2'!K36</f>
        <v>0</v>
      </c>
      <c r="J68" s="120">
        <f>'DA-DAS contributeur2'!L36</f>
        <v>0</v>
      </c>
      <c r="K68" s="120">
        <f>'DA-DAS contributeur2'!M36</f>
        <v>0</v>
      </c>
      <c r="L68" s="120">
        <f>'DA-DAS contributeur2'!N36</f>
        <v>0</v>
      </c>
      <c r="M68" s="120">
        <f>'DA-DAS contributeur2'!O36</f>
        <v>0</v>
      </c>
      <c r="N68" s="120">
        <f>'DA-DAS contributeur2'!P36</f>
        <v>0</v>
      </c>
      <c r="O68" s="120">
        <f>'DA-DAS contributeur2'!Q36</f>
        <v>0</v>
      </c>
      <c r="P68" s="120">
        <f>'DA-DAS contributeur2'!R36</f>
        <v>0</v>
      </c>
      <c r="Q68" s="120">
        <f>'DA-DAS contributeur2'!S36</f>
        <v>0</v>
      </c>
      <c r="R68" s="120">
        <f>'DA-DAS contributeur2'!T36</f>
        <v>0</v>
      </c>
      <c r="S68" s="11"/>
    </row>
    <row r="69" spans="1:19" x14ac:dyDescent="0.25">
      <c r="A69" s="72"/>
      <c r="B69" s="119">
        <f>'DA-DAS contributeur2'!B37</f>
        <v>0</v>
      </c>
      <c r="C69" s="119">
        <f>'DA-DAS contributeur2'!D37</f>
        <v>0</v>
      </c>
      <c r="D69" s="120">
        <f>'DA-DAS contributeur2'!F37</f>
        <v>0</v>
      </c>
      <c r="E69" s="120">
        <f>'DA-DAS contributeur2'!G37</f>
        <v>0</v>
      </c>
      <c r="F69" s="120">
        <f>'DA-DAS contributeur2'!H37</f>
        <v>0</v>
      </c>
      <c r="G69" s="120">
        <f>'DA-DAS contributeur2'!I37</f>
        <v>0</v>
      </c>
      <c r="H69" s="120">
        <f>'DA-DAS contributeur2'!J37</f>
        <v>0</v>
      </c>
      <c r="I69" s="120">
        <f>'DA-DAS contributeur2'!K37</f>
        <v>0</v>
      </c>
      <c r="J69" s="120">
        <f>'DA-DAS contributeur2'!L37</f>
        <v>0</v>
      </c>
      <c r="K69" s="120">
        <f>'DA-DAS contributeur2'!M37</f>
        <v>0</v>
      </c>
      <c r="L69" s="120">
        <f>'DA-DAS contributeur2'!N37</f>
        <v>0</v>
      </c>
      <c r="M69" s="120">
        <f>'DA-DAS contributeur2'!O37</f>
        <v>0</v>
      </c>
      <c r="N69" s="120">
        <f>'DA-DAS contributeur2'!P37</f>
        <v>0</v>
      </c>
      <c r="O69" s="120">
        <f>'DA-DAS contributeur2'!Q37</f>
        <v>0</v>
      </c>
      <c r="P69" s="120">
        <f>'DA-DAS contributeur2'!R37</f>
        <v>0</v>
      </c>
      <c r="Q69" s="120">
        <f>'DA-DAS contributeur2'!S37</f>
        <v>0</v>
      </c>
      <c r="R69" s="120">
        <f>'DA-DAS contributeur2'!T37</f>
        <v>0</v>
      </c>
      <c r="S69" s="11"/>
    </row>
    <row r="70" spans="1:19" x14ac:dyDescent="0.25">
      <c r="A70" s="72"/>
      <c r="B70" s="119">
        <f>'DA-DAS contributeur2'!B38</f>
        <v>0</v>
      </c>
      <c r="C70" s="119">
        <f>'DA-DAS contributeur2'!D38</f>
        <v>0</v>
      </c>
      <c r="D70" s="120">
        <f>'DA-DAS contributeur2'!F38</f>
        <v>0</v>
      </c>
      <c r="E70" s="120">
        <f>'DA-DAS contributeur2'!G38</f>
        <v>0</v>
      </c>
      <c r="F70" s="120">
        <f>'DA-DAS contributeur2'!H38</f>
        <v>0</v>
      </c>
      <c r="G70" s="120">
        <f>'DA-DAS contributeur2'!I38</f>
        <v>0</v>
      </c>
      <c r="H70" s="120">
        <f>'DA-DAS contributeur2'!J38</f>
        <v>0</v>
      </c>
      <c r="I70" s="120">
        <f>'DA-DAS contributeur2'!K38</f>
        <v>0</v>
      </c>
      <c r="J70" s="120">
        <f>'DA-DAS contributeur2'!L38</f>
        <v>0</v>
      </c>
      <c r="K70" s="120">
        <f>'DA-DAS contributeur2'!M38</f>
        <v>0</v>
      </c>
      <c r="L70" s="120">
        <f>'DA-DAS contributeur2'!N38</f>
        <v>0</v>
      </c>
      <c r="M70" s="120">
        <f>'DA-DAS contributeur2'!O38</f>
        <v>0</v>
      </c>
      <c r="N70" s="120">
        <f>'DA-DAS contributeur2'!P38</f>
        <v>0</v>
      </c>
      <c r="O70" s="120">
        <f>'DA-DAS contributeur2'!Q38</f>
        <v>0</v>
      </c>
      <c r="P70" s="120">
        <f>'DA-DAS contributeur2'!R38</f>
        <v>0</v>
      </c>
      <c r="Q70" s="120">
        <f>'DA-DAS contributeur2'!S38</f>
        <v>0</v>
      </c>
      <c r="R70" s="120">
        <f>'DA-DAS contributeur2'!T38</f>
        <v>0</v>
      </c>
      <c r="S70" s="11"/>
    </row>
    <row r="71" spans="1:19" x14ac:dyDescent="0.25">
      <c r="A71" s="72"/>
      <c r="B71" s="119">
        <f>'DA-DAS contributeur2'!B39</f>
        <v>0</v>
      </c>
      <c r="C71" s="119">
        <f>'DA-DAS contributeur2'!D39</f>
        <v>0</v>
      </c>
      <c r="D71" s="120">
        <f>'DA-DAS contributeur2'!F39</f>
        <v>0</v>
      </c>
      <c r="E71" s="120">
        <f>'DA-DAS contributeur2'!G39</f>
        <v>0</v>
      </c>
      <c r="F71" s="120">
        <f>'DA-DAS contributeur2'!H39</f>
        <v>0</v>
      </c>
      <c r="G71" s="120">
        <f>'DA-DAS contributeur2'!I39</f>
        <v>0</v>
      </c>
      <c r="H71" s="120">
        <f>'DA-DAS contributeur2'!J39</f>
        <v>0</v>
      </c>
      <c r="I71" s="120">
        <f>'DA-DAS contributeur2'!K39</f>
        <v>0</v>
      </c>
      <c r="J71" s="120">
        <f>'DA-DAS contributeur2'!L39</f>
        <v>0</v>
      </c>
      <c r="K71" s="120">
        <f>'DA-DAS contributeur2'!M39</f>
        <v>0</v>
      </c>
      <c r="L71" s="120">
        <f>'DA-DAS contributeur2'!N39</f>
        <v>0</v>
      </c>
      <c r="M71" s="120">
        <f>'DA-DAS contributeur2'!O39</f>
        <v>0</v>
      </c>
      <c r="N71" s="120">
        <f>'DA-DAS contributeur2'!P39</f>
        <v>0</v>
      </c>
      <c r="O71" s="120">
        <f>'DA-DAS contributeur2'!Q39</f>
        <v>0</v>
      </c>
      <c r="P71" s="120">
        <f>'DA-DAS contributeur2'!R39</f>
        <v>0</v>
      </c>
      <c r="Q71" s="120">
        <f>'DA-DAS contributeur2'!S39</f>
        <v>0</v>
      </c>
      <c r="R71" s="120">
        <f>'DA-DAS contributeur2'!T39</f>
        <v>0</v>
      </c>
      <c r="S71" s="11"/>
    </row>
    <row r="72" spans="1:19" x14ac:dyDescent="0.25">
      <c r="A72" s="72"/>
      <c r="B72" s="119">
        <f>'DA-DAS contributeur2'!B40</f>
        <v>0</v>
      </c>
      <c r="C72" s="119">
        <f>'DA-DAS contributeur2'!D40</f>
        <v>0</v>
      </c>
      <c r="D72" s="120">
        <f>'DA-DAS contributeur2'!F40</f>
        <v>0</v>
      </c>
      <c r="E72" s="120">
        <f>'DA-DAS contributeur2'!G40</f>
        <v>0</v>
      </c>
      <c r="F72" s="120">
        <f>'DA-DAS contributeur2'!H40</f>
        <v>0</v>
      </c>
      <c r="G72" s="120">
        <f>'DA-DAS contributeur2'!I40</f>
        <v>0</v>
      </c>
      <c r="H72" s="120">
        <f>'DA-DAS contributeur2'!J40</f>
        <v>0</v>
      </c>
      <c r="I72" s="120">
        <f>'DA-DAS contributeur2'!K40</f>
        <v>0</v>
      </c>
      <c r="J72" s="120">
        <f>'DA-DAS contributeur2'!L40</f>
        <v>0</v>
      </c>
      <c r="K72" s="120">
        <f>'DA-DAS contributeur2'!M40</f>
        <v>0</v>
      </c>
      <c r="L72" s="120">
        <f>'DA-DAS contributeur2'!N40</f>
        <v>0</v>
      </c>
      <c r="M72" s="120">
        <f>'DA-DAS contributeur2'!O40</f>
        <v>0</v>
      </c>
      <c r="N72" s="120">
        <f>'DA-DAS contributeur2'!P40</f>
        <v>0</v>
      </c>
      <c r="O72" s="120">
        <f>'DA-DAS contributeur2'!Q40</f>
        <v>0</v>
      </c>
      <c r="P72" s="120">
        <f>'DA-DAS contributeur2'!R40</f>
        <v>0</v>
      </c>
      <c r="Q72" s="120">
        <f>'DA-DAS contributeur2'!S40</f>
        <v>0</v>
      </c>
      <c r="R72" s="120">
        <f>'DA-DAS contributeur2'!T40</f>
        <v>0</v>
      </c>
      <c r="S72" s="11"/>
    </row>
    <row r="73" spans="1:19" x14ac:dyDescent="0.25">
      <c r="A73" s="72"/>
      <c r="B73" s="119">
        <f>'DA-DAS contributeur2'!B41</f>
        <v>0</v>
      </c>
      <c r="C73" s="119">
        <f>'DA-DAS contributeur2'!D41</f>
        <v>0</v>
      </c>
      <c r="D73" s="120">
        <f>'DA-DAS contributeur2'!F41</f>
        <v>0</v>
      </c>
      <c r="E73" s="120">
        <f>'DA-DAS contributeur2'!G41</f>
        <v>0</v>
      </c>
      <c r="F73" s="120">
        <f>'DA-DAS contributeur2'!H41</f>
        <v>0</v>
      </c>
      <c r="G73" s="120">
        <f>'DA-DAS contributeur2'!I41</f>
        <v>0</v>
      </c>
      <c r="H73" s="120">
        <f>'DA-DAS contributeur2'!J41</f>
        <v>0</v>
      </c>
      <c r="I73" s="120">
        <f>'DA-DAS contributeur2'!K41</f>
        <v>0</v>
      </c>
      <c r="J73" s="120">
        <f>'DA-DAS contributeur2'!L41</f>
        <v>0</v>
      </c>
      <c r="K73" s="120">
        <f>'DA-DAS contributeur2'!M41</f>
        <v>0</v>
      </c>
      <c r="L73" s="120">
        <f>'DA-DAS contributeur2'!N41</f>
        <v>0</v>
      </c>
      <c r="M73" s="120">
        <f>'DA-DAS contributeur2'!O41</f>
        <v>0</v>
      </c>
      <c r="N73" s="120">
        <f>'DA-DAS contributeur2'!P41</f>
        <v>0</v>
      </c>
      <c r="O73" s="120">
        <f>'DA-DAS contributeur2'!Q41</f>
        <v>0</v>
      </c>
      <c r="P73" s="120">
        <f>'DA-DAS contributeur2'!R41</f>
        <v>0</v>
      </c>
      <c r="Q73" s="120">
        <f>'DA-DAS contributeur2'!S41</f>
        <v>0</v>
      </c>
      <c r="R73" s="120">
        <f>'DA-DAS contributeur2'!T41</f>
        <v>0</v>
      </c>
      <c r="S73" s="11"/>
    </row>
    <row r="74" spans="1:19" x14ac:dyDescent="0.25">
      <c r="A74" s="72"/>
      <c r="B74" s="119">
        <f>'DA-DAS contributeur2'!B42</f>
        <v>0</v>
      </c>
      <c r="C74" s="119">
        <f>'DA-DAS contributeur2'!D42</f>
        <v>0</v>
      </c>
      <c r="D74" s="120">
        <f>'DA-DAS contributeur2'!F42</f>
        <v>0</v>
      </c>
      <c r="E74" s="120">
        <f>'DA-DAS contributeur2'!G42</f>
        <v>0</v>
      </c>
      <c r="F74" s="120">
        <f>'DA-DAS contributeur2'!H42</f>
        <v>0</v>
      </c>
      <c r="G74" s="120">
        <f>'DA-DAS contributeur2'!I42</f>
        <v>0</v>
      </c>
      <c r="H74" s="120">
        <f>'DA-DAS contributeur2'!J42</f>
        <v>0</v>
      </c>
      <c r="I74" s="120">
        <f>'DA-DAS contributeur2'!K42</f>
        <v>0</v>
      </c>
      <c r="J74" s="120">
        <f>'DA-DAS contributeur2'!L42</f>
        <v>0</v>
      </c>
      <c r="K74" s="120">
        <f>'DA-DAS contributeur2'!M42</f>
        <v>0</v>
      </c>
      <c r="L74" s="120">
        <f>'DA-DAS contributeur2'!N42</f>
        <v>0</v>
      </c>
      <c r="M74" s="120">
        <f>'DA-DAS contributeur2'!O42</f>
        <v>0</v>
      </c>
      <c r="N74" s="120">
        <f>'DA-DAS contributeur2'!P42</f>
        <v>0</v>
      </c>
      <c r="O74" s="120">
        <f>'DA-DAS contributeur2'!Q42</f>
        <v>0</v>
      </c>
      <c r="P74" s="120">
        <f>'DA-DAS contributeur2'!R42</f>
        <v>0</v>
      </c>
      <c r="Q74" s="120">
        <f>'DA-DAS contributeur2'!S42</f>
        <v>0</v>
      </c>
      <c r="R74" s="120">
        <f>'DA-DAS contributeur2'!T42</f>
        <v>0</v>
      </c>
      <c r="S74" s="11"/>
    </row>
    <row r="75" spans="1:19" x14ac:dyDescent="0.25">
      <c r="A75" s="72"/>
      <c r="B75" s="119">
        <f>'DA-DAS contributeur2'!B43</f>
        <v>0</v>
      </c>
      <c r="C75" s="119">
        <f>'DA-DAS contributeur2'!D43</f>
        <v>0</v>
      </c>
      <c r="D75" s="120">
        <f>'DA-DAS contributeur2'!F43</f>
        <v>0</v>
      </c>
      <c r="E75" s="120">
        <f>'DA-DAS contributeur2'!G43</f>
        <v>0</v>
      </c>
      <c r="F75" s="120">
        <f>'DA-DAS contributeur2'!H43</f>
        <v>0</v>
      </c>
      <c r="G75" s="120">
        <f>'DA-DAS contributeur2'!I43</f>
        <v>0</v>
      </c>
      <c r="H75" s="120">
        <f>'DA-DAS contributeur2'!J43</f>
        <v>0</v>
      </c>
      <c r="I75" s="120">
        <f>'DA-DAS contributeur2'!K43</f>
        <v>0</v>
      </c>
      <c r="J75" s="120">
        <f>'DA-DAS contributeur2'!L43</f>
        <v>0</v>
      </c>
      <c r="K75" s="120">
        <f>'DA-DAS contributeur2'!M43</f>
        <v>0</v>
      </c>
      <c r="L75" s="120">
        <f>'DA-DAS contributeur2'!N43</f>
        <v>0</v>
      </c>
      <c r="M75" s="120">
        <f>'DA-DAS contributeur2'!O43</f>
        <v>0</v>
      </c>
      <c r="N75" s="120">
        <f>'DA-DAS contributeur2'!P43</f>
        <v>0</v>
      </c>
      <c r="O75" s="120">
        <f>'DA-DAS contributeur2'!Q43</f>
        <v>0</v>
      </c>
      <c r="P75" s="120">
        <f>'DA-DAS contributeur2'!R43</f>
        <v>0</v>
      </c>
      <c r="Q75" s="120">
        <f>'DA-DAS contributeur2'!S43</f>
        <v>0</v>
      </c>
      <c r="R75" s="120">
        <f>'DA-DAS contributeur2'!T43</f>
        <v>0</v>
      </c>
      <c r="S75" s="11"/>
    </row>
    <row r="76" spans="1:19" x14ac:dyDescent="0.25">
      <c r="A76" s="72"/>
      <c r="B76" s="119">
        <f>'DA-DAS contributeur2'!B44</f>
        <v>0</v>
      </c>
      <c r="C76" s="119">
        <f>'DA-DAS contributeur2'!D44</f>
        <v>0</v>
      </c>
      <c r="D76" s="120">
        <f>'DA-DAS contributeur2'!F44</f>
        <v>0</v>
      </c>
      <c r="E76" s="120">
        <f>'DA-DAS contributeur2'!G44</f>
        <v>0</v>
      </c>
      <c r="F76" s="120">
        <f>'DA-DAS contributeur2'!H44</f>
        <v>0</v>
      </c>
      <c r="G76" s="120">
        <f>'DA-DAS contributeur2'!I44</f>
        <v>0</v>
      </c>
      <c r="H76" s="120">
        <f>'DA-DAS contributeur2'!J44</f>
        <v>0</v>
      </c>
      <c r="I76" s="120">
        <f>'DA-DAS contributeur2'!K44</f>
        <v>0</v>
      </c>
      <c r="J76" s="120">
        <f>'DA-DAS contributeur2'!L44</f>
        <v>0</v>
      </c>
      <c r="K76" s="120">
        <f>'DA-DAS contributeur2'!M44</f>
        <v>0</v>
      </c>
      <c r="L76" s="120">
        <f>'DA-DAS contributeur2'!N44</f>
        <v>0</v>
      </c>
      <c r="M76" s="120">
        <f>'DA-DAS contributeur2'!O44</f>
        <v>0</v>
      </c>
      <c r="N76" s="120">
        <f>'DA-DAS contributeur2'!P44</f>
        <v>0</v>
      </c>
      <c r="O76" s="120">
        <f>'DA-DAS contributeur2'!Q44</f>
        <v>0</v>
      </c>
      <c r="P76" s="120">
        <f>'DA-DAS contributeur2'!R44</f>
        <v>0</v>
      </c>
      <c r="Q76" s="120">
        <f>'DA-DAS contributeur2'!S44</f>
        <v>0</v>
      </c>
      <c r="R76" s="120">
        <f>'DA-DAS contributeur2'!T44</f>
        <v>0</v>
      </c>
      <c r="S76" s="11"/>
    </row>
    <row r="77" spans="1:19" x14ac:dyDescent="0.25">
      <c r="A77" s="72"/>
      <c r="B77" s="217" t="s">
        <v>1762</v>
      </c>
      <c r="C77" s="217"/>
      <c r="D77" s="121">
        <f>SUM(D42:D76)</f>
        <v>0</v>
      </c>
      <c r="E77" s="121">
        <f t="shared" ref="E77:R77" si="1">SUM(E42:E76)</f>
        <v>0</v>
      </c>
      <c r="F77" s="121">
        <f t="shared" si="1"/>
        <v>0</v>
      </c>
      <c r="G77" s="121">
        <f t="shared" si="1"/>
        <v>0</v>
      </c>
      <c r="H77" s="121">
        <f t="shared" si="1"/>
        <v>0</v>
      </c>
      <c r="I77" s="121">
        <f t="shared" si="1"/>
        <v>0</v>
      </c>
      <c r="J77" s="121">
        <f t="shared" si="1"/>
        <v>0</v>
      </c>
      <c r="K77" s="121">
        <f t="shared" si="1"/>
        <v>0</v>
      </c>
      <c r="L77" s="121">
        <f t="shared" si="1"/>
        <v>0</v>
      </c>
      <c r="M77" s="121">
        <f t="shared" si="1"/>
        <v>0</v>
      </c>
      <c r="N77" s="121">
        <f t="shared" si="1"/>
        <v>0</v>
      </c>
      <c r="O77" s="121">
        <f t="shared" si="1"/>
        <v>0</v>
      </c>
      <c r="P77" s="121">
        <f t="shared" si="1"/>
        <v>0</v>
      </c>
      <c r="Q77" s="121">
        <f t="shared" si="1"/>
        <v>0</v>
      </c>
      <c r="R77" s="121">
        <f t="shared" si="1"/>
        <v>0</v>
      </c>
      <c r="S77" s="11"/>
    </row>
    <row r="78" spans="1:19" x14ac:dyDescent="0.25">
      <c r="A78" s="72"/>
      <c r="B78" s="217" t="s">
        <v>1763</v>
      </c>
      <c r="C78" s="217"/>
      <c r="D78" s="218">
        <f>SUM(D77:R77)</f>
        <v>0</v>
      </c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20"/>
      <c r="S78" s="11"/>
    </row>
    <row r="79" spans="1:19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11"/>
    </row>
    <row r="80" spans="1:19" ht="15" customHeight="1" x14ac:dyDescent="0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 ht="15" customHeight="1" x14ac:dyDescent="0.25">
      <c r="A81" s="72"/>
      <c r="B81" s="215" t="s">
        <v>1764</v>
      </c>
      <c r="C81" s="215" t="s">
        <v>1757</v>
      </c>
      <c r="D81" s="147" t="s">
        <v>44</v>
      </c>
      <c r="E81" s="147" t="s">
        <v>45</v>
      </c>
      <c r="F81" s="147" t="s">
        <v>77</v>
      </c>
      <c r="G81" s="147" t="s">
        <v>78</v>
      </c>
      <c r="H81" s="147" t="s">
        <v>79</v>
      </c>
      <c r="I81" s="147" t="s">
        <v>80</v>
      </c>
      <c r="J81" s="147" t="s">
        <v>81</v>
      </c>
      <c r="K81" s="147" t="s">
        <v>82</v>
      </c>
      <c r="L81" s="147" t="s">
        <v>83</v>
      </c>
      <c r="M81" s="147" t="s">
        <v>84</v>
      </c>
      <c r="N81" s="147" t="s">
        <v>85</v>
      </c>
      <c r="O81" s="147" t="s">
        <v>1584</v>
      </c>
      <c r="P81" s="147" t="s">
        <v>1585</v>
      </c>
      <c r="Q81" s="147" t="s">
        <v>1589</v>
      </c>
      <c r="R81" s="147" t="s">
        <v>1590</v>
      </c>
      <c r="S81" s="11"/>
    </row>
    <row r="82" spans="1:19" ht="15" customHeight="1" x14ac:dyDescent="0.25">
      <c r="A82" s="72"/>
      <c r="B82" s="215"/>
      <c r="C82" s="215"/>
      <c r="D82" s="147" t="s">
        <v>1760</v>
      </c>
      <c r="E82" s="147" t="s">
        <v>1760</v>
      </c>
      <c r="F82" s="147" t="s">
        <v>1760</v>
      </c>
      <c r="G82" s="147" t="s">
        <v>1760</v>
      </c>
      <c r="H82" s="147" t="s">
        <v>1760</v>
      </c>
      <c r="I82" s="147" t="s">
        <v>1760</v>
      </c>
      <c r="J82" s="147" t="s">
        <v>1760</v>
      </c>
      <c r="K82" s="147" t="s">
        <v>1760</v>
      </c>
      <c r="L82" s="147" t="s">
        <v>1760</v>
      </c>
      <c r="M82" s="147" t="s">
        <v>1760</v>
      </c>
      <c r="N82" s="147" t="s">
        <v>1760</v>
      </c>
      <c r="O82" s="147" t="s">
        <v>1760</v>
      </c>
      <c r="P82" s="147" t="s">
        <v>1760</v>
      </c>
      <c r="Q82" s="147" t="s">
        <v>1760</v>
      </c>
      <c r="R82" s="147" t="s">
        <v>1760</v>
      </c>
      <c r="S82" s="11"/>
    </row>
    <row r="83" spans="1:19" ht="15" customHeight="1" x14ac:dyDescent="0.25">
      <c r="A83" s="11"/>
      <c r="B83" s="216" t="s">
        <v>1765</v>
      </c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11"/>
    </row>
    <row r="84" spans="1:19" x14ac:dyDescent="0.25">
      <c r="A84" s="72"/>
      <c r="B84" s="148">
        <f>'DA-DAS contrib1 coûtplanifréel'!B10</f>
        <v>0</v>
      </c>
      <c r="C84" s="148">
        <f>'DA-DAS contrib1 coûtplanifréel'!D10</f>
        <v>0</v>
      </c>
      <c r="D84" s="149">
        <f>'DA-DAS contrib1 coûtplanifréel'!F10</f>
        <v>0</v>
      </c>
      <c r="E84" s="149">
        <f>'DA-DAS contrib1 coûtplanifréel'!G10</f>
        <v>0</v>
      </c>
      <c r="F84" s="149">
        <f>'DA-DAS contrib1 coûtplanifréel'!H10</f>
        <v>0</v>
      </c>
      <c r="G84" s="149">
        <f>'DA-DAS contrib1 coûtplanifréel'!I10</f>
        <v>0</v>
      </c>
      <c r="H84" s="149">
        <f>'DA-DAS contrib1 coûtplanifréel'!J10</f>
        <v>0</v>
      </c>
      <c r="I84" s="149">
        <f>'DA-DAS contrib1 coûtplanifréel'!K10</f>
        <v>0</v>
      </c>
      <c r="J84" s="149">
        <f>'DA-DAS contrib1 coûtplanifréel'!L10</f>
        <v>0</v>
      </c>
      <c r="K84" s="149">
        <f>'DA-DAS contrib1 coûtplanifréel'!M10</f>
        <v>0</v>
      </c>
      <c r="L84" s="149">
        <f>'DA-DAS contrib1 coûtplanifréel'!N10</f>
        <v>0</v>
      </c>
      <c r="M84" s="149">
        <f>'DA-DAS contrib1 coûtplanifréel'!O10</f>
        <v>0</v>
      </c>
      <c r="N84" s="149">
        <f>'DA-DAS contrib1 coûtplanifréel'!P10</f>
        <v>0</v>
      </c>
      <c r="O84" s="149">
        <f>'DA-DAS contrib1 coûtplanifréel'!Q10</f>
        <v>0</v>
      </c>
      <c r="P84" s="149">
        <f>'DA-DAS contrib1 coûtplanifréel'!R10</f>
        <v>0</v>
      </c>
      <c r="Q84" s="149">
        <f>'DA-DAS contrib1 coûtplanifréel'!S10</f>
        <v>0</v>
      </c>
      <c r="R84" s="149">
        <f>'DA-DAS contrib1 coûtplanifréel'!T10</f>
        <v>0</v>
      </c>
      <c r="S84" s="11"/>
    </row>
    <row r="85" spans="1:19" x14ac:dyDescent="0.25">
      <c r="A85" s="72"/>
      <c r="B85" s="148">
        <f>'DA-DAS contrib1 coûtplanifréel'!B11</f>
        <v>0</v>
      </c>
      <c r="C85" s="148">
        <f>'DA-DAS contrib1 coûtplanifréel'!D11</f>
        <v>0</v>
      </c>
      <c r="D85" s="149">
        <f>'DA-DAS contrib1 coûtplanifréel'!F11</f>
        <v>0</v>
      </c>
      <c r="E85" s="149">
        <f>'DA-DAS contrib1 coûtplanifréel'!G11</f>
        <v>0</v>
      </c>
      <c r="F85" s="149">
        <f>'DA-DAS contrib1 coûtplanifréel'!H11</f>
        <v>0</v>
      </c>
      <c r="G85" s="149">
        <f>'DA-DAS contrib1 coûtplanifréel'!I11</f>
        <v>0</v>
      </c>
      <c r="H85" s="149">
        <f>'DA-DAS contrib1 coûtplanifréel'!J11</f>
        <v>0</v>
      </c>
      <c r="I85" s="149">
        <f>'DA-DAS contrib1 coûtplanifréel'!K11</f>
        <v>0</v>
      </c>
      <c r="J85" s="149">
        <f>'DA-DAS contrib1 coûtplanifréel'!L11</f>
        <v>0</v>
      </c>
      <c r="K85" s="149">
        <f>'DA-DAS contrib1 coûtplanifréel'!M11</f>
        <v>0</v>
      </c>
      <c r="L85" s="149">
        <f>'DA-DAS contrib1 coûtplanifréel'!N11</f>
        <v>0</v>
      </c>
      <c r="M85" s="149">
        <f>'DA-DAS contrib1 coûtplanifréel'!O11</f>
        <v>0</v>
      </c>
      <c r="N85" s="149">
        <f>'DA-DAS contrib1 coûtplanifréel'!P11</f>
        <v>0</v>
      </c>
      <c r="O85" s="149">
        <f>'DA-DAS contrib1 coûtplanifréel'!Q11</f>
        <v>0</v>
      </c>
      <c r="P85" s="149">
        <f>'DA-DAS contrib1 coûtplanifréel'!R11</f>
        <v>0</v>
      </c>
      <c r="Q85" s="149">
        <f>'DA-DAS contrib1 coûtplanifréel'!S11</f>
        <v>0</v>
      </c>
      <c r="R85" s="149">
        <f>'DA-DAS contrib1 coûtplanifréel'!T11</f>
        <v>0</v>
      </c>
      <c r="S85" s="11"/>
    </row>
    <row r="86" spans="1:19" x14ac:dyDescent="0.25">
      <c r="A86" s="72"/>
      <c r="B86" s="148">
        <f>'DA-DAS contrib1 coûtplanifréel'!B12</f>
        <v>0</v>
      </c>
      <c r="C86" s="148">
        <f>'DA-DAS contrib1 coûtplanifréel'!D12</f>
        <v>0</v>
      </c>
      <c r="D86" s="149">
        <f>'DA-DAS contrib1 coûtplanifréel'!F12</f>
        <v>0</v>
      </c>
      <c r="E86" s="149">
        <f>'DA-DAS contrib1 coûtplanifréel'!G12</f>
        <v>0</v>
      </c>
      <c r="F86" s="149">
        <f>'DA-DAS contrib1 coûtplanifréel'!H12</f>
        <v>0</v>
      </c>
      <c r="G86" s="149">
        <f>'DA-DAS contrib1 coûtplanifréel'!I12</f>
        <v>0</v>
      </c>
      <c r="H86" s="149">
        <f>'DA-DAS contrib1 coûtplanifréel'!J12</f>
        <v>0</v>
      </c>
      <c r="I86" s="149">
        <f>'DA-DAS contrib1 coûtplanifréel'!K12</f>
        <v>0</v>
      </c>
      <c r="J86" s="149">
        <f>'DA-DAS contrib1 coûtplanifréel'!L12</f>
        <v>0</v>
      </c>
      <c r="K86" s="149">
        <f>'DA-DAS contrib1 coûtplanifréel'!M12</f>
        <v>0</v>
      </c>
      <c r="L86" s="149">
        <f>'DA-DAS contrib1 coûtplanifréel'!N12</f>
        <v>0</v>
      </c>
      <c r="M86" s="149">
        <f>'DA-DAS contrib1 coûtplanifréel'!O12</f>
        <v>0</v>
      </c>
      <c r="N86" s="149">
        <f>'DA-DAS contrib1 coûtplanifréel'!P12</f>
        <v>0</v>
      </c>
      <c r="O86" s="149">
        <f>'DA-DAS contrib1 coûtplanifréel'!Q12</f>
        <v>0</v>
      </c>
      <c r="P86" s="149">
        <f>'DA-DAS contrib1 coûtplanifréel'!R12</f>
        <v>0</v>
      </c>
      <c r="Q86" s="149">
        <f>'DA-DAS contrib1 coûtplanifréel'!S12</f>
        <v>0</v>
      </c>
      <c r="R86" s="149">
        <f>'DA-DAS contrib1 coûtplanifréel'!T12</f>
        <v>0</v>
      </c>
      <c r="S86" s="11"/>
    </row>
    <row r="87" spans="1:19" x14ac:dyDescent="0.25">
      <c r="A87" s="72"/>
      <c r="B87" s="148">
        <f>'DA-DAS contrib1 coûtplanifréel'!B13</f>
        <v>0</v>
      </c>
      <c r="C87" s="148">
        <f>'DA-DAS contrib1 coûtplanifréel'!D13</f>
        <v>0</v>
      </c>
      <c r="D87" s="149">
        <f>'DA-DAS contrib1 coûtplanifréel'!F13</f>
        <v>0</v>
      </c>
      <c r="E87" s="149">
        <f>'DA-DAS contrib1 coûtplanifréel'!G13</f>
        <v>0</v>
      </c>
      <c r="F87" s="149">
        <f>'DA-DAS contrib1 coûtplanifréel'!H13</f>
        <v>0</v>
      </c>
      <c r="G87" s="149">
        <f>'DA-DAS contrib1 coûtplanifréel'!I13</f>
        <v>0</v>
      </c>
      <c r="H87" s="149">
        <f>'DA-DAS contrib1 coûtplanifréel'!J13</f>
        <v>0</v>
      </c>
      <c r="I87" s="149">
        <f>'DA-DAS contrib1 coûtplanifréel'!K13</f>
        <v>0</v>
      </c>
      <c r="J87" s="149">
        <f>'DA-DAS contrib1 coûtplanifréel'!L13</f>
        <v>0</v>
      </c>
      <c r="K87" s="149">
        <f>'DA-DAS contrib1 coûtplanifréel'!M13</f>
        <v>0</v>
      </c>
      <c r="L87" s="149">
        <f>'DA-DAS contrib1 coûtplanifréel'!N13</f>
        <v>0</v>
      </c>
      <c r="M87" s="149">
        <f>'DA-DAS contrib1 coûtplanifréel'!O13</f>
        <v>0</v>
      </c>
      <c r="N87" s="149">
        <f>'DA-DAS contrib1 coûtplanifréel'!P13</f>
        <v>0</v>
      </c>
      <c r="O87" s="149">
        <f>'DA-DAS contrib1 coûtplanifréel'!Q13</f>
        <v>0</v>
      </c>
      <c r="P87" s="149">
        <f>'DA-DAS contrib1 coûtplanifréel'!R13</f>
        <v>0</v>
      </c>
      <c r="Q87" s="149">
        <f>'DA-DAS contrib1 coûtplanifréel'!S13</f>
        <v>0</v>
      </c>
      <c r="R87" s="149">
        <f>'DA-DAS contrib1 coûtplanifréel'!T13</f>
        <v>0</v>
      </c>
      <c r="S87" s="11"/>
    </row>
    <row r="88" spans="1:19" x14ac:dyDescent="0.25">
      <c r="A88" s="72"/>
      <c r="B88" s="148">
        <f>'DA-DAS contrib1 coûtplanifréel'!B14</f>
        <v>0</v>
      </c>
      <c r="C88" s="148">
        <f>'DA-DAS contrib1 coûtplanifréel'!D14</f>
        <v>0</v>
      </c>
      <c r="D88" s="149">
        <f>'DA-DAS contrib1 coûtplanifréel'!F14</f>
        <v>0</v>
      </c>
      <c r="E88" s="149">
        <f>'DA-DAS contrib1 coûtplanifréel'!G14</f>
        <v>0</v>
      </c>
      <c r="F88" s="149">
        <f>'DA-DAS contrib1 coûtplanifréel'!H14</f>
        <v>0</v>
      </c>
      <c r="G88" s="149">
        <f>'DA-DAS contrib1 coûtplanifréel'!I14</f>
        <v>0</v>
      </c>
      <c r="H88" s="149">
        <f>'DA-DAS contrib1 coûtplanifréel'!J14</f>
        <v>0</v>
      </c>
      <c r="I88" s="149">
        <f>'DA-DAS contrib1 coûtplanifréel'!K14</f>
        <v>0</v>
      </c>
      <c r="J88" s="149">
        <f>'DA-DAS contrib1 coûtplanifréel'!L14</f>
        <v>0</v>
      </c>
      <c r="K88" s="149">
        <f>'DA-DAS contrib1 coûtplanifréel'!M14</f>
        <v>0</v>
      </c>
      <c r="L88" s="149">
        <f>'DA-DAS contrib1 coûtplanifréel'!N14</f>
        <v>0</v>
      </c>
      <c r="M88" s="149">
        <f>'DA-DAS contrib1 coûtplanifréel'!O14</f>
        <v>0</v>
      </c>
      <c r="N88" s="149">
        <f>'DA-DAS contrib1 coûtplanifréel'!P14</f>
        <v>0</v>
      </c>
      <c r="O88" s="149">
        <f>'DA-DAS contrib1 coûtplanifréel'!Q14</f>
        <v>0</v>
      </c>
      <c r="P88" s="149">
        <f>'DA-DAS contrib1 coûtplanifréel'!R14</f>
        <v>0</v>
      </c>
      <c r="Q88" s="149">
        <f>'DA-DAS contrib1 coûtplanifréel'!S14</f>
        <v>0</v>
      </c>
      <c r="R88" s="149">
        <f>'DA-DAS contrib1 coûtplanifréel'!T14</f>
        <v>0</v>
      </c>
      <c r="S88" s="11"/>
    </row>
    <row r="89" spans="1:19" x14ac:dyDescent="0.25">
      <c r="A89" s="72"/>
      <c r="B89" s="148">
        <f>'DA-DAS contrib1 coûtplanifréel'!B15</f>
        <v>0</v>
      </c>
      <c r="C89" s="148">
        <f>'DA-DAS contrib1 coûtplanifréel'!D15</f>
        <v>0</v>
      </c>
      <c r="D89" s="149">
        <f>'DA-DAS contrib1 coûtplanifréel'!F15</f>
        <v>0</v>
      </c>
      <c r="E89" s="149">
        <f>'DA-DAS contrib1 coûtplanifréel'!G15</f>
        <v>0</v>
      </c>
      <c r="F89" s="149">
        <f>'DA-DAS contrib1 coûtplanifréel'!H15</f>
        <v>0</v>
      </c>
      <c r="G89" s="149">
        <f>'DA-DAS contrib1 coûtplanifréel'!I15</f>
        <v>0</v>
      </c>
      <c r="H89" s="149">
        <f>'DA-DAS contrib1 coûtplanifréel'!J15</f>
        <v>0</v>
      </c>
      <c r="I89" s="149">
        <f>'DA-DAS contrib1 coûtplanifréel'!K15</f>
        <v>0</v>
      </c>
      <c r="J89" s="149">
        <f>'DA-DAS contrib1 coûtplanifréel'!L15</f>
        <v>0</v>
      </c>
      <c r="K89" s="149">
        <f>'DA-DAS contrib1 coûtplanifréel'!M15</f>
        <v>0</v>
      </c>
      <c r="L89" s="149">
        <f>'DA-DAS contrib1 coûtplanifréel'!N15</f>
        <v>0</v>
      </c>
      <c r="M89" s="149">
        <f>'DA-DAS contrib1 coûtplanifréel'!O15</f>
        <v>0</v>
      </c>
      <c r="N89" s="149">
        <f>'DA-DAS contrib1 coûtplanifréel'!P15</f>
        <v>0</v>
      </c>
      <c r="O89" s="149">
        <f>'DA-DAS contrib1 coûtplanifréel'!Q15</f>
        <v>0</v>
      </c>
      <c r="P89" s="149">
        <f>'DA-DAS contrib1 coûtplanifréel'!R15</f>
        <v>0</v>
      </c>
      <c r="Q89" s="149">
        <f>'DA-DAS contrib1 coûtplanifréel'!S15</f>
        <v>0</v>
      </c>
      <c r="R89" s="149">
        <f>'DA-DAS contrib1 coûtplanifréel'!T15</f>
        <v>0</v>
      </c>
      <c r="S89" s="11"/>
    </row>
    <row r="90" spans="1:19" x14ac:dyDescent="0.25">
      <c r="A90" s="72"/>
      <c r="B90" s="148">
        <f>'DA-DAS contrib1 coûtplanifréel'!B16</f>
        <v>0</v>
      </c>
      <c r="C90" s="148">
        <f>'DA-DAS contrib1 coûtplanifréel'!D16</f>
        <v>0</v>
      </c>
      <c r="D90" s="149">
        <f>'DA-DAS contrib1 coûtplanifréel'!F16</f>
        <v>0</v>
      </c>
      <c r="E90" s="149">
        <f>'DA-DAS contrib1 coûtplanifréel'!G16</f>
        <v>0</v>
      </c>
      <c r="F90" s="149">
        <f>'DA-DAS contrib1 coûtplanifréel'!H16</f>
        <v>0</v>
      </c>
      <c r="G90" s="149">
        <f>'DA-DAS contrib1 coûtplanifréel'!I16</f>
        <v>0</v>
      </c>
      <c r="H90" s="149">
        <f>'DA-DAS contrib1 coûtplanifréel'!J16</f>
        <v>0</v>
      </c>
      <c r="I90" s="149">
        <f>'DA-DAS contrib1 coûtplanifréel'!K16</f>
        <v>0</v>
      </c>
      <c r="J90" s="149">
        <f>'DA-DAS contrib1 coûtplanifréel'!L16</f>
        <v>0</v>
      </c>
      <c r="K90" s="149">
        <f>'DA-DAS contrib1 coûtplanifréel'!M16</f>
        <v>0</v>
      </c>
      <c r="L90" s="149">
        <f>'DA-DAS contrib1 coûtplanifréel'!N16</f>
        <v>0</v>
      </c>
      <c r="M90" s="149">
        <f>'DA-DAS contrib1 coûtplanifréel'!O16</f>
        <v>0</v>
      </c>
      <c r="N90" s="149">
        <f>'DA-DAS contrib1 coûtplanifréel'!P16</f>
        <v>0</v>
      </c>
      <c r="O90" s="149">
        <f>'DA-DAS contrib1 coûtplanifréel'!Q16</f>
        <v>0</v>
      </c>
      <c r="P90" s="149">
        <f>'DA-DAS contrib1 coûtplanifréel'!R16</f>
        <v>0</v>
      </c>
      <c r="Q90" s="149">
        <f>'DA-DAS contrib1 coûtplanifréel'!S16</f>
        <v>0</v>
      </c>
      <c r="R90" s="149">
        <f>'DA-DAS contrib1 coûtplanifréel'!T16</f>
        <v>0</v>
      </c>
      <c r="S90" s="11"/>
    </row>
    <row r="91" spans="1:19" x14ac:dyDescent="0.25">
      <c r="A91" s="72"/>
      <c r="B91" s="148">
        <f>'DA-DAS contrib1 coûtplanifréel'!B17</f>
        <v>0</v>
      </c>
      <c r="C91" s="148">
        <f>'DA-DAS contrib1 coûtplanifréel'!D17</f>
        <v>0</v>
      </c>
      <c r="D91" s="149">
        <f>'DA-DAS contrib1 coûtplanifréel'!F17</f>
        <v>0</v>
      </c>
      <c r="E91" s="149">
        <f>'DA-DAS contrib1 coûtplanifréel'!G17</f>
        <v>0</v>
      </c>
      <c r="F91" s="149">
        <f>'DA-DAS contrib1 coûtplanifréel'!H17</f>
        <v>0</v>
      </c>
      <c r="G91" s="149">
        <f>'DA-DAS contrib1 coûtplanifréel'!I17</f>
        <v>0</v>
      </c>
      <c r="H91" s="149">
        <f>'DA-DAS contrib1 coûtplanifréel'!J17</f>
        <v>0</v>
      </c>
      <c r="I91" s="149">
        <f>'DA-DAS contrib1 coûtplanifréel'!K17</f>
        <v>0</v>
      </c>
      <c r="J91" s="149">
        <f>'DA-DAS contrib1 coûtplanifréel'!L17</f>
        <v>0</v>
      </c>
      <c r="K91" s="149">
        <f>'DA-DAS contrib1 coûtplanifréel'!M17</f>
        <v>0</v>
      </c>
      <c r="L91" s="149">
        <f>'DA-DAS contrib1 coûtplanifréel'!N17</f>
        <v>0</v>
      </c>
      <c r="M91" s="149">
        <f>'DA-DAS contrib1 coûtplanifréel'!O17</f>
        <v>0</v>
      </c>
      <c r="N91" s="149">
        <f>'DA-DAS contrib1 coûtplanifréel'!P17</f>
        <v>0</v>
      </c>
      <c r="O91" s="149">
        <f>'DA-DAS contrib1 coûtplanifréel'!Q17</f>
        <v>0</v>
      </c>
      <c r="P91" s="149">
        <f>'DA-DAS contrib1 coûtplanifréel'!R17</f>
        <v>0</v>
      </c>
      <c r="Q91" s="149">
        <f>'DA-DAS contrib1 coûtplanifréel'!S17</f>
        <v>0</v>
      </c>
      <c r="R91" s="149">
        <f>'DA-DAS contrib1 coûtplanifréel'!T17</f>
        <v>0</v>
      </c>
      <c r="S91" s="11"/>
    </row>
    <row r="92" spans="1:19" x14ac:dyDescent="0.25">
      <c r="A92" s="72"/>
      <c r="B92" s="148">
        <f>'DA-DAS contrib1 coûtplanifréel'!B18</f>
        <v>0</v>
      </c>
      <c r="C92" s="148">
        <f>'DA-DAS contrib1 coûtplanifréel'!D18</f>
        <v>0</v>
      </c>
      <c r="D92" s="149">
        <f>'DA-DAS contrib1 coûtplanifréel'!F18</f>
        <v>0</v>
      </c>
      <c r="E92" s="149">
        <f>'DA-DAS contrib1 coûtplanifréel'!G18</f>
        <v>0</v>
      </c>
      <c r="F92" s="149">
        <f>'DA-DAS contrib1 coûtplanifréel'!H18</f>
        <v>0</v>
      </c>
      <c r="G92" s="149">
        <f>'DA-DAS contrib1 coûtplanifréel'!I18</f>
        <v>0</v>
      </c>
      <c r="H92" s="149">
        <f>'DA-DAS contrib1 coûtplanifréel'!J18</f>
        <v>0</v>
      </c>
      <c r="I92" s="149">
        <f>'DA-DAS contrib1 coûtplanifréel'!K18</f>
        <v>0</v>
      </c>
      <c r="J92" s="149">
        <f>'DA-DAS contrib1 coûtplanifréel'!L18</f>
        <v>0</v>
      </c>
      <c r="K92" s="149">
        <f>'DA-DAS contrib1 coûtplanifréel'!M18</f>
        <v>0</v>
      </c>
      <c r="L92" s="149">
        <f>'DA-DAS contrib1 coûtplanifréel'!N18</f>
        <v>0</v>
      </c>
      <c r="M92" s="149">
        <f>'DA-DAS contrib1 coûtplanifréel'!O18</f>
        <v>0</v>
      </c>
      <c r="N92" s="149">
        <f>'DA-DAS contrib1 coûtplanifréel'!P18</f>
        <v>0</v>
      </c>
      <c r="O92" s="149">
        <f>'DA-DAS contrib1 coûtplanifréel'!Q18</f>
        <v>0</v>
      </c>
      <c r="P92" s="149">
        <f>'DA-DAS contrib1 coûtplanifréel'!R18</f>
        <v>0</v>
      </c>
      <c r="Q92" s="149">
        <f>'DA-DAS contrib1 coûtplanifréel'!S18</f>
        <v>0</v>
      </c>
      <c r="R92" s="149">
        <f>'DA-DAS contrib1 coûtplanifréel'!T18</f>
        <v>0</v>
      </c>
      <c r="S92" s="11"/>
    </row>
    <row r="93" spans="1:19" x14ac:dyDescent="0.25">
      <c r="A93" s="72"/>
      <c r="B93" s="148">
        <f>'DA-DAS contrib1 coûtplanifréel'!B19</f>
        <v>0</v>
      </c>
      <c r="C93" s="148">
        <f>'DA-DAS contrib1 coûtplanifréel'!D19</f>
        <v>0</v>
      </c>
      <c r="D93" s="149">
        <f>'DA-DAS contrib1 coûtplanifréel'!F19</f>
        <v>0</v>
      </c>
      <c r="E93" s="149">
        <f>'DA-DAS contrib1 coûtplanifréel'!G19</f>
        <v>0</v>
      </c>
      <c r="F93" s="149">
        <f>'DA-DAS contrib1 coûtplanifréel'!H19</f>
        <v>0</v>
      </c>
      <c r="G93" s="149">
        <f>'DA-DAS contrib1 coûtplanifréel'!I19</f>
        <v>0</v>
      </c>
      <c r="H93" s="149">
        <f>'DA-DAS contrib1 coûtplanifréel'!J19</f>
        <v>0</v>
      </c>
      <c r="I93" s="149">
        <f>'DA-DAS contrib1 coûtplanifréel'!K19</f>
        <v>0</v>
      </c>
      <c r="J93" s="149">
        <f>'DA-DAS contrib1 coûtplanifréel'!L19</f>
        <v>0</v>
      </c>
      <c r="K93" s="149">
        <f>'DA-DAS contrib1 coûtplanifréel'!M19</f>
        <v>0</v>
      </c>
      <c r="L93" s="149">
        <f>'DA-DAS contrib1 coûtplanifréel'!N19</f>
        <v>0</v>
      </c>
      <c r="M93" s="149">
        <f>'DA-DAS contrib1 coûtplanifréel'!O19</f>
        <v>0</v>
      </c>
      <c r="N93" s="149">
        <f>'DA-DAS contrib1 coûtplanifréel'!P19</f>
        <v>0</v>
      </c>
      <c r="O93" s="149">
        <f>'DA-DAS contrib1 coûtplanifréel'!Q19</f>
        <v>0</v>
      </c>
      <c r="P93" s="149">
        <f>'DA-DAS contrib1 coûtplanifréel'!R19</f>
        <v>0</v>
      </c>
      <c r="Q93" s="149">
        <f>'DA-DAS contrib1 coûtplanifréel'!S19</f>
        <v>0</v>
      </c>
      <c r="R93" s="149">
        <f>'DA-DAS contrib1 coûtplanifréel'!T19</f>
        <v>0</v>
      </c>
      <c r="S93" s="11"/>
    </row>
    <row r="94" spans="1:19" x14ac:dyDescent="0.25">
      <c r="A94" s="72"/>
      <c r="B94" s="148">
        <f>'DA-DAS contrib1 coûtplanifréel'!B20</f>
        <v>0</v>
      </c>
      <c r="C94" s="148">
        <f>'DA-DAS contrib1 coûtplanifréel'!D20</f>
        <v>0</v>
      </c>
      <c r="D94" s="149">
        <f>'DA-DAS contrib1 coûtplanifréel'!F20</f>
        <v>0</v>
      </c>
      <c r="E94" s="149">
        <f>'DA-DAS contrib1 coûtplanifréel'!G20</f>
        <v>0</v>
      </c>
      <c r="F94" s="149">
        <f>'DA-DAS contrib1 coûtplanifréel'!H20</f>
        <v>0</v>
      </c>
      <c r="G94" s="149">
        <f>'DA-DAS contrib1 coûtplanifréel'!I20</f>
        <v>0</v>
      </c>
      <c r="H94" s="149">
        <f>'DA-DAS contrib1 coûtplanifréel'!J20</f>
        <v>0</v>
      </c>
      <c r="I94" s="149">
        <f>'DA-DAS contrib1 coûtplanifréel'!K20</f>
        <v>0</v>
      </c>
      <c r="J94" s="149">
        <f>'DA-DAS contrib1 coûtplanifréel'!L20</f>
        <v>0</v>
      </c>
      <c r="K94" s="149">
        <f>'DA-DAS contrib1 coûtplanifréel'!M20</f>
        <v>0</v>
      </c>
      <c r="L94" s="149">
        <f>'DA-DAS contrib1 coûtplanifréel'!N20</f>
        <v>0</v>
      </c>
      <c r="M94" s="149">
        <f>'DA-DAS contrib1 coûtplanifréel'!O20</f>
        <v>0</v>
      </c>
      <c r="N94" s="149">
        <f>'DA-DAS contrib1 coûtplanifréel'!P20</f>
        <v>0</v>
      </c>
      <c r="O94" s="149">
        <f>'DA-DAS contrib1 coûtplanifréel'!Q20</f>
        <v>0</v>
      </c>
      <c r="P94" s="149">
        <f>'DA-DAS contrib1 coûtplanifréel'!R20</f>
        <v>0</v>
      </c>
      <c r="Q94" s="149">
        <f>'DA-DAS contrib1 coûtplanifréel'!S20</f>
        <v>0</v>
      </c>
      <c r="R94" s="149">
        <f>'DA-DAS contrib1 coûtplanifréel'!T20</f>
        <v>0</v>
      </c>
      <c r="S94" s="11"/>
    </row>
    <row r="95" spans="1:19" x14ac:dyDescent="0.25">
      <c r="A95" s="72"/>
      <c r="B95" s="148">
        <f>'DA-DAS contrib1 coûtplanifréel'!B21</f>
        <v>0</v>
      </c>
      <c r="C95" s="148">
        <f>'DA-DAS contrib1 coûtplanifréel'!D21</f>
        <v>0</v>
      </c>
      <c r="D95" s="149">
        <f>'DA-DAS contrib1 coûtplanifréel'!F21</f>
        <v>0</v>
      </c>
      <c r="E95" s="149">
        <f>'DA-DAS contrib1 coûtplanifréel'!G21</f>
        <v>0</v>
      </c>
      <c r="F95" s="149">
        <f>'DA-DAS contrib1 coûtplanifréel'!H21</f>
        <v>0</v>
      </c>
      <c r="G95" s="149">
        <f>'DA-DAS contrib1 coûtplanifréel'!I21</f>
        <v>0</v>
      </c>
      <c r="H95" s="149">
        <f>'DA-DAS contrib1 coûtplanifréel'!J21</f>
        <v>0</v>
      </c>
      <c r="I95" s="149">
        <f>'DA-DAS contrib1 coûtplanifréel'!K21</f>
        <v>0</v>
      </c>
      <c r="J95" s="149">
        <f>'DA-DAS contrib1 coûtplanifréel'!L21</f>
        <v>0</v>
      </c>
      <c r="K95" s="149">
        <f>'DA-DAS contrib1 coûtplanifréel'!M21</f>
        <v>0</v>
      </c>
      <c r="L95" s="149">
        <f>'DA-DAS contrib1 coûtplanifréel'!N21</f>
        <v>0</v>
      </c>
      <c r="M95" s="149">
        <f>'DA-DAS contrib1 coûtplanifréel'!O21</f>
        <v>0</v>
      </c>
      <c r="N95" s="149">
        <f>'DA-DAS contrib1 coûtplanifréel'!P21</f>
        <v>0</v>
      </c>
      <c r="O95" s="149">
        <f>'DA-DAS contrib1 coûtplanifréel'!Q21</f>
        <v>0</v>
      </c>
      <c r="P95" s="149">
        <f>'DA-DAS contrib1 coûtplanifréel'!R21</f>
        <v>0</v>
      </c>
      <c r="Q95" s="149">
        <f>'DA-DAS contrib1 coûtplanifréel'!S21</f>
        <v>0</v>
      </c>
      <c r="R95" s="149">
        <f>'DA-DAS contrib1 coûtplanifréel'!T21</f>
        <v>0</v>
      </c>
      <c r="S95" s="11"/>
    </row>
    <row r="96" spans="1:19" x14ac:dyDescent="0.25">
      <c r="A96" s="72"/>
      <c r="B96" s="148">
        <f>'DA-DAS contrib1 coûtplanifréel'!B22</f>
        <v>0</v>
      </c>
      <c r="C96" s="148">
        <f>'DA-DAS contrib1 coûtplanifréel'!D22</f>
        <v>0</v>
      </c>
      <c r="D96" s="149">
        <f>'DA-DAS contrib1 coûtplanifréel'!F22</f>
        <v>0</v>
      </c>
      <c r="E96" s="149">
        <f>'DA-DAS contrib1 coûtplanifréel'!G22</f>
        <v>0</v>
      </c>
      <c r="F96" s="149">
        <f>'DA-DAS contrib1 coûtplanifréel'!H22</f>
        <v>0</v>
      </c>
      <c r="G96" s="149">
        <f>'DA-DAS contrib1 coûtplanifréel'!I22</f>
        <v>0</v>
      </c>
      <c r="H96" s="149">
        <f>'DA-DAS contrib1 coûtplanifréel'!J22</f>
        <v>0</v>
      </c>
      <c r="I96" s="149">
        <f>'DA-DAS contrib1 coûtplanifréel'!K22</f>
        <v>0</v>
      </c>
      <c r="J96" s="149">
        <f>'DA-DAS contrib1 coûtplanifréel'!L22</f>
        <v>0</v>
      </c>
      <c r="K96" s="149">
        <f>'DA-DAS contrib1 coûtplanifréel'!M22</f>
        <v>0</v>
      </c>
      <c r="L96" s="149">
        <f>'DA-DAS contrib1 coûtplanifréel'!N22</f>
        <v>0</v>
      </c>
      <c r="M96" s="149">
        <f>'DA-DAS contrib1 coûtplanifréel'!O22</f>
        <v>0</v>
      </c>
      <c r="N96" s="149">
        <f>'DA-DAS contrib1 coûtplanifréel'!P22</f>
        <v>0</v>
      </c>
      <c r="O96" s="149">
        <f>'DA-DAS contrib1 coûtplanifréel'!Q22</f>
        <v>0</v>
      </c>
      <c r="P96" s="149">
        <f>'DA-DAS contrib1 coûtplanifréel'!R22</f>
        <v>0</v>
      </c>
      <c r="Q96" s="149">
        <f>'DA-DAS contrib1 coûtplanifréel'!S22</f>
        <v>0</v>
      </c>
      <c r="R96" s="149">
        <f>'DA-DAS contrib1 coûtplanifréel'!T22</f>
        <v>0</v>
      </c>
      <c r="S96" s="11"/>
    </row>
    <row r="97" spans="1:19" x14ac:dyDescent="0.25">
      <c r="A97" s="72"/>
      <c r="B97" s="148">
        <f>'DA-DAS contrib1 coûtplanifréel'!B23</f>
        <v>0</v>
      </c>
      <c r="C97" s="148">
        <f>'DA-DAS contrib1 coûtplanifréel'!D23</f>
        <v>0</v>
      </c>
      <c r="D97" s="149">
        <f>'DA-DAS contrib1 coûtplanifréel'!F23</f>
        <v>0</v>
      </c>
      <c r="E97" s="149">
        <f>'DA-DAS contrib1 coûtplanifréel'!G23</f>
        <v>0</v>
      </c>
      <c r="F97" s="149">
        <f>'DA-DAS contrib1 coûtplanifréel'!H23</f>
        <v>0</v>
      </c>
      <c r="G97" s="149">
        <f>'DA-DAS contrib1 coûtplanifréel'!I23</f>
        <v>0</v>
      </c>
      <c r="H97" s="149">
        <f>'DA-DAS contrib1 coûtplanifréel'!J23</f>
        <v>0</v>
      </c>
      <c r="I97" s="149">
        <f>'DA-DAS contrib1 coûtplanifréel'!K23</f>
        <v>0</v>
      </c>
      <c r="J97" s="149">
        <f>'DA-DAS contrib1 coûtplanifréel'!L23</f>
        <v>0</v>
      </c>
      <c r="K97" s="149">
        <f>'DA-DAS contrib1 coûtplanifréel'!M23</f>
        <v>0</v>
      </c>
      <c r="L97" s="149">
        <f>'DA-DAS contrib1 coûtplanifréel'!N23</f>
        <v>0</v>
      </c>
      <c r="M97" s="149">
        <f>'DA-DAS contrib1 coûtplanifréel'!O23</f>
        <v>0</v>
      </c>
      <c r="N97" s="149">
        <f>'DA-DAS contrib1 coûtplanifréel'!P23</f>
        <v>0</v>
      </c>
      <c r="O97" s="149">
        <f>'DA-DAS contrib1 coûtplanifréel'!Q23</f>
        <v>0</v>
      </c>
      <c r="P97" s="149">
        <f>'DA-DAS contrib1 coûtplanifréel'!R23</f>
        <v>0</v>
      </c>
      <c r="Q97" s="149">
        <f>'DA-DAS contrib1 coûtplanifréel'!S23</f>
        <v>0</v>
      </c>
      <c r="R97" s="149">
        <f>'DA-DAS contrib1 coûtplanifréel'!T23</f>
        <v>0</v>
      </c>
      <c r="S97" s="11"/>
    </row>
    <row r="98" spans="1:19" x14ac:dyDescent="0.25">
      <c r="A98" s="72"/>
      <c r="B98" s="148">
        <f>'DA-DAS contrib1 coûtplanifréel'!B24</f>
        <v>0</v>
      </c>
      <c r="C98" s="148">
        <f>'DA-DAS contrib1 coûtplanifréel'!D24</f>
        <v>0</v>
      </c>
      <c r="D98" s="149">
        <f>'DA-DAS contrib1 coûtplanifréel'!F24</f>
        <v>0</v>
      </c>
      <c r="E98" s="149">
        <f>'DA-DAS contrib1 coûtplanifréel'!G24</f>
        <v>0</v>
      </c>
      <c r="F98" s="149">
        <f>'DA-DAS contrib1 coûtplanifréel'!H24</f>
        <v>0</v>
      </c>
      <c r="G98" s="149">
        <f>'DA-DAS contrib1 coûtplanifréel'!I24</f>
        <v>0</v>
      </c>
      <c r="H98" s="149">
        <f>'DA-DAS contrib1 coûtplanifréel'!J24</f>
        <v>0</v>
      </c>
      <c r="I98" s="149">
        <f>'DA-DAS contrib1 coûtplanifréel'!K24</f>
        <v>0</v>
      </c>
      <c r="J98" s="149">
        <f>'DA-DAS contrib1 coûtplanifréel'!L24</f>
        <v>0</v>
      </c>
      <c r="K98" s="149">
        <f>'DA-DAS contrib1 coûtplanifréel'!M24</f>
        <v>0</v>
      </c>
      <c r="L98" s="149">
        <f>'DA-DAS contrib1 coûtplanifréel'!N24</f>
        <v>0</v>
      </c>
      <c r="M98" s="149">
        <f>'DA-DAS contrib1 coûtplanifréel'!O24</f>
        <v>0</v>
      </c>
      <c r="N98" s="149">
        <f>'DA-DAS contrib1 coûtplanifréel'!P24</f>
        <v>0</v>
      </c>
      <c r="O98" s="149">
        <f>'DA-DAS contrib1 coûtplanifréel'!Q24</f>
        <v>0</v>
      </c>
      <c r="P98" s="149">
        <f>'DA-DAS contrib1 coûtplanifréel'!R24</f>
        <v>0</v>
      </c>
      <c r="Q98" s="149">
        <f>'DA-DAS contrib1 coûtplanifréel'!S24</f>
        <v>0</v>
      </c>
      <c r="R98" s="149">
        <f>'DA-DAS contrib1 coûtplanifréel'!T24</f>
        <v>0</v>
      </c>
      <c r="S98" s="11"/>
    </row>
    <row r="99" spans="1:19" x14ac:dyDescent="0.25">
      <c r="A99" s="72"/>
      <c r="B99" s="148">
        <f>'DA-DAS contrib1 coûtplanifréel'!B25</f>
        <v>0</v>
      </c>
      <c r="C99" s="148">
        <f>'DA-DAS contrib1 coûtplanifréel'!D25</f>
        <v>0</v>
      </c>
      <c r="D99" s="149">
        <f>'DA-DAS contrib1 coûtplanifréel'!F25</f>
        <v>0</v>
      </c>
      <c r="E99" s="149">
        <f>'DA-DAS contrib1 coûtplanifréel'!G25</f>
        <v>0</v>
      </c>
      <c r="F99" s="149">
        <f>'DA-DAS contrib1 coûtplanifréel'!H25</f>
        <v>0</v>
      </c>
      <c r="G99" s="149">
        <f>'DA-DAS contrib1 coûtplanifréel'!I25</f>
        <v>0</v>
      </c>
      <c r="H99" s="149">
        <f>'DA-DAS contrib1 coûtplanifréel'!J25</f>
        <v>0</v>
      </c>
      <c r="I99" s="149">
        <f>'DA-DAS contrib1 coûtplanifréel'!K25</f>
        <v>0</v>
      </c>
      <c r="J99" s="149">
        <f>'DA-DAS contrib1 coûtplanifréel'!L25</f>
        <v>0</v>
      </c>
      <c r="K99" s="149">
        <f>'DA-DAS contrib1 coûtplanifréel'!M25</f>
        <v>0</v>
      </c>
      <c r="L99" s="149">
        <f>'DA-DAS contrib1 coûtplanifréel'!N25</f>
        <v>0</v>
      </c>
      <c r="M99" s="149">
        <f>'DA-DAS contrib1 coûtplanifréel'!O25</f>
        <v>0</v>
      </c>
      <c r="N99" s="149">
        <f>'DA-DAS contrib1 coûtplanifréel'!P25</f>
        <v>0</v>
      </c>
      <c r="O99" s="149">
        <f>'DA-DAS contrib1 coûtplanifréel'!Q25</f>
        <v>0</v>
      </c>
      <c r="P99" s="149">
        <f>'DA-DAS contrib1 coûtplanifréel'!R25</f>
        <v>0</v>
      </c>
      <c r="Q99" s="149">
        <f>'DA-DAS contrib1 coûtplanifréel'!S25</f>
        <v>0</v>
      </c>
      <c r="R99" s="149">
        <f>'DA-DAS contrib1 coûtplanifréel'!T25</f>
        <v>0</v>
      </c>
      <c r="S99" s="11"/>
    </row>
    <row r="100" spans="1:19" x14ac:dyDescent="0.25">
      <c r="A100" s="72"/>
      <c r="B100" s="148">
        <f>'DA-DAS contrib1 coûtplanifréel'!B26</f>
        <v>0</v>
      </c>
      <c r="C100" s="148">
        <f>'DA-DAS contrib1 coûtplanifréel'!D26</f>
        <v>0</v>
      </c>
      <c r="D100" s="149">
        <f>'DA-DAS contrib1 coûtplanifréel'!F26</f>
        <v>0</v>
      </c>
      <c r="E100" s="149">
        <f>'DA-DAS contrib1 coûtplanifréel'!G26</f>
        <v>0</v>
      </c>
      <c r="F100" s="149">
        <f>'DA-DAS contrib1 coûtplanifréel'!H26</f>
        <v>0</v>
      </c>
      <c r="G100" s="149">
        <f>'DA-DAS contrib1 coûtplanifréel'!I26</f>
        <v>0</v>
      </c>
      <c r="H100" s="149">
        <f>'DA-DAS contrib1 coûtplanifréel'!J26</f>
        <v>0</v>
      </c>
      <c r="I100" s="149">
        <f>'DA-DAS contrib1 coûtplanifréel'!K26</f>
        <v>0</v>
      </c>
      <c r="J100" s="149">
        <f>'DA-DAS contrib1 coûtplanifréel'!L26</f>
        <v>0</v>
      </c>
      <c r="K100" s="149">
        <f>'DA-DAS contrib1 coûtplanifréel'!M26</f>
        <v>0</v>
      </c>
      <c r="L100" s="149">
        <f>'DA-DAS contrib1 coûtplanifréel'!N26</f>
        <v>0</v>
      </c>
      <c r="M100" s="149">
        <f>'DA-DAS contrib1 coûtplanifréel'!O26</f>
        <v>0</v>
      </c>
      <c r="N100" s="149">
        <f>'DA-DAS contrib1 coûtplanifréel'!P26</f>
        <v>0</v>
      </c>
      <c r="O100" s="149">
        <f>'DA-DAS contrib1 coûtplanifréel'!Q26</f>
        <v>0</v>
      </c>
      <c r="P100" s="149">
        <f>'DA-DAS contrib1 coûtplanifréel'!R26</f>
        <v>0</v>
      </c>
      <c r="Q100" s="149">
        <f>'DA-DAS contrib1 coûtplanifréel'!S26</f>
        <v>0</v>
      </c>
      <c r="R100" s="149">
        <f>'DA-DAS contrib1 coûtplanifréel'!T26</f>
        <v>0</v>
      </c>
      <c r="S100" s="11"/>
    </row>
    <row r="101" spans="1:19" x14ac:dyDescent="0.25">
      <c r="A101" s="72"/>
      <c r="B101" s="148">
        <f>'DA-DAS contrib1 coûtplanifréel'!B27</f>
        <v>0</v>
      </c>
      <c r="C101" s="148">
        <f>'DA-DAS contrib1 coûtplanifréel'!D27</f>
        <v>0</v>
      </c>
      <c r="D101" s="149">
        <f>'DA-DAS contrib1 coûtplanifréel'!F27</f>
        <v>0</v>
      </c>
      <c r="E101" s="149">
        <f>'DA-DAS contrib1 coûtplanifréel'!G27</f>
        <v>0</v>
      </c>
      <c r="F101" s="149">
        <f>'DA-DAS contrib1 coûtplanifréel'!H27</f>
        <v>0</v>
      </c>
      <c r="G101" s="149">
        <f>'DA-DAS contrib1 coûtplanifréel'!I27</f>
        <v>0</v>
      </c>
      <c r="H101" s="149">
        <f>'DA-DAS contrib1 coûtplanifréel'!J27</f>
        <v>0</v>
      </c>
      <c r="I101" s="149">
        <f>'DA-DAS contrib1 coûtplanifréel'!K27</f>
        <v>0</v>
      </c>
      <c r="J101" s="149">
        <f>'DA-DAS contrib1 coûtplanifréel'!L27</f>
        <v>0</v>
      </c>
      <c r="K101" s="149">
        <f>'DA-DAS contrib1 coûtplanifréel'!M27</f>
        <v>0</v>
      </c>
      <c r="L101" s="149">
        <f>'DA-DAS contrib1 coûtplanifréel'!N27</f>
        <v>0</v>
      </c>
      <c r="M101" s="149">
        <f>'DA-DAS contrib1 coûtplanifréel'!O27</f>
        <v>0</v>
      </c>
      <c r="N101" s="149">
        <f>'DA-DAS contrib1 coûtplanifréel'!P27</f>
        <v>0</v>
      </c>
      <c r="O101" s="149">
        <f>'DA-DAS contrib1 coûtplanifréel'!Q27</f>
        <v>0</v>
      </c>
      <c r="P101" s="149">
        <f>'DA-DAS contrib1 coûtplanifréel'!R27</f>
        <v>0</v>
      </c>
      <c r="Q101" s="149">
        <f>'DA-DAS contrib1 coûtplanifréel'!S27</f>
        <v>0</v>
      </c>
      <c r="R101" s="149">
        <f>'DA-DAS contrib1 coûtplanifréel'!T27</f>
        <v>0</v>
      </c>
      <c r="S101" s="11"/>
    </row>
    <row r="102" spans="1:19" x14ac:dyDescent="0.25">
      <c r="A102" s="72"/>
      <c r="B102" s="148">
        <f>'DA-DAS contrib1 coûtplanifréel'!B28</f>
        <v>0</v>
      </c>
      <c r="C102" s="148">
        <f>'DA-DAS contrib1 coûtplanifréel'!D28</f>
        <v>0</v>
      </c>
      <c r="D102" s="149">
        <f>'DA-DAS contrib1 coûtplanifréel'!F28</f>
        <v>0</v>
      </c>
      <c r="E102" s="149">
        <f>'DA-DAS contrib1 coûtplanifréel'!G28</f>
        <v>0</v>
      </c>
      <c r="F102" s="149">
        <f>'DA-DAS contrib1 coûtplanifréel'!H28</f>
        <v>0</v>
      </c>
      <c r="G102" s="149">
        <f>'DA-DAS contrib1 coûtplanifréel'!I28</f>
        <v>0</v>
      </c>
      <c r="H102" s="149">
        <f>'DA-DAS contrib1 coûtplanifréel'!J28</f>
        <v>0</v>
      </c>
      <c r="I102" s="149">
        <f>'DA-DAS contrib1 coûtplanifréel'!K28</f>
        <v>0</v>
      </c>
      <c r="J102" s="149">
        <f>'DA-DAS contrib1 coûtplanifréel'!L28</f>
        <v>0</v>
      </c>
      <c r="K102" s="149">
        <f>'DA-DAS contrib1 coûtplanifréel'!M28</f>
        <v>0</v>
      </c>
      <c r="L102" s="149">
        <f>'DA-DAS contrib1 coûtplanifréel'!N28</f>
        <v>0</v>
      </c>
      <c r="M102" s="149">
        <f>'DA-DAS contrib1 coûtplanifréel'!O28</f>
        <v>0</v>
      </c>
      <c r="N102" s="149">
        <f>'DA-DAS contrib1 coûtplanifréel'!P28</f>
        <v>0</v>
      </c>
      <c r="O102" s="149">
        <f>'DA-DAS contrib1 coûtplanifréel'!Q28</f>
        <v>0</v>
      </c>
      <c r="P102" s="149">
        <f>'DA-DAS contrib1 coûtplanifréel'!R28</f>
        <v>0</v>
      </c>
      <c r="Q102" s="149">
        <f>'DA-DAS contrib1 coûtplanifréel'!S28</f>
        <v>0</v>
      </c>
      <c r="R102" s="149">
        <f>'DA-DAS contrib1 coûtplanifréel'!T28</f>
        <v>0</v>
      </c>
      <c r="S102" s="11"/>
    </row>
    <row r="103" spans="1:19" x14ac:dyDescent="0.25">
      <c r="A103" s="72"/>
      <c r="B103" s="148">
        <f>'DA-DAS contrib1 coûtplanifréel'!B29</f>
        <v>0</v>
      </c>
      <c r="C103" s="148">
        <f>'DA-DAS contrib1 coûtplanifréel'!D29</f>
        <v>0</v>
      </c>
      <c r="D103" s="149">
        <f>'DA-DAS contrib1 coûtplanifréel'!F29</f>
        <v>0</v>
      </c>
      <c r="E103" s="149">
        <f>'DA-DAS contrib1 coûtplanifréel'!G29</f>
        <v>0</v>
      </c>
      <c r="F103" s="149">
        <f>'DA-DAS contrib1 coûtplanifréel'!H29</f>
        <v>0</v>
      </c>
      <c r="G103" s="149">
        <f>'DA-DAS contrib1 coûtplanifréel'!I29</f>
        <v>0</v>
      </c>
      <c r="H103" s="149">
        <f>'DA-DAS contrib1 coûtplanifréel'!J29</f>
        <v>0</v>
      </c>
      <c r="I103" s="149">
        <f>'DA-DAS contrib1 coûtplanifréel'!K29</f>
        <v>0</v>
      </c>
      <c r="J103" s="149">
        <f>'DA-DAS contrib1 coûtplanifréel'!L29</f>
        <v>0</v>
      </c>
      <c r="K103" s="149">
        <f>'DA-DAS contrib1 coûtplanifréel'!M29</f>
        <v>0</v>
      </c>
      <c r="L103" s="149">
        <f>'DA-DAS contrib1 coûtplanifréel'!N29</f>
        <v>0</v>
      </c>
      <c r="M103" s="149">
        <f>'DA-DAS contrib1 coûtplanifréel'!O29</f>
        <v>0</v>
      </c>
      <c r="N103" s="149">
        <f>'DA-DAS contrib1 coûtplanifréel'!P29</f>
        <v>0</v>
      </c>
      <c r="O103" s="149">
        <f>'DA-DAS contrib1 coûtplanifréel'!Q29</f>
        <v>0</v>
      </c>
      <c r="P103" s="149">
        <f>'DA-DAS contrib1 coûtplanifréel'!R29</f>
        <v>0</v>
      </c>
      <c r="Q103" s="149">
        <f>'DA-DAS contrib1 coûtplanifréel'!S29</f>
        <v>0</v>
      </c>
      <c r="R103" s="149">
        <f>'DA-DAS contrib1 coûtplanifréel'!T29</f>
        <v>0</v>
      </c>
      <c r="S103" s="11"/>
    </row>
    <row r="104" spans="1:19" x14ac:dyDescent="0.25">
      <c r="A104" s="72"/>
      <c r="B104" s="148">
        <f>'DA-DAS contrib1 coûtplanifréel'!B30</f>
        <v>0</v>
      </c>
      <c r="C104" s="148">
        <f>'DA-DAS contrib1 coûtplanifréel'!D30</f>
        <v>0</v>
      </c>
      <c r="D104" s="149">
        <f>'DA-DAS contrib1 coûtplanifréel'!F30</f>
        <v>0</v>
      </c>
      <c r="E104" s="149">
        <f>'DA-DAS contrib1 coûtplanifréel'!G30</f>
        <v>0</v>
      </c>
      <c r="F104" s="149">
        <f>'DA-DAS contrib1 coûtplanifréel'!H30</f>
        <v>0</v>
      </c>
      <c r="G104" s="149">
        <f>'DA-DAS contrib1 coûtplanifréel'!I30</f>
        <v>0</v>
      </c>
      <c r="H104" s="149">
        <f>'DA-DAS contrib1 coûtplanifréel'!J30</f>
        <v>0</v>
      </c>
      <c r="I104" s="149">
        <f>'DA-DAS contrib1 coûtplanifréel'!K30</f>
        <v>0</v>
      </c>
      <c r="J104" s="149">
        <f>'DA-DAS contrib1 coûtplanifréel'!L30</f>
        <v>0</v>
      </c>
      <c r="K104" s="149">
        <f>'DA-DAS contrib1 coûtplanifréel'!M30</f>
        <v>0</v>
      </c>
      <c r="L104" s="149">
        <f>'DA-DAS contrib1 coûtplanifréel'!N30</f>
        <v>0</v>
      </c>
      <c r="M104" s="149">
        <f>'DA-DAS contrib1 coûtplanifréel'!O30</f>
        <v>0</v>
      </c>
      <c r="N104" s="149">
        <f>'DA-DAS contrib1 coûtplanifréel'!P30</f>
        <v>0</v>
      </c>
      <c r="O104" s="149">
        <f>'DA-DAS contrib1 coûtplanifréel'!Q30</f>
        <v>0</v>
      </c>
      <c r="P104" s="149">
        <f>'DA-DAS contrib1 coûtplanifréel'!R30</f>
        <v>0</v>
      </c>
      <c r="Q104" s="149">
        <f>'DA-DAS contrib1 coûtplanifréel'!S30</f>
        <v>0</v>
      </c>
      <c r="R104" s="149">
        <f>'DA-DAS contrib1 coûtplanifréel'!T30</f>
        <v>0</v>
      </c>
      <c r="S104" s="11"/>
    </row>
    <row r="105" spans="1:19" x14ac:dyDescent="0.25">
      <c r="A105" s="72"/>
      <c r="B105" s="148">
        <f>'DA-DAS contrib1 coûtplanifréel'!B31</f>
        <v>0</v>
      </c>
      <c r="C105" s="148">
        <f>'DA-DAS contrib1 coûtplanifréel'!D31</f>
        <v>0</v>
      </c>
      <c r="D105" s="149">
        <f>'DA-DAS contrib1 coûtplanifréel'!F31</f>
        <v>0</v>
      </c>
      <c r="E105" s="149">
        <f>'DA-DAS contrib1 coûtplanifréel'!G31</f>
        <v>0</v>
      </c>
      <c r="F105" s="149">
        <f>'DA-DAS contrib1 coûtplanifréel'!H31</f>
        <v>0</v>
      </c>
      <c r="G105" s="149">
        <f>'DA-DAS contrib1 coûtplanifréel'!I31</f>
        <v>0</v>
      </c>
      <c r="H105" s="149">
        <f>'DA-DAS contrib1 coûtplanifréel'!J31</f>
        <v>0</v>
      </c>
      <c r="I105" s="149">
        <f>'DA-DAS contrib1 coûtplanifréel'!K31</f>
        <v>0</v>
      </c>
      <c r="J105" s="149">
        <f>'DA-DAS contrib1 coûtplanifréel'!L31</f>
        <v>0</v>
      </c>
      <c r="K105" s="149">
        <f>'DA-DAS contrib1 coûtplanifréel'!M31</f>
        <v>0</v>
      </c>
      <c r="L105" s="149">
        <f>'DA-DAS contrib1 coûtplanifréel'!N31</f>
        <v>0</v>
      </c>
      <c r="M105" s="149">
        <f>'DA-DAS contrib1 coûtplanifréel'!O31</f>
        <v>0</v>
      </c>
      <c r="N105" s="149">
        <f>'DA-DAS contrib1 coûtplanifréel'!P31</f>
        <v>0</v>
      </c>
      <c r="O105" s="149">
        <f>'DA-DAS contrib1 coûtplanifréel'!Q31</f>
        <v>0</v>
      </c>
      <c r="P105" s="149">
        <f>'DA-DAS contrib1 coûtplanifréel'!R31</f>
        <v>0</v>
      </c>
      <c r="Q105" s="149">
        <f>'DA-DAS contrib1 coûtplanifréel'!S31</f>
        <v>0</v>
      </c>
      <c r="R105" s="149">
        <f>'DA-DAS contrib1 coûtplanifréel'!T31</f>
        <v>0</v>
      </c>
      <c r="S105" s="11"/>
    </row>
    <row r="106" spans="1:19" x14ac:dyDescent="0.25">
      <c r="A106" s="72"/>
      <c r="B106" s="148">
        <f>'DA-DAS contrib1 coûtplanifréel'!B32</f>
        <v>0</v>
      </c>
      <c r="C106" s="148">
        <f>'DA-DAS contrib1 coûtplanifréel'!D32</f>
        <v>0</v>
      </c>
      <c r="D106" s="149">
        <f>'DA-DAS contrib1 coûtplanifréel'!F32</f>
        <v>0</v>
      </c>
      <c r="E106" s="149">
        <f>'DA-DAS contrib1 coûtplanifréel'!G32</f>
        <v>0</v>
      </c>
      <c r="F106" s="149">
        <f>'DA-DAS contrib1 coûtplanifréel'!H32</f>
        <v>0</v>
      </c>
      <c r="G106" s="149">
        <f>'DA-DAS contrib1 coûtplanifréel'!I32</f>
        <v>0</v>
      </c>
      <c r="H106" s="149">
        <f>'DA-DAS contrib1 coûtplanifréel'!J32</f>
        <v>0</v>
      </c>
      <c r="I106" s="149">
        <f>'DA-DAS contrib1 coûtplanifréel'!K32</f>
        <v>0</v>
      </c>
      <c r="J106" s="149">
        <f>'DA-DAS contrib1 coûtplanifréel'!L32</f>
        <v>0</v>
      </c>
      <c r="K106" s="149">
        <f>'DA-DAS contrib1 coûtplanifréel'!M32</f>
        <v>0</v>
      </c>
      <c r="L106" s="149">
        <f>'DA-DAS contrib1 coûtplanifréel'!N32</f>
        <v>0</v>
      </c>
      <c r="M106" s="149">
        <f>'DA-DAS contrib1 coûtplanifréel'!O32</f>
        <v>0</v>
      </c>
      <c r="N106" s="149">
        <f>'DA-DAS contrib1 coûtplanifréel'!P32</f>
        <v>0</v>
      </c>
      <c r="O106" s="149">
        <f>'DA-DAS contrib1 coûtplanifréel'!Q32</f>
        <v>0</v>
      </c>
      <c r="P106" s="149">
        <f>'DA-DAS contrib1 coûtplanifréel'!R32</f>
        <v>0</v>
      </c>
      <c r="Q106" s="149">
        <f>'DA-DAS contrib1 coûtplanifréel'!S32</f>
        <v>0</v>
      </c>
      <c r="R106" s="149">
        <f>'DA-DAS contrib1 coûtplanifréel'!T32</f>
        <v>0</v>
      </c>
      <c r="S106" s="11"/>
    </row>
    <row r="107" spans="1:19" x14ac:dyDescent="0.25">
      <c r="A107" s="72"/>
      <c r="B107" s="148">
        <f>'DA-DAS contrib1 coûtplanifréel'!B33</f>
        <v>0</v>
      </c>
      <c r="C107" s="148">
        <f>'DA-DAS contrib1 coûtplanifréel'!D33</f>
        <v>0</v>
      </c>
      <c r="D107" s="149">
        <f>'DA-DAS contrib1 coûtplanifréel'!F33</f>
        <v>0</v>
      </c>
      <c r="E107" s="149">
        <f>'DA-DAS contrib1 coûtplanifréel'!G33</f>
        <v>0</v>
      </c>
      <c r="F107" s="149">
        <f>'DA-DAS contrib1 coûtplanifréel'!H33</f>
        <v>0</v>
      </c>
      <c r="G107" s="149">
        <f>'DA-DAS contrib1 coûtplanifréel'!I33</f>
        <v>0</v>
      </c>
      <c r="H107" s="149">
        <f>'DA-DAS contrib1 coûtplanifréel'!J33</f>
        <v>0</v>
      </c>
      <c r="I107" s="149">
        <f>'DA-DAS contrib1 coûtplanifréel'!K33</f>
        <v>0</v>
      </c>
      <c r="J107" s="149">
        <f>'DA-DAS contrib1 coûtplanifréel'!L33</f>
        <v>0</v>
      </c>
      <c r="K107" s="149">
        <f>'DA-DAS contrib1 coûtplanifréel'!M33</f>
        <v>0</v>
      </c>
      <c r="L107" s="149">
        <f>'DA-DAS contrib1 coûtplanifréel'!N33</f>
        <v>0</v>
      </c>
      <c r="M107" s="149">
        <f>'DA-DAS contrib1 coûtplanifréel'!O33</f>
        <v>0</v>
      </c>
      <c r="N107" s="149">
        <f>'DA-DAS contrib1 coûtplanifréel'!P33</f>
        <v>0</v>
      </c>
      <c r="O107" s="149">
        <f>'DA-DAS contrib1 coûtplanifréel'!Q33</f>
        <v>0</v>
      </c>
      <c r="P107" s="149">
        <f>'DA-DAS contrib1 coûtplanifréel'!R33</f>
        <v>0</v>
      </c>
      <c r="Q107" s="149">
        <f>'DA-DAS contrib1 coûtplanifréel'!S33</f>
        <v>0</v>
      </c>
      <c r="R107" s="149">
        <f>'DA-DAS contrib1 coûtplanifréel'!T33</f>
        <v>0</v>
      </c>
      <c r="S107" s="11"/>
    </row>
    <row r="108" spans="1:19" x14ac:dyDescent="0.25">
      <c r="A108" s="72"/>
      <c r="B108" s="148">
        <f>'DA-DAS contrib1 coûtplanifréel'!B34</f>
        <v>0</v>
      </c>
      <c r="C108" s="148">
        <f>'DA-DAS contrib1 coûtplanifréel'!D34</f>
        <v>0</v>
      </c>
      <c r="D108" s="149">
        <f>'DA-DAS contrib1 coûtplanifréel'!F34</f>
        <v>0</v>
      </c>
      <c r="E108" s="149">
        <f>'DA-DAS contrib1 coûtplanifréel'!G34</f>
        <v>0</v>
      </c>
      <c r="F108" s="149">
        <f>'DA-DAS contrib1 coûtplanifréel'!H34</f>
        <v>0</v>
      </c>
      <c r="G108" s="149">
        <f>'DA-DAS contrib1 coûtplanifréel'!I34</f>
        <v>0</v>
      </c>
      <c r="H108" s="149">
        <f>'DA-DAS contrib1 coûtplanifréel'!J34</f>
        <v>0</v>
      </c>
      <c r="I108" s="149">
        <f>'DA-DAS contrib1 coûtplanifréel'!K34</f>
        <v>0</v>
      </c>
      <c r="J108" s="149">
        <f>'DA-DAS contrib1 coûtplanifréel'!L34</f>
        <v>0</v>
      </c>
      <c r="K108" s="149">
        <f>'DA-DAS contrib1 coûtplanifréel'!M34</f>
        <v>0</v>
      </c>
      <c r="L108" s="149">
        <f>'DA-DAS contrib1 coûtplanifréel'!N34</f>
        <v>0</v>
      </c>
      <c r="M108" s="149">
        <f>'DA-DAS contrib1 coûtplanifréel'!O34</f>
        <v>0</v>
      </c>
      <c r="N108" s="149">
        <f>'DA-DAS contrib1 coûtplanifréel'!P34</f>
        <v>0</v>
      </c>
      <c r="O108" s="149">
        <f>'DA-DAS contrib1 coûtplanifréel'!Q34</f>
        <v>0</v>
      </c>
      <c r="P108" s="149">
        <f>'DA-DAS contrib1 coûtplanifréel'!R34</f>
        <v>0</v>
      </c>
      <c r="Q108" s="149">
        <f>'DA-DAS contrib1 coûtplanifréel'!S34</f>
        <v>0</v>
      </c>
      <c r="R108" s="149">
        <f>'DA-DAS contrib1 coûtplanifréel'!T34</f>
        <v>0</v>
      </c>
      <c r="S108" s="11"/>
    </row>
    <row r="109" spans="1:19" x14ac:dyDescent="0.25">
      <c r="A109" s="72"/>
      <c r="B109" s="148">
        <f>'DA-DAS contrib1 coûtplanifréel'!B35</f>
        <v>0</v>
      </c>
      <c r="C109" s="148">
        <f>'DA-DAS contrib1 coûtplanifréel'!D35</f>
        <v>0</v>
      </c>
      <c r="D109" s="149">
        <f>'DA-DAS contrib1 coûtplanifréel'!F35</f>
        <v>0</v>
      </c>
      <c r="E109" s="149">
        <f>'DA-DAS contrib1 coûtplanifréel'!G35</f>
        <v>0</v>
      </c>
      <c r="F109" s="149">
        <f>'DA-DAS contrib1 coûtplanifréel'!H35</f>
        <v>0</v>
      </c>
      <c r="G109" s="149">
        <f>'DA-DAS contrib1 coûtplanifréel'!I35</f>
        <v>0</v>
      </c>
      <c r="H109" s="149">
        <f>'DA-DAS contrib1 coûtplanifréel'!J35</f>
        <v>0</v>
      </c>
      <c r="I109" s="149">
        <f>'DA-DAS contrib1 coûtplanifréel'!K35</f>
        <v>0</v>
      </c>
      <c r="J109" s="149">
        <f>'DA-DAS contrib1 coûtplanifréel'!L35</f>
        <v>0</v>
      </c>
      <c r="K109" s="149">
        <f>'DA-DAS contrib1 coûtplanifréel'!M35</f>
        <v>0</v>
      </c>
      <c r="L109" s="149">
        <f>'DA-DAS contrib1 coûtplanifréel'!N35</f>
        <v>0</v>
      </c>
      <c r="M109" s="149">
        <f>'DA-DAS contrib1 coûtplanifréel'!O35</f>
        <v>0</v>
      </c>
      <c r="N109" s="149">
        <f>'DA-DAS contrib1 coûtplanifréel'!P35</f>
        <v>0</v>
      </c>
      <c r="O109" s="149">
        <f>'DA-DAS contrib1 coûtplanifréel'!Q35</f>
        <v>0</v>
      </c>
      <c r="P109" s="149">
        <f>'DA-DAS contrib1 coûtplanifréel'!R35</f>
        <v>0</v>
      </c>
      <c r="Q109" s="149">
        <f>'DA-DAS contrib1 coûtplanifréel'!S35</f>
        <v>0</v>
      </c>
      <c r="R109" s="149">
        <f>'DA-DAS contrib1 coûtplanifréel'!T35</f>
        <v>0</v>
      </c>
      <c r="S109" s="11"/>
    </row>
    <row r="110" spans="1:19" x14ac:dyDescent="0.25">
      <c r="A110" s="72"/>
      <c r="B110" s="148">
        <f>'DA-DAS contrib1 coûtplanifréel'!B36</f>
        <v>0</v>
      </c>
      <c r="C110" s="148">
        <f>'DA-DAS contrib1 coûtplanifréel'!D36</f>
        <v>0</v>
      </c>
      <c r="D110" s="149">
        <f>'DA-DAS contrib1 coûtplanifréel'!F36</f>
        <v>0</v>
      </c>
      <c r="E110" s="149">
        <f>'DA-DAS contrib1 coûtplanifréel'!G36</f>
        <v>0</v>
      </c>
      <c r="F110" s="149">
        <f>'DA-DAS contrib1 coûtplanifréel'!H36</f>
        <v>0</v>
      </c>
      <c r="G110" s="149">
        <f>'DA-DAS contrib1 coûtplanifréel'!I36</f>
        <v>0</v>
      </c>
      <c r="H110" s="149">
        <f>'DA-DAS contrib1 coûtplanifréel'!J36</f>
        <v>0</v>
      </c>
      <c r="I110" s="149">
        <f>'DA-DAS contrib1 coûtplanifréel'!K36</f>
        <v>0</v>
      </c>
      <c r="J110" s="149">
        <f>'DA-DAS contrib1 coûtplanifréel'!L36</f>
        <v>0</v>
      </c>
      <c r="K110" s="149">
        <f>'DA-DAS contrib1 coûtplanifréel'!M36</f>
        <v>0</v>
      </c>
      <c r="L110" s="149">
        <f>'DA-DAS contrib1 coûtplanifréel'!N36</f>
        <v>0</v>
      </c>
      <c r="M110" s="149">
        <f>'DA-DAS contrib1 coûtplanifréel'!O36</f>
        <v>0</v>
      </c>
      <c r="N110" s="149">
        <f>'DA-DAS contrib1 coûtplanifréel'!P36</f>
        <v>0</v>
      </c>
      <c r="O110" s="149">
        <f>'DA-DAS contrib1 coûtplanifréel'!Q36</f>
        <v>0</v>
      </c>
      <c r="P110" s="149">
        <f>'DA-DAS contrib1 coûtplanifréel'!R36</f>
        <v>0</v>
      </c>
      <c r="Q110" s="149">
        <f>'DA-DAS contrib1 coûtplanifréel'!S36</f>
        <v>0</v>
      </c>
      <c r="R110" s="149">
        <f>'DA-DAS contrib1 coûtplanifréel'!T36</f>
        <v>0</v>
      </c>
      <c r="S110" s="11"/>
    </row>
    <row r="111" spans="1:19" x14ac:dyDescent="0.25">
      <c r="A111" s="72"/>
      <c r="B111" s="148">
        <f>'DA-DAS contrib1 coûtplanifréel'!B37</f>
        <v>0</v>
      </c>
      <c r="C111" s="148">
        <f>'DA-DAS contrib1 coûtplanifréel'!D37</f>
        <v>0</v>
      </c>
      <c r="D111" s="149">
        <f>'DA-DAS contrib1 coûtplanifréel'!F37</f>
        <v>0</v>
      </c>
      <c r="E111" s="149">
        <f>'DA-DAS contrib1 coûtplanifréel'!G37</f>
        <v>0</v>
      </c>
      <c r="F111" s="149">
        <f>'DA-DAS contrib1 coûtplanifréel'!H37</f>
        <v>0</v>
      </c>
      <c r="G111" s="149">
        <f>'DA-DAS contrib1 coûtplanifréel'!I37</f>
        <v>0</v>
      </c>
      <c r="H111" s="149">
        <f>'DA-DAS contrib1 coûtplanifréel'!J37</f>
        <v>0</v>
      </c>
      <c r="I111" s="149">
        <f>'DA-DAS contrib1 coûtplanifréel'!K37</f>
        <v>0</v>
      </c>
      <c r="J111" s="149">
        <f>'DA-DAS contrib1 coûtplanifréel'!L37</f>
        <v>0</v>
      </c>
      <c r="K111" s="149">
        <f>'DA-DAS contrib1 coûtplanifréel'!M37</f>
        <v>0</v>
      </c>
      <c r="L111" s="149">
        <f>'DA-DAS contrib1 coûtplanifréel'!N37</f>
        <v>0</v>
      </c>
      <c r="M111" s="149">
        <f>'DA-DAS contrib1 coûtplanifréel'!O37</f>
        <v>0</v>
      </c>
      <c r="N111" s="149">
        <f>'DA-DAS contrib1 coûtplanifréel'!P37</f>
        <v>0</v>
      </c>
      <c r="O111" s="149">
        <f>'DA-DAS contrib1 coûtplanifréel'!Q37</f>
        <v>0</v>
      </c>
      <c r="P111" s="149">
        <f>'DA-DAS contrib1 coûtplanifréel'!R37</f>
        <v>0</v>
      </c>
      <c r="Q111" s="149">
        <f>'DA-DAS contrib1 coûtplanifréel'!S37</f>
        <v>0</v>
      </c>
      <c r="R111" s="149">
        <f>'DA-DAS contrib1 coûtplanifréel'!T37</f>
        <v>0</v>
      </c>
      <c r="S111" s="11"/>
    </row>
    <row r="112" spans="1:19" x14ac:dyDescent="0.25">
      <c r="A112" s="72"/>
      <c r="B112" s="148">
        <f>'DA-DAS contrib1 coûtplanifréel'!B38</f>
        <v>0</v>
      </c>
      <c r="C112" s="148">
        <f>'DA-DAS contrib1 coûtplanifréel'!D38</f>
        <v>0</v>
      </c>
      <c r="D112" s="149">
        <f>'DA-DAS contrib1 coûtplanifréel'!F38</f>
        <v>0</v>
      </c>
      <c r="E112" s="149">
        <f>'DA-DAS contrib1 coûtplanifréel'!G38</f>
        <v>0</v>
      </c>
      <c r="F112" s="149">
        <f>'DA-DAS contrib1 coûtplanifréel'!H38</f>
        <v>0</v>
      </c>
      <c r="G112" s="149">
        <f>'DA-DAS contrib1 coûtplanifréel'!I38</f>
        <v>0</v>
      </c>
      <c r="H112" s="149">
        <f>'DA-DAS contrib1 coûtplanifréel'!J38</f>
        <v>0</v>
      </c>
      <c r="I112" s="149">
        <f>'DA-DAS contrib1 coûtplanifréel'!K38</f>
        <v>0</v>
      </c>
      <c r="J112" s="149">
        <f>'DA-DAS contrib1 coûtplanifréel'!L38</f>
        <v>0</v>
      </c>
      <c r="K112" s="149">
        <f>'DA-DAS contrib1 coûtplanifréel'!M38</f>
        <v>0</v>
      </c>
      <c r="L112" s="149">
        <f>'DA-DAS contrib1 coûtplanifréel'!N38</f>
        <v>0</v>
      </c>
      <c r="M112" s="149">
        <f>'DA-DAS contrib1 coûtplanifréel'!O38</f>
        <v>0</v>
      </c>
      <c r="N112" s="149">
        <f>'DA-DAS contrib1 coûtplanifréel'!P38</f>
        <v>0</v>
      </c>
      <c r="O112" s="149">
        <f>'DA-DAS contrib1 coûtplanifréel'!Q38</f>
        <v>0</v>
      </c>
      <c r="P112" s="149">
        <f>'DA-DAS contrib1 coûtplanifréel'!R38</f>
        <v>0</v>
      </c>
      <c r="Q112" s="149">
        <f>'DA-DAS contrib1 coûtplanifréel'!S38</f>
        <v>0</v>
      </c>
      <c r="R112" s="149">
        <f>'DA-DAS contrib1 coûtplanifréel'!T38</f>
        <v>0</v>
      </c>
      <c r="S112" s="11"/>
    </row>
    <row r="113" spans="1:19" x14ac:dyDescent="0.25">
      <c r="A113" s="72"/>
      <c r="B113" s="148">
        <f>'DA-DAS contrib1 coûtplanifréel'!B39</f>
        <v>0</v>
      </c>
      <c r="C113" s="148">
        <f>'DA-DAS contrib1 coûtplanifréel'!D39</f>
        <v>0</v>
      </c>
      <c r="D113" s="149">
        <f>'DA-DAS contrib1 coûtplanifréel'!F39</f>
        <v>0</v>
      </c>
      <c r="E113" s="149">
        <f>'DA-DAS contrib1 coûtplanifréel'!G39</f>
        <v>0</v>
      </c>
      <c r="F113" s="149">
        <f>'DA-DAS contrib1 coûtplanifréel'!H39</f>
        <v>0</v>
      </c>
      <c r="G113" s="149">
        <f>'DA-DAS contrib1 coûtplanifréel'!I39</f>
        <v>0</v>
      </c>
      <c r="H113" s="149">
        <f>'DA-DAS contrib1 coûtplanifréel'!J39</f>
        <v>0</v>
      </c>
      <c r="I113" s="149">
        <f>'DA-DAS contrib1 coûtplanifréel'!K39</f>
        <v>0</v>
      </c>
      <c r="J113" s="149">
        <f>'DA-DAS contrib1 coûtplanifréel'!L39</f>
        <v>0</v>
      </c>
      <c r="K113" s="149">
        <f>'DA-DAS contrib1 coûtplanifréel'!M39</f>
        <v>0</v>
      </c>
      <c r="L113" s="149">
        <f>'DA-DAS contrib1 coûtplanifréel'!N39</f>
        <v>0</v>
      </c>
      <c r="M113" s="149">
        <f>'DA-DAS contrib1 coûtplanifréel'!O39</f>
        <v>0</v>
      </c>
      <c r="N113" s="149">
        <f>'DA-DAS contrib1 coûtplanifréel'!P39</f>
        <v>0</v>
      </c>
      <c r="O113" s="149">
        <f>'DA-DAS contrib1 coûtplanifréel'!Q39</f>
        <v>0</v>
      </c>
      <c r="P113" s="149">
        <f>'DA-DAS contrib1 coûtplanifréel'!R39</f>
        <v>0</v>
      </c>
      <c r="Q113" s="149">
        <f>'DA-DAS contrib1 coûtplanifréel'!S39</f>
        <v>0</v>
      </c>
      <c r="R113" s="149">
        <f>'DA-DAS contrib1 coûtplanifréel'!T39</f>
        <v>0</v>
      </c>
      <c r="S113" s="11"/>
    </row>
    <row r="114" spans="1:19" x14ac:dyDescent="0.25">
      <c r="A114" s="72"/>
      <c r="B114" s="148">
        <f>'DA-DAS contrib1 coûtplanifréel'!B40</f>
        <v>0</v>
      </c>
      <c r="C114" s="148">
        <f>'DA-DAS contrib1 coûtplanifréel'!D40</f>
        <v>0</v>
      </c>
      <c r="D114" s="149">
        <f>'DA-DAS contrib1 coûtplanifréel'!F40</f>
        <v>0</v>
      </c>
      <c r="E114" s="149">
        <f>'DA-DAS contrib1 coûtplanifréel'!G40</f>
        <v>0</v>
      </c>
      <c r="F114" s="149">
        <f>'DA-DAS contrib1 coûtplanifréel'!H40</f>
        <v>0</v>
      </c>
      <c r="G114" s="149">
        <f>'DA-DAS contrib1 coûtplanifréel'!I40</f>
        <v>0</v>
      </c>
      <c r="H114" s="149">
        <f>'DA-DAS contrib1 coûtplanifréel'!J40</f>
        <v>0</v>
      </c>
      <c r="I114" s="149">
        <f>'DA-DAS contrib1 coûtplanifréel'!K40</f>
        <v>0</v>
      </c>
      <c r="J114" s="149">
        <f>'DA-DAS contrib1 coûtplanifréel'!L40</f>
        <v>0</v>
      </c>
      <c r="K114" s="149">
        <f>'DA-DAS contrib1 coûtplanifréel'!M40</f>
        <v>0</v>
      </c>
      <c r="L114" s="149">
        <f>'DA-DAS contrib1 coûtplanifréel'!N40</f>
        <v>0</v>
      </c>
      <c r="M114" s="149">
        <f>'DA-DAS contrib1 coûtplanifréel'!O40</f>
        <v>0</v>
      </c>
      <c r="N114" s="149">
        <f>'DA-DAS contrib1 coûtplanifréel'!P40</f>
        <v>0</v>
      </c>
      <c r="O114" s="149">
        <f>'DA-DAS contrib1 coûtplanifréel'!Q40</f>
        <v>0</v>
      </c>
      <c r="P114" s="149">
        <f>'DA-DAS contrib1 coûtplanifréel'!R40</f>
        <v>0</v>
      </c>
      <c r="Q114" s="149">
        <f>'DA-DAS contrib1 coûtplanifréel'!S40</f>
        <v>0</v>
      </c>
      <c r="R114" s="149">
        <f>'DA-DAS contrib1 coûtplanifréel'!T40</f>
        <v>0</v>
      </c>
      <c r="S114" s="11"/>
    </row>
    <row r="115" spans="1:19" x14ac:dyDescent="0.25">
      <c r="A115" s="72"/>
      <c r="B115" s="148">
        <f>'DA-DAS contrib1 coûtplanifréel'!B41</f>
        <v>0</v>
      </c>
      <c r="C115" s="148">
        <f>'DA-DAS contrib1 coûtplanifréel'!D41</f>
        <v>0</v>
      </c>
      <c r="D115" s="149">
        <f>'DA-DAS contrib1 coûtplanifréel'!F41</f>
        <v>0</v>
      </c>
      <c r="E115" s="149">
        <f>'DA-DAS contrib1 coûtplanifréel'!G41</f>
        <v>0</v>
      </c>
      <c r="F115" s="149">
        <f>'DA-DAS contrib1 coûtplanifréel'!H41</f>
        <v>0</v>
      </c>
      <c r="G115" s="149">
        <f>'DA-DAS contrib1 coûtplanifréel'!I41</f>
        <v>0</v>
      </c>
      <c r="H115" s="149">
        <f>'DA-DAS contrib1 coûtplanifréel'!J41</f>
        <v>0</v>
      </c>
      <c r="I115" s="149">
        <f>'DA-DAS contrib1 coûtplanifréel'!K41</f>
        <v>0</v>
      </c>
      <c r="J115" s="149">
        <f>'DA-DAS contrib1 coûtplanifréel'!L41</f>
        <v>0</v>
      </c>
      <c r="K115" s="149">
        <f>'DA-DAS contrib1 coûtplanifréel'!M41</f>
        <v>0</v>
      </c>
      <c r="L115" s="149">
        <f>'DA-DAS contrib1 coûtplanifréel'!N41</f>
        <v>0</v>
      </c>
      <c r="M115" s="149">
        <f>'DA-DAS contrib1 coûtplanifréel'!O41</f>
        <v>0</v>
      </c>
      <c r="N115" s="149">
        <f>'DA-DAS contrib1 coûtplanifréel'!P41</f>
        <v>0</v>
      </c>
      <c r="O115" s="149">
        <f>'DA-DAS contrib1 coûtplanifréel'!Q41</f>
        <v>0</v>
      </c>
      <c r="P115" s="149">
        <f>'DA-DAS contrib1 coûtplanifréel'!R41</f>
        <v>0</v>
      </c>
      <c r="Q115" s="149">
        <f>'DA-DAS contrib1 coûtplanifréel'!S41</f>
        <v>0</v>
      </c>
      <c r="R115" s="149">
        <f>'DA-DAS contrib1 coûtplanifréel'!T41</f>
        <v>0</v>
      </c>
      <c r="S115" s="11"/>
    </row>
    <row r="116" spans="1:19" x14ac:dyDescent="0.25">
      <c r="A116" s="72"/>
      <c r="B116" s="148">
        <f>'DA-DAS contrib1 coûtplanifréel'!B42</f>
        <v>0</v>
      </c>
      <c r="C116" s="148">
        <f>'DA-DAS contrib1 coûtplanifréel'!D42</f>
        <v>0</v>
      </c>
      <c r="D116" s="149">
        <f>'DA-DAS contrib1 coûtplanifréel'!F42</f>
        <v>0</v>
      </c>
      <c r="E116" s="149">
        <f>'DA-DAS contrib1 coûtplanifréel'!G42</f>
        <v>0</v>
      </c>
      <c r="F116" s="149">
        <f>'DA-DAS contrib1 coûtplanifréel'!H42</f>
        <v>0</v>
      </c>
      <c r="G116" s="149">
        <f>'DA-DAS contrib1 coûtplanifréel'!I42</f>
        <v>0</v>
      </c>
      <c r="H116" s="149">
        <f>'DA-DAS contrib1 coûtplanifréel'!J42</f>
        <v>0</v>
      </c>
      <c r="I116" s="149">
        <f>'DA-DAS contrib1 coûtplanifréel'!K42</f>
        <v>0</v>
      </c>
      <c r="J116" s="149">
        <f>'DA-DAS contrib1 coûtplanifréel'!L42</f>
        <v>0</v>
      </c>
      <c r="K116" s="149">
        <f>'DA-DAS contrib1 coûtplanifréel'!M42</f>
        <v>0</v>
      </c>
      <c r="L116" s="149">
        <f>'DA-DAS contrib1 coûtplanifréel'!N42</f>
        <v>0</v>
      </c>
      <c r="M116" s="149">
        <f>'DA-DAS contrib1 coûtplanifréel'!O42</f>
        <v>0</v>
      </c>
      <c r="N116" s="149">
        <f>'DA-DAS contrib1 coûtplanifréel'!P42</f>
        <v>0</v>
      </c>
      <c r="O116" s="149">
        <f>'DA-DAS contrib1 coûtplanifréel'!Q42</f>
        <v>0</v>
      </c>
      <c r="P116" s="149">
        <f>'DA-DAS contrib1 coûtplanifréel'!R42</f>
        <v>0</v>
      </c>
      <c r="Q116" s="149">
        <f>'DA-DAS contrib1 coûtplanifréel'!S42</f>
        <v>0</v>
      </c>
      <c r="R116" s="149">
        <f>'DA-DAS contrib1 coûtplanifréel'!T42</f>
        <v>0</v>
      </c>
      <c r="S116" s="11"/>
    </row>
    <row r="117" spans="1:19" x14ac:dyDescent="0.25">
      <c r="A117" s="72"/>
      <c r="B117" s="148">
        <f>'DA-DAS contrib1 coûtplanifréel'!B43</f>
        <v>0</v>
      </c>
      <c r="C117" s="148">
        <f>'DA-DAS contrib1 coûtplanifréel'!D43</f>
        <v>0</v>
      </c>
      <c r="D117" s="149">
        <f>'DA-DAS contrib1 coûtplanifréel'!F43</f>
        <v>0</v>
      </c>
      <c r="E117" s="149">
        <f>'DA-DAS contrib1 coûtplanifréel'!G43</f>
        <v>0</v>
      </c>
      <c r="F117" s="149">
        <f>'DA-DAS contrib1 coûtplanifréel'!H43</f>
        <v>0</v>
      </c>
      <c r="G117" s="149">
        <f>'DA-DAS contrib1 coûtplanifréel'!I43</f>
        <v>0</v>
      </c>
      <c r="H117" s="149">
        <f>'DA-DAS contrib1 coûtplanifréel'!J43</f>
        <v>0</v>
      </c>
      <c r="I117" s="149">
        <f>'DA-DAS contrib1 coûtplanifréel'!K43</f>
        <v>0</v>
      </c>
      <c r="J117" s="149">
        <f>'DA-DAS contrib1 coûtplanifréel'!L43</f>
        <v>0</v>
      </c>
      <c r="K117" s="149">
        <f>'DA-DAS contrib1 coûtplanifréel'!M43</f>
        <v>0</v>
      </c>
      <c r="L117" s="149">
        <f>'DA-DAS contrib1 coûtplanifréel'!N43</f>
        <v>0</v>
      </c>
      <c r="M117" s="149">
        <f>'DA-DAS contrib1 coûtplanifréel'!O43</f>
        <v>0</v>
      </c>
      <c r="N117" s="149">
        <f>'DA-DAS contrib1 coûtplanifréel'!P43</f>
        <v>0</v>
      </c>
      <c r="O117" s="149">
        <f>'DA-DAS contrib1 coûtplanifréel'!Q43</f>
        <v>0</v>
      </c>
      <c r="P117" s="149">
        <f>'DA-DAS contrib1 coûtplanifréel'!R43</f>
        <v>0</v>
      </c>
      <c r="Q117" s="149">
        <f>'DA-DAS contrib1 coûtplanifréel'!S43</f>
        <v>0</v>
      </c>
      <c r="R117" s="149">
        <f>'DA-DAS contrib1 coûtplanifréel'!T43</f>
        <v>0</v>
      </c>
      <c r="S117" s="11"/>
    </row>
    <row r="118" spans="1:19" x14ac:dyDescent="0.25">
      <c r="A118" s="72"/>
      <c r="B118" s="148">
        <f>'DA-DAS contrib1 coûtplanifréel'!B44</f>
        <v>0</v>
      </c>
      <c r="C118" s="148">
        <f>'DA-DAS contrib1 coûtplanifréel'!D44</f>
        <v>0</v>
      </c>
      <c r="D118" s="149">
        <f>'DA-DAS contrib1 coûtplanifréel'!F44</f>
        <v>0</v>
      </c>
      <c r="E118" s="149">
        <f>'DA-DAS contrib1 coûtplanifréel'!G44</f>
        <v>0</v>
      </c>
      <c r="F118" s="149">
        <f>'DA-DAS contrib1 coûtplanifréel'!H44</f>
        <v>0</v>
      </c>
      <c r="G118" s="149">
        <f>'DA-DAS contrib1 coûtplanifréel'!I44</f>
        <v>0</v>
      </c>
      <c r="H118" s="149">
        <f>'DA-DAS contrib1 coûtplanifréel'!J44</f>
        <v>0</v>
      </c>
      <c r="I118" s="149">
        <f>'DA-DAS contrib1 coûtplanifréel'!K44</f>
        <v>0</v>
      </c>
      <c r="J118" s="149">
        <f>'DA-DAS contrib1 coûtplanifréel'!L44</f>
        <v>0</v>
      </c>
      <c r="K118" s="149">
        <f>'DA-DAS contrib1 coûtplanifréel'!M44</f>
        <v>0</v>
      </c>
      <c r="L118" s="149">
        <f>'DA-DAS contrib1 coûtplanifréel'!N44</f>
        <v>0</v>
      </c>
      <c r="M118" s="149">
        <f>'DA-DAS contrib1 coûtplanifréel'!O44</f>
        <v>0</v>
      </c>
      <c r="N118" s="149">
        <f>'DA-DAS contrib1 coûtplanifréel'!P44</f>
        <v>0</v>
      </c>
      <c r="O118" s="149">
        <f>'DA-DAS contrib1 coûtplanifréel'!Q44</f>
        <v>0</v>
      </c>
      <c r="P118" s="149">
        <f>'DA-DAS contrib1 coûtplanifréel'!R44</f>
        <v>0</v>
      </c>
      <c r="Q118" s="149">
        <f>'DA-DAS contrib1 coûtplanifréel'!S44</f>
        <v>0</v>
      </c>
      <c r="R118" s="149">
        <f>'DA-DAS contrib1 coûtplanifréel'!T44</f>
        <v>0</v>
      </c>
      <c r="S118" s="11"/>
    </row>
    <row r="119" spans="1:19" x14ac:dyDescent="0.25">
      <c r="A119" s="72"/>
      <c r="B119" s="217" t="s">
        <v>1759</v>
      </c>
      <c r="C119" s="217"/>
      <c r="D119" s="121">
        <f>SUM(D84:D118)</f>
        <v>0</v>
      </c>
      <c r="E119" s="121">
        <f t="shared" ref="E119:R119" si="2">SUM(E84:E118)</f>
        <v>0</v>
      </c>
      <c r="F119" s="121">
        <f t="shared" si="2"/>
        <v>0</v>
      </c>
      <c r="G119" s="121">
        <f t="shared" si="2"/>
        <v>0</v>
      </c>
      <c r="H119" s="121">
        <f t="shared" si="2"/>
        <v>0</v>
      </c>
      <c r="I119" s="121">
        <f t="shared" si="2"/>
        <v>0</v>
      </c>
      <c r="J119" s="121">
        <f t="shared" si="2"/>
        <v>0</v>
      </c>
      <c r="K119" s="121">
        <f t="shared" si="2"/>
        <v>0</v>
      </c>
      <c r="L119" s="121">
        <f t="shared" si="2"/>
        <v>0</v>
      </c>
      <c r="M119" s="121">
        <f t="shared" si="2"/>
        <v>0</v>
      </c>
      <c r="N119" s="121">
        <f t="shared" si="2"/>
        <v>0</v>
      </c>
      <c r="O119" s="121">
        <f t="shared" si="2"/>
        <v>0</v>
      </c>
      <c r="P119" s="121">
        <f t="shared" si="2"/>
        <v>0</v>
      </c>
      <c r="Q119" s="121">
        <f t="shared" si="2"/>
        <v>0</v>
      </c>
      <c r="R119" s="121">
        <f t="shared" si="2"/>
        <v>0</v>
      </c>
      <c r="S119" s="11"/>
    </row>
    <row r="120" spans="1:19" ht="15" customHeight="1" x14ac:dyDescent="0.25">
      <c r="A120" s="11"/>
      <c r="B120" s="216" t="s">
        <v>1761</v>
      </c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11"/>
    </row>
    <row r="121" spans="1:19" x14ac:dyDescent="0.25">
      <c r="A121" s="72"/>
      <c r="B121" s="148">
        <f>'DA-DAS contributeur1'!B10</f>
        <v>0</v>
      </c>
      <c r="C121" s="148">
        <f>'DA-DAS contributeur1'!D10</f>
        <v>0</v>
      </c>
      <c r="D121" s="149">
        <f>'DA-DAS contributeur1'!F10</f>
        <v>0</v>
      </c>
      <c r="E121" s="149">
        <f>'DA-DAS contributeur1'!G10</f>
        <v>0</v>
      </c>
      <c r="F121" s="149">
        <f>'DA-DAS contributeur1'!H10</f>
        <v>0</v>
      </c>
      <c r="G121" s="149">
        <f>'DA-DAS contributeur1'!I10</f>
        <v>0</v>
      </c>
      <c r="H121" s="149">
        <f>'DA-DAS contributeur1'!J10</f>
        <v>0</v>
      </c>
      <c r="I121" s="149">
        <f>'DA-DAS contributeur1'!K10</f>
        <v>0</v>
      </c>
      <c r="J121" s="149">
        <f>'DA-DAS contributeur1'!L10</f>
        <v>0</v>
      </c>
      <c r="K121" s="149">
        <f>'DA-DAS contributeur1'!M10</f>
        <v>0</v>
      </c>
      <c r="L121" s="149">
        <f>'DA-DAS contributeur1'!N10</f>
        <v>0</v>
      </c>
      <c r="M121" s="149">
        <f>'DA-DAS contributeur1'!O10</f>
        <v>0</v>
      </c>
      <c r="N121" s="149">
        <f>'DA-DAS contributeur1'!P10</f>
        <v>0</v>
      </c>
      <c r="O121" s="149">
        <f>'DA-DAS contributeur1'!Q10</f>
        <v>0</v>
      </c>
      <c r="P121" s="149">
        <f>'DA-DAS contributeur1'!R10</f>
        <v>0</v>
      </c>
      <c r="Q121" s="149">
        <f>'DA-DAS contributeur1'!S10</f>
        <v>0</v>
      </c>
      <c r="R121" s="149">
        <f>'DA-DAS contributeur1'!T10</f>
        <v>0</v>
      </c>
      <c r="S121" s="11"/>
    </row>
    <row r="122" spans="1:19" x14ac:dyDescent="0.25">
      <c r="A122" s="72"/>
      <c r="B122" s="148">
        <f>'DA-DAS contributeur1'!B11</f>
        <v>0</v>
      </c>
      <c r="C122" s="148">
        <f>'DA-DAS contributeur1'!D11</f>
        <v>0</v>
      </c>
      <c r="D122" s="149">
        <f>'DA-DAS contributeur1'!F11</f>
        <v>0</v>
      </c>
      <c r="E122" s="149">
        <f>'DA-DAS contributeur1'!G11</f>
        <v>0</v>
      </c>
      <c r="F122" s="149">
        <f>'DA-DAS contributeur1'!H11</f>
        <v>0</v>
      </c>
      <c r="G122" s="149">
        <f>'DA-DAS contributeur1'!I11</f>
        <v>0</v>
      </c>
      <c r="H122" s="149">
        <f>'DA-DAS contributeur1'!J11</f>
        <v>0</v>
      </c>
      <c r="I122" s="149">
        <f>'DA-DAS contributeur1'!K11</f>
        <v>0</v>
      </c>
      <c r="J122" s="149">
        <f>'DA-DAS contributeur1'!L11</f>
        <v>0</v>
      </c>
      <c r="K122" s="149">
        <f>'DA-DAS contributeur1'!M11</f>
        <v>0</v>
      </c>
      <c r="L122" s="149">
        <f>'DA-DAS contributeur1'!N11</f>
        <v>0</v>
      </c>
      <c r="M122" s="149">
        <f>'DA-DAS contributeur1'!O11</f>
        <v>0</v>
      </c>
      <c r="N122" s="149">
        <f>'DA-DAS contributeur1'!P11</f>
        <v>0</v>
      </c>
      <c r="O122" s="149">
        <f>'DA-DAS contributeur1'!Q11</f>
        <v>0</v>
      </c>
      <c r="P122" s="149">
        <f>'DA-DAS contributeur1'!R11</f>
        <v>0</v>
      </c>
      <c r="Q122" s="149">
        <f>'DA-DAS contributeur1'!S11</f>
        <v>0</v>
      </c>
      <c r="R122" s="149">
        <f>'DA-DAS contributeur1'!T11</f>
        <v>0</v>
      </c>
      <c r="S122" s="11"/>
    </row>
    <row r="123" spans="1:19" x14ac:dyDescent="0.25">
      <c r="A123" s="72"/>
      <c r="B123" s="148">
        <f>'DA-DAS contributeur1'!B12</f>
        <v>0</v>
      </c>
      <c r="C123" s="148">
        <f>'DA-DAS contributeur1'!D12</f>
        <v>0</v>
      </c>
      <c r="D123" s="149">
        <f>'DA-DAS contributeur1'!F12</f>
        <v>0</v>
      </c>
      <c r="E123" s="149">
        <f>'DA-DAS contributeur1'!G12</f>
        <v>0</v>
      </c>
      <c r="F123" s="149">
        <f>'DA-DAS contributeur1'!H12</f>
        <v>0</v>
      </c>
      <c r="G123" s="149">
        <f>'DA-DAS contributeur1'!I12</f>
        <v>0</v>
      </c>
      <c r="H123" s="149">
        <f>'DA-DAS contributeur1'!J12</f>
        <v>0</v>
      </c>
      <c r="I123" s="149">
        <f>'DA-DAS contributeur1'!K12</f>
        <v>0</v>
      </c>
      <c r="J123" s="149">
        <f>'DA-DAS contributeur1'!L12</f>
        <v>0</v>
      </c>
      <c r="K123" s="149">
        <f>'DA-DAS contributeur1'!M12</f>
        <v>0</v>
      </c>
      <c r="L123" s="149">
        <f>'DA-DAS contributeur1'!N12</f>
        <v>0</v>
      </c>
      <c r="M123" s="149">
        <f>'DA-DAS contributeur1'!O12</f>
        <v>0</v>
      </c>
      <c r="N123" s="149">
        <f>'DA-DAS contributeur1'!P12</f>
        <v>0</v>
      </c>
      <c r="O123" s="149">
        <f>'DA-DAS contributeur1'!Q12</f>
        <v>0</v>
      </c>
      <c r="P123" s="149">
        <f>'DA-DAS contributeur1'!R12</f>
        <v>0</v>
      </c>
      <c r="Q123" s="149">
        <f>'DA-DAS contributeur1'!S12</f>
        <v>0</v>
      </c>
      <c r="R123" s="149">
        <f>'DA-DAS contributeur1'!T12</f>
        <v>0</v>
      </c>
      <c r="S123" s="11"/>
    </row>
    <row r="124" spans="1:19" x14ac:dyDescent="0.25">
      <c r="A124" s="72"/>
      <c r="B124" s="148">
        <f>'DA-DAS contributeur1'!B13</f>
        <v>0</v>
      </c>
      <c r="C124" s="148">
        <f>'DA-DAS contributeur1'!D13</f>
        <v>0</v>
      </c>
      <c r="D124" s="149">
        <f>'DA-DAS contributeur1'!F13</f>
        <v>0</v>
      </c>
      <c r="E124" s="149">
        <f>'DA-DAS contributeur1'!G13</f>
        <v>0</v>
      </c>
      <c r="F124" s="149">
        <f>'DA-DAS contributeur1'!H13</f>
        <v>0</v>
      </c>
      <c r="G124" s="149">
        <f>'DA-DAS contributeur1'!I13</f>
        <v>0</v>
      </c>
      <c r="H124" s="149">
        <f>'DA-DAS contributeur1'!J13</f>
        <v>0</v>
      </c>
      <c r="I124" s="149">
        <f>'DA-DAS contributeur1'!K13</f>
        <v>0</v>
      </c>
      <c r="J124" s="149">
        <f>'DA-DAS contributeur1'!L13</f>
        <v>0</v>
      </c>
      <c r="K124" s="149">
        <f>'DA-DAS contributeur1'!M13</f>
        <v>0</v>
      </c>
      <c r="L124" s="149">
        <f>'DA-DAS contributeur1'!N13</f>
        <v>0</v>
      </c>
      <c r="M124" s="149">
        <f>'DA-DAS contributeur1'!O13</f>
        <v>0</v>
      </c>
      <c r="N124" s="149">
        <f>'DA-DAS contributeur1'!P13</f>
        <v>0</v>
      </c>
      <c r="O124" s="149">
        <f>'DA-DAS contributeur1'!Q13</f>
        <v>0</v>
      </c>
      <c r="P124" s="149">
        <f>'DA-DAS contributeur1'!R13</f>
        <v>0</v>
      </c>
      <c r="Q124" s="149">
        <f>'DA-DAS contributeur1'!S13</f>
        <v>0</v>
      </c>
      <c r="R124" s="149">
        <f>'DA-DAS contributeur1'!T13</f>
        <v>0</v>
      </c>
      <c r="S124" s="11"/>
    </row>
    <row r="125" spans="1:19" x14ac:dyDescent="0.25">
      <c r="A125" s="72"/>
      <c r="B125" s="148">
        <f>'DA-DAS contributeur1'!B14</f>
        <v>0</v>
      </c>
      <c r="C125" s="148">
        <f>'DA-DAS contributeur1'!D14</f>
        <v>0</v>
      </c>
      <c r="D125" s="149">
        <f>'DA-DAS contributeur1'!F14</f>
        <v>0</v>
      </c>
      <c r="E125" s="149">
        <f>'DA-DAS contributeur1'!G14</f>
        <v>0</v>
      </c>
      <c r="F125" s="149">
        <f>'DA-DAS contributeur1'!H14</f>
        <v>0</v>
      </c>
      <c r="G125" s="149">
        <f>'DA-DAS contributeur1'!I14</f>
        <v>0</v>
      </c>
      <c r="H125" s="149">
        <f>'DA-DAS contributeur1'!J14</f>
        <v>0</v>
      </c>
      <c r="I125" s="149">
        <f>'DA-DAS contributeur1'!K14</f>
        <v>0</v>
      </c>
      <c r="J125" s="149">
        <f>'DA-DAS contributeur1'!L14</f>
        <v>0</v>
      </c>
      <c r="K125" s="149">
        <f>'DA-DAS contributeur1'!M14</f>
        <v>0</v>
      </c>
      <c r="L125" s="149">
        <f>'DA-DAS contributeur1'!N14</f>
        <v>0</v>
      </c>
      <c r="M125" s="149">
        <f>'DA-DAS contributeur1'!O14</f>
        <v>0</v>
      </c>
      <c r="N125" s="149">
        <f>'DA-DAS contributeur1'!P14</f>
        <v>0</v>
      </c>
      <c r="O125" s="149">
        <f>'DA-DAS contributeur1'!Q14</f>
        <v>0</v>
      </c>
      <c r="P125" s="149">
        <f>'DA-DAS contributeur1'!R14</f>
        <v>0</v>
      </c>
      <c r="Q125" s="149">
        <f>'DA-DAS contributeur1'!S14</f>
        <v>0</v>
      </c>
      <c r="R125" s="149">
        <f>'DA-DAS contributeur1'!T14</f>
        <v>0</v>
      </c>
      <c r="S125" s="11"/>
    </row>
    <row r="126" spans="1:19" x14ac:dyDescent="0.25">
      <c r="A126" s="72"/>
      <c r="B126" s="148">
        <f>'DA-DAS contributeur1'!B15</f>
        <v>0</v>
      </c>
      <c r="C126" s="148">
        <f>'DA-DAS contributeur1'!D15</f>
        <v>0</v>
      </c>
      <c r="D126" s="149">
        <f>'DA-DAS contributeur1'!F15</f>
        <v>0</v>
      </c>
      <c r="E126" s="149">
        <f>'DA-DAS contributeur1'!G15</f>
        <v>0</v>
      </c>
      <c r="F126" s="149">
        <f>'DA-DAS contributeur1'!H15</f>
        <v>0</v>
      </c>
      <c r="G126" s="149">
        <f>'DA-DAS contributeur1'!I15</f>
        <v>0</v>
      </c>
      <c r="H126" s="149">
        <f>'DA-DAS contributeur1'!J15</f>
        <v>0</v>
      </c>
      <c r="I126" s="149">
        <f>'DA-DAS contributeur1'!K15</f>
        <v>0</v>
      </c>
      <c r="J126" s="149">
        <f>'DA-DAS contributeur1'!L15</f>
        <v>0</v>
      </c>
      <c r="K126" s="149">
        <f>'DA-DAS contributeur1'!M15</f>
        <v>0</v>
      </c>
      <c r="L126" s="149">
        <f>'DA-DAS contributeur1'!N15</f>
        <v>0</v>
      </c>
      <c r="M126" s="149">
        <f>'DA-DAS contributeur1'!O15</f>
        <v>0</v>
      </c>
      <c r="N126" s="149">
        <f>'DA-DAS contributeur1'!P15</f>
        <v>0</v>
      </c>
      <c r="O126" s="149">
        <f>'DA-DAS contributeur1'!Q15</f>
        <v>0</v>
      </c>
      <c r="P126" s="149">
        <f>'DA-DAS contributeur1'!R15</f>
        <v>0</v>
      </c>
      <c r="Q126" s="149">
        <f>'DA-DAS contributeur1'!S15</f>
        <v>0</v>
      </c>
      <c r="R126" s="149">
        <f>'DA-DAS contributeur1'!T15</f>
        <v>0</v>
      </c>
      <c r="S126" s="11"/>
    </row>
    <row r="127" spans="1:19" x14ac:dyDescent="0.25">
      <c r="A127" s="72"/>
      <c r="B127" s="148">
        <f>'DA-DAS contributeur1'!B16</f>
        <v>0</v>
      </c>
      <c r="C127" s="148">
        <f>'DA-DAS contributeur1'!D16</f>
        <v>0</v>
      </c>
      <c r="D127" s="149">
        <f>'DA-DAS contributeur1'!F16</f>
        <v>0</v>
      </c>
      <c r="E127" s="149">
        <f>'DA-DAS contributeur1'!G16</f>
        <v>0</v>
      </c>
      <c r="F127" s="149">
        <f>'DA-DAS contributeur1'!H16</f>
        <v>0</v>
      </c>
      <c r="G127" s="149">
        <f>'DA-DAS contributeur1'!I16</f>
        <v>0</v>
      </c>
      <c r="H127" s="149">
        <f>'DA-DAS contributeur1'!J16</f>
        <v>0</v>
      </c>
      <c r="I127" s="149">
        <f>'DA-DAS contributeur1'!K16</f>
        <v>0</v>
      </c>
      <c r="J127" s="149">
        <f>'DA-DAS contributeur1'!L16</f>
        <v>0</v>
      </c>
      <c r="K127" s="149">
        <f>'DA-DAS contributeur1'!M16</f>
        <v>0</v>
      </c>
      <c r="L127" s="149">
        <f>'DA-DAS contributeur1'!N16</f>
        <v>0</v>
      </c>
      <c r="M127" s="149">
        <f>'DA-DAS contributeur1'!O16</f>
        <v>0</v>
      </c>
      <c r="N127" s="149">
        <f>'DA-DAS contributeur1'!P16</f>
        <v>0</v>
      </c>
      <c r="O127" s="149">
        <f>'DA-DAS contributeur1'!Q16</f>
        <v>0</v>
      </c>
      <c r="P127" s="149">
        <f>'DA-DAS contributeur1'!R16</f>
        <v>0</v>
      </c>
      <c r="Q127" s="149">
        <f>'DA-DAS contributeur1'!S16</f>
        <v>0</v>
      </c>
      <c r="R127" s="149">
        <f>'DA-DAS contributeur1'!T16</f>
        <v>0</v>
      </c>
      <c r="S127" s="11"/>
    </row>
    <row r="128" spans="1:19" x14ac:dyDescent="0.25">
      <c r="A128" s="72"/>
      <c r="B128" s="148">
        <f>'DA-DAS contributeur1'!B17</f>
        <v>0</v>
      </c>
      <c r="C128" s="148">
        <f>'DA-DAS contributeur1'!D17</f>
        <v>0</v>
      </c>
      <c r="D128" s="149">
        <f>'DA-DAS contributeur1'!F17</f>
        <v>0</v>
      </c>
      <c r="E128" s="149">
        <f>'DA-DAS contributeur1'!G17</f>
        <v>0</v>
      </c>
      <c r="F128" s="149">
        <f>'DA-DAS contributeur1'!H17</f>
        <v>0</v>
      </c>
      <c r="G128" s="149">
        <f>'DA-DAS contributeur1'!I17</f>
        <v>0</v>
      </c>
      <c r="H128" s="149">
        <f>'DA-DAS contributeur1'!J17</f>
        <v>0</v>
      </c>
      <c r="I128" s="149">
        <f>'DA-DAS contributeur1'!K17</f>
        <v>0</v>
      </c>
      <c r="J128" s="149">
        <f>'DA-DAS contributeur1'!L17</f>
        <v>0</v>
      </c>
      <c r="K128" s="149">
        <f>'DA-DAS contributeur1'!M17</f>
        <v>0</v>
      </c>
      <c r="L128" s="149">
        <f>'DA-DAS contributeur1'!N17</f>
        <v>0</v>
      </c>
      <c r="M128" s="149">
        <f>'DA-DAS contributeur1'!O17</f>
        <v>0</v>
      </c>
      <c r="N128" s="149">
        <f>'DA-DAS contributeur1'!P17</f>
        <v>0</v>
      </c>
      <c r="O128" s="149">
        <f>'DA-DAS contributeur1'!Q17</f>
        <v>0</v>
      </c>
      <c r="P128" s="149">
        <f>'DA-DAS contributeur1'!R17</f>
        <v>0</v>
      </c>
      <c r="Q128" s="149">
        <f>'DA-DAS contributeur1'!S17</f>
        <v>0</v>
      </c>
      <c r="R128" s="149">
        <f>'DA-DAS contributeur1'!T17</f>
        <v>0</v>
      </c>
      <c r="S128" s="11"/>
    </row>
    <row r="129" spans="1:19" x14ac:dyDescent="0.25">
      <c r="A129" s="72"/>
      <c r="B129" s="148">
        <f>'DA-DAS contributeur1'!B18</f>
        <v>0</v>
      </c>
      <c r="C129" s="148">
        <f>'DA-DAS contributeur1'!D18</f>
        <v>0</v>
      </c>
      <c r="D129" s="149">
        <f>'DA-DAS contributeur1'!F18</f>
        <v>0</v>
      </c>
      <c r="E129" s="149">
        <f>'DA-DAS contributeur1'!G18</f>
        <v>0</v>
      </c>
      <c r="F129" s="149">
        <f>'DA-DAS contributeur1'!H18</f>
        <v>0</v>
      </c>
      <c r="G129" s="149">
        <f>'DA-DAS contributeur1'!I18</f>
        <v>0</v>
      </c>
      <c r="H129" s="149">
        <f>'DA-DAS contributeur1'!J18</f>
        <v>0</v>
      </c>
      <c r="I129" s="149">
        <f>'DA-DAS contributeur1'!K18</f>
        <v>0</v>
      </c>
      <c r="J129" s="149">
        <f>'DA-DAS contributeur1'!L18</f>
        <v>0</v>
      </c>
      <c r="K129" s="149">
        <f>'DA-DAS contributeur1'!M18</f>
        <v>0</v>
      </c>
      <c r="L129" s="149">
        <f>'DA-DAS contributeur1'!N18</f>
        <v>0</v>
      </c>
      <c r="M129" s="149">
        <f>'DA-DAS contributeur1'!O18</f>
        <v>0</v>
      </c>
      <c r="N129" s="149">
        <f>'DA-DAS contributeur1'!P18</f>
        <v>0</v>
      </c>
      <c r="O129" s="149">
        <f>'DA-DAS contributeur1'!Q18</f>
        <v>0</v>
      </c>
      <c r="P129" s="149">
        <f>'DA-DAS contributeur1'!R18</f>
        <v>0</v>
      </c>
      <c r="Q129" s="149">
        <f>'DA-DAS contributeur1'!S18</f>
        <v>0</v>
      </c>
      <c r="R129" s="149">
        <f>'DA-DAS contributeur1'!T18</f>
        <v>0</v>
      </c>
      <c r="S129" s="11"/>
    </row>
    <row r="130" spans="1:19" x14ac:dyDescent="0.25">
      <c r="A130" s="72"/>
      <c r="B130" s="148">
        <f>'DA-DAS contributeur1'!B19</f>
        <v>0</v>
      </c>
      <c r="C130" s="148">
        <f>'DA-DAS contributeur1'!D19</f>
        <v>0</v>
      </c>
      <c r="D130" s="149">
        <f>'DA-DAS contributeur1'!F19</f>
        <v>0</v>
      </c>
      <c r="E130" s="149">
        <f>'DA-DAS contributeur1'!G19</f>
        <v>0</v>
      </c>
      <c r="F130" s="149">
        <f>'DA-DAS contributeur1'!H19</f>
        <v>0</v>
      </c>
      <c r="G130" s="149">
        <f>'DA-DAS contributeur1'!I19</f>
        <v>0</v>
      </c>
      <c r="H130" s="149">
        <f>'DA-DAS contributeur1'!J19</f>
        <v>0</v>
      </c>
      <c r="I130" s="149">
        <f>'DA-DAS contributeur1'!K19</f>
        <v>0</v>
      </c>
      <c r="J130" s="149">
        <f>'DA-DAS contributeur1'!L19</f>
        <v>0</v>
      </c>
      <c r="K130" s="149">
        <f>'DA-DAS contributeur1'!M19</f>
        <v>0</v>
      </c>
      <c r="L130" s="149">
        <f>'DA-DAS contributeur1'!N19</f>
        <v>0</v>
      </c>
      <c r="M130" s="149">
        <f>'DA-DAS contributeur1'!O19</f>
        <v>0</v>
      </c>
      <c r="N130" s="149">
        <f>'DA-DAS contributeur1'!P19</f>
        <v>0</v>
      </c>
      <c r="O130" s="149">
        <f>'DA-DAS contributeur1'!Q19</f>
        <v>0</v>
      </c>
      <c r="P130" s="149">
        <f>'DA-DAS contributeur1'!R19</f>
        <v>0</v>
      </c>
      <c r="Q130" s="149">
        <f>'DA-DAS contributeur1'!S19</f>
        <v>0</v>
      </c>
      <c r="R130" s="149">
        <f>'DA-DAS contributeur1'!T19</f>
        <v>0</v>
      </c>
      <c r="S130" s="11"/>
    </row>
    <row r="131" spans="1:19" x14ac:dyDescent="0.25">
      <c r="A131" s="72"/>
      <c r="B131" s="148">
        <f>'DA-DAS contributeur1'!B20</f>
        <v>0</v>
      </c>
      <c r="C131" s="148">
        <f>'DA-DAS contributeur1'!D20</f>
        <v>0</v>
      </c>
      <c r="D131" s="149">
        <f>'DA-DAS contributeur1'!F20</f>
        <v>0</v>
      </c>
      <c r="E131" s="149">
        <f>'DA-DAS contributeur1'!G20</f>
        <v>0</v>
      </c>
      <c r="F131" s="149">
        <f>'DA-DAS contributeur1'!H20</f>
        <v>0</v>
      </c>
      <c r="G131" s="149">
        <f>'DA-DAS contributeur1'!I20</f>
        <v>0</v>
      </c>
      <c r="H131" s="149">
        <f>'DA-DAS contributeur1'!J20</f>
        <v>0</v>
      </c>
      <c r="I131" s="149">
        <f>'DA-DAS contributeur1'!K20</f>
        <v>0</v>
      </c>
      <c r="J131" s="149">
        <f>'DA-DAS contributeur1'!L20</f>
        <v>0</v>
      </c>
      <c r="K131" s="149">
        <f>'DA-DAS contributeur1'!M20</f>
        <v>0</v>
      </c>
      <c r="L131" s="149">
        <f>'DA-DAS contributeur1'!N20</f>
        <v>0</v>
      </c>
      <c r="M131" s="149">
        <f>'DA-DAS contributeur1'!O20</f>
        <v>0</v>
      </c>
      <c r="N131" s="149">
        <f>'DA-DAS contributeur1'!P20</f>
        <v>0</v>
      </c>
      <c r="O131" s="149">
        <f>'DA-DAS contributeur1'!Q20</f>
        <v>0</v>
      </c>
      <c r="P131" s="149">
        <f>'DA-DAS contributeur1'!R20</f>
        <v>0</v>
      </c>
      <c r="Q131" s="149">
        <f>'DA-DAS contributeur1'!S20</f>
        <v>0</v>
      </c>
      <c r="R131" s="149">
        <f>'DA-DAS contributeur1'!T20</f>
        <v>0</v>
      </c>
      <c r="S131" s="11"/>
    </row>
    <row r="132" spans="1:19" x14ac:dyDescent="0.25">
      <c r="A132" s="72"/>
      <c r="B132" s="148">
        <f>'DA-DAS contributeur1'!B21</f>
        <v>0</v>
      </c>
      <c r="C132" s="148">
        <f>'DA-DAS contributeur1'!D21</f>
        <v>0</v>
      </c>
      <c r="D132" s="149">
        <f>'DA-DAS contributeur1'!F21</f>
        <v>0</v>
      </c>
      <c r="E132" s="149">
        <f>'DA-DAS contributeur1'!G21</f>
        <v>0</v>
      </c>
      <c r="F132" s="149">
        <f>'DA-DAS contributeur1'!H21</f>
        <v>0</v>
      </c>
      <c r="G132" s="149">
        <f>'DA-DAS contributeur1'!I21</f>
        <v>0</v>
      </c>
      <c r="H132" s="149">
        <f>'DA-DAS contributeur1'!J21</f>
        <v>0</v>
      </c>
      <c r="I132" s="149">
        <f>'DA-DAS contributeur1'!K21</f>
        <v>0</v>
      </c>
      <c r="J132" s="149">
        <f>'DA-DAS contributeur1'!L21</f>
        <v>0</v>
      </c>
      <c r="K132" s="149">
        <f>'DA-DAS contributeur1'!M21</f>
        <v>0</v>
      </c>
      <c r="L132" s="149">
        <f>'DA-DAS contributeur1'!N21</f>
        <v>0</v>
      </c>
      <c r="M132" s="149">
        <f>'DA-DAS contributeur1'!O21</f>
        <v>0</v>
      </c>
      <c r="N132" s="149">
        <f>'DA-DAS contributeur1'!P21</f>
        <v>0</v>
      </c>
      <c r="O132" s="149">
        <f>'DA-DAS contributeur1'!Q21</f>
        <v>0</v>
      </c>
      <c r="P132" s="149">
        <f>'DA-DAS contributeur1'!R21</f>
        <v>0</v>
      </c>
      <c r="Q132" s="149">
        <f>'DA-DAS contributeur1'!S21</f>
        <v>0</v>
      </c>
      <c r="R132" s="149">
        <f>'DA-DAS contributeur1'!T21</f>
        <v>0</v>
      </c>
      <c r="S132" s="11"/>
    </row>
    <row r="133" spans="1:19" x14ac:dyDescent="0.25">
      <c r="A133" s="72"/>
      <c r="B133" s="148">
        <f>'DA-DAS contributeur1'!B22</f>
        <v>0</v>
      </c>
      <c r="C133" s="148">
        <f>'DA-DAS contributeur1'!D22</f>
        <v>0</v>
      </c>
      <c r="D133" s="149">
        <f>'DA-DAS contributeur1'!F22</f>
        <v>0</v>
      </c>
      <c r="E133" s="149">
        <f>'DA-DAS contributeur1'!G22</f>
        <v>0</v>
      </c>
      <c r="F133" s="149">
        <f>'DA-DAS contributeur1'!H22</f>
        <v>0</v>
      </c>
      <c r="G133" s="149">
        <f>'DA-DAS contributeur1'!I22</f>
        <v>0</v>
      </c>
      <c r="H133" s="149">
        <f>'DA-DAS contributeur1'!J22</f>
        <v>0</v>
      </c>
      <c r="I133" s="149">
        <f>'DA-DAS contributeur1'!K22</f>
        <v>0</v>
      </c>
      <c r="J133" s="149">
        <f>'DA-DAS contributeur1'!L22</f>
        <v>0</v>
      </c>
      <c r="K133" s="149">
        <f>'DA-DAS contributeur1'!M22</f>
        <v>0</v>
      </c>
      <c r="L133" s="149">
        <f>'DA-DAS contributeur1'!N22</f>
        <v>0</v>
      </c>
      <c r="M133" s="149">
        <f>'DA-DAS contributeur1'!O22</f>
        <v>0</v>
      </c>
      <c r="N133" s="149">
        <f>'DA-DAS contributeur1'!P22</f>
        <v>0</v>
      </c>
      <c r="O133" s="149">
        <f>'DA-DAS contributeur1'!Q22</f>
        <v>0</v>
      </c>
      <c r="P133" s="149">
        <f>'DA-DAS contributeur1'!R22</f>
        <v>0</v>
      </c>
      <c r="Q133" s="149">
        <f>'DA-DAS contributeur1'!S22</f>
        <v>0</v>
      </c>
      <c r="R133" s="149">
        <f>'DA-DAS contributeur1'!T22</f>
        <v>0</v>
      </c>
      <c r="S133" s="11"/>
    </row>
    <row r="134" spans="1:19" x14ac:dyDescent="0.25">
      <c r="A134" s="72"/>
      <c r="B134" s="148">
        <f>'DA-DAS contributeur1'!B23</f>
        <v>0</v>
      </c>
      <c r="C134" s="148">
        <f>'DA-DAS contributeur1'!D23</f>
        <v>0</v>
      </c>
      <c r="D134" s="149">
        <f>'DA-DAS contributeur1'!F23</f>
        <v>0</v>
      </c>
      <c r="E134" s="149">
        <f>'DA-DAS contributeur1'!G23</f>
        <v>0</v>
      </c>
      <c r="F134" s="149">
        <f>'DA-DAS contributeur1'!H23</f>
        <v>0</v>
      </c>
      <c r="G134" s="149">
        <f>'DA-DAS contributeur1'!I23</f>
        <v>0</v>
      </c>
      <c r="H134" s="149">
        <f>'DA-DAS contributeur1'!J23</f>
        <v>0</v>
      </c>
      <c r="I134" s="149">
        <f>'DA-DAS contributeur1'!K23</f>
        <v>0</v>
      </c>
      <c r="J134" s="149">
        <f>'DA-DAS contributeur1'!L23</f>
        <v>0</v>
      </c>
      <c r="K134" s="149">
        <f>'DA-DAS contributeur1'!M23</f>
        <v>0</v>
      </c>
      <c r="L134" s="149">
        <f>'DA-DAS contributeur1'!N23</f>
        <v>0</v>
      </c>
      <c r="M134" s="149">
        <f>'DA-DAS contributeur1'!O23</f>
        <v>0</v>
      </c>
      <c r="N134" s="149">
        <f>'DA-DAS contributeur1'!P23</f>
        <v>0</v>
      </c>
      <c r="O134" s="149">
        <f>'DA-DAS contributeur1'!Q23</f>
        <v>0</v>
      </c>
      <c r="P134" s="149">
        <f>'DA-DAS contributeur1'!R23</f>
        <v>0</v>
      </c>
      <c r="Q134" s="149">
        <f>'DA-DAS contributeur1'!S23</f>
        <v>0</v>
      </c>
      <c r="R134" s="149">
        <f>'DA-DAS contributeur1'!T23</f>
        <v>0</v>
      </c>
      <c r="S134" s="11"/>
    </row>
    <row r="135" spans="1:19" x14ac:dyDescent="0.25">
      <c r="A135" s="72"/>
      <c r="B135" s="148">
        <f>'DA-DAS contributeur1'!B24</f>
        <v>0</v>
      </c>
      <c r="C135" s="148">
        <f>'DA-DAS contributeur1'!D24</f>
        <v>0</v>
      </c>
      <c r="D135" s="149">
        <f>'DA-DAS contributeur1'!F24</f>
        <v>0</v>
      </c>
      <c r="E135" s="149">
        <f>'DA-DAS contributeur1'!G24</f>
        <v>0</v>
      </c>
      <c r="F135" s="149">
        <f>'DA-DAS contributeur1'!H24</f>
        <v>0</v>
      </c>
      <c r="G135" s="149">
        <f>'DA-DAS contributeur1'!I24</f>
        <v>0</v>
      </c>
      <c r="H135" s="149">
        <f>'DA-DAS contributeur1'!J24</f>
        <v>0</v>
      </c>
      <c r="I135" s="149">
        <f>'DA-DAS contributeur1'!K24</f>
        <v>0</v>
      </c>
      <c r="J135" s="149">
        <f>'DA-DAS contributeur1'!L24</f>
        <v>0</v>
      </c>
      <c r="K135" s="149">
        <f>'DA-DAS contributeur1'!M24</f>
        <v>0</v>
      </c>
      <c r="L135" s="149">
        <f>'DA-DAS contributeur1'!N24</f>
        <v>0</v>
      </c>
      <c r="M135" s="149">
        <f>'DA-DAS contributeur1'!O24</f>
        <v>0</v>
      </c>
      <c r="N135" s="149">
        <f>'DA-DAS contributeur1'!P24</f>
        <v>0</v>
      </c>
      <c r="O135" s="149">
        <f>'DA-DAS contributeur1'!Q24</f>
        <v>0</v>
      </c>
      <c r="P135" s="149">
        <f>'DA-DAS contributeur1'!R24</f>
        <v>0</v>
      </c>
      <c r="Q135" s="149">
        <f>'DA-DAS contributeur1'!S24</f>
        <v>0</v>
      </c>
      <c r="R135" s="149">
        <f>'DA-DAS contributeur1'!T24</f>
        <v>0</v>
      </c>
      <c r="S135" s="11"/>
    </row>
    <row r="136" spans="1:19" x14ac:dyDescent="0.25">
      <c r="A136" s="72"/>
      <c r="B136" s="148">
        <f>'DA-DAS contributeur1'!B25</f>
        <v>0</v>
      </c>
      <c r="C136" s="148">
        <f>'DA-DAS contributeur1'!D25</f>
        <v>0</v>
      </c>
      <c r="D136" s="149">
        <f>'DA-DAS contributeur1'!F25</f>
        <v>0</v>
      </c>
      <c r="E136" s="149">
        <f>'DA-DAS contributeur1'!G25</f>
        <v>0</v>
      </c>
      <c r="F136" s="149">
        <f>'DA-DAS contributeur1'!H25</f>
        <v>0</v>
      </c>
      <c r="G136" s="149">
        <f>'DA-DAS contributeur1'!I25</f>
        <v>0</v>
      </c>
      <c r="H136" s="149">
        <f>'DA-DAS contributeur1'!J25</f>
        <v>0</v>
      </c>
      <c r="I136" s="149">
        <f>'DA-DAS contributeur1'!K25</f>
        <v>0</v>
      </c>
      <c r="J136" s="149">
        <f>'DA-DAS contributeur1'!L25</f>
        <v>0</v>
      </c>
      <c r="K136" s="149">
        <f>'DA-DAS contributeur1'!M25</f>
        <v>0</v>
      </c>
      <c r="L136" s="149">
        <f>'DA-DAS contributeur1'!N25</f>
        <v>0</v>
      </c>
      <c r="M136" s="149">
        <f>'DA-DAS contributeur1'!O25</f>
        <v>0</v>
      </c>
      <c r="N136" s="149">
        <f>'DA-DAS contributeur1'!P25</f>
        <v>0</v>
      </c>
      <c r="O136" s="149">
        <f>'DA-DAS contributeur1'!Q25</f>
        <v>0</v>
      </c>
      <c r="P136" s="149">
        <f>'DA-DAS contributeur1'!R25</f>
        <v>0</v>
      </c>
      <c r="Q136" s="149">
        <f>'DA-DAS contributeur1'!S25</f>
        <v>0</v>
      </c>
      <c r="R136" s="149">
        <f>'DA-DAS contributeur1'!T25</f>
        <v>0</v>
      </c>
      <c r="S136" s="11"/>
    </row>
    <row r="137" spans="1:19" x14ac:dyDescent="0.25">
      <c r="A137" s="72"/>
      <c r="B137" s="148">
        <f>'DA-DAS contributeur1'!B26</f>
        <v>0</v>
      </c>
      <c r="C137" s="148">
        <f>'DA-DAS contributeur1'!D26</f>
        <v>0</v>
      </c>
      <c r="D137" s="149">
        <f>'DA-DAS contributeur1'!F26</f>
        <v>0</v>
      </c>
      <c r="E137" s="149">
        <f>'DA-DAS contributeur1'!G26</f>
        <v>0</v>
      </c>
      <c r="F137" s="149">
        <f>'DA-DAS contributeur1'!H26</f>
        <v>0</v>
      </c>
      <c r="G137" s="149">
        <f>'DA-DAS contributeur1'!I26</f>
        <v>0</v>
      </c>
      <c r="H137" s="149">
        <f>'DA-DAS contributeur1'!J26</f>
        <v>0</v>
      </c>
      <c r="I137" s="149">
        <f>'DA-DAS contributeur1'!K26</f>
        <v>0</v>
      </c>
      <c r="J137" s="149">
        <f>'DA-DAS contributeur1'!L26</f>
        <v>0</v>
      </c>
      <c r="K137" s="149">
        <f>'DA-DAS contributeur1'!M26</f>
        <v>0</v>
      </c>
      <c r="L137" s="149">
        <f>'DA-DAS contributeur1'!N26</f>
        <v>0</v>
      </c>
      <c r="M137" s="149">
        <f>'DA-DAS contributeur1'!O26</f>
        <v>0</v>
      </c>
      <c r="N137" s="149">
        <f>'DA-DAS contributeur1'!P26</f>
        <v>0</v>
      </c>
      <c r="O137" s="149">
        <f>'DA-DAS contributeur1'!Q26</f>
        <v>0</v>
      </c>
      <c r="P137" s="149">
        <f>'DA-DAS contributeur1'!R26</f>
        <v>0</v>
      </c>
      <c r="Q137" s="149">
        <f>'DA-DAS contributeur1'!S26</f>
        <v>0</v>
      </c>
      <c r="R137" s="149">
        <f>'DA-DAS contributeur1'!T26</f>
        <v>0</v>
      </c>
      <c r="S137" s="11"/>
    </row>
    <row r="138" spans="1:19" x14ac:dyDescent="0.25">
      <c r="A138" s="72"/>
      <c r="B138" s="148">
        <f>'DA-DAS contributeur1'!B27</f>
        <v>0</v>
      </c>
      <c r="C138" s="148">
        <f>'DA-DAS contributeur1'!D27</f>
        <v>0</v>
      </c>
      <c r="D138" s="149">
        <f>'DA-DAS contributeur1'!F27</f>
        <v>0</v>
      </c>
      <c r="E138" s="149">
        <f>'DA-DAS contributeur1'!G27</f>
        <v>0</v>
      </c>
      <c r="F138" s="149">
        <f>'DA-DAS contributeur1'!H27</f>
        <v>0</v>
      </c>
      <c r="G138" s="149">
        <f>'DA-DAS contributeur1'!I27</f>
        <v>0</v>
      </c>
      <c r="H138" s="149">
        <f>'DA-DAS contributeur1'!J27</f>
        <v>0</v>
      </c>
      <c r="I138" s="149">
        <f>'DA-DAS contributeur1'!K27</f>
        <v>0</v>
      </c>
      <c r="J138" s="149">
        <f>'DA-DAS contributeur1'!L27</f>
        <v>0</v>
      </c>
      <c r="K138" s="149">
        <f>'DA-DAS contributeur1'!M27</f>
        <v>0</v>
      </c>
      <c r="L138" s="149">
        <f>'DA-DAS contributeur1'!N27</f>
        <v>0</v>
      </c>
      <c r="M138" s="149">
        <f>'DA-DAS contributeur1'!O27</f>
        <v>0</v>
      </c>
      <c r="N138" s="149">
        <f>'DA-DAS contributeur1'!P27</f>
        <v>0</v>
      </c>
      <c r="O138" s="149">
        <f>'DA-DAS contributeur1'!Q27</f>
        <v>0</v>
      </c>
      <c r="P138" s="149">
        <f>'DA-DAS contributeur1'!R27</f>
        <v>0</v>
      </c>
      <c r="Q138" s="149">
        <f>'DA-DAS contributeur1'!S27</f>
        <v>0</v>
      </c>
      <c r="R138" s="149">
        <f>'DA-DAS contributeur1'!T27</f>
        <v>0</v>
      </c>
      <c r="S138" s="11"/>
    </row>
    <row r="139" spans="1:19" x14ac:dyDescent="0.25">
      <c r="A139" s="72"/>
      <c r="B139" s="148">
        <f>'DA-DAS contributeur1'!B28</f>
        <v>0</v>
      </c>
      <c r="C139" s="148">
        <f>'DA-DAS contributeur1'!D28</f>
        <v>0</v>
      </c>
      <c r="D139" s="149">
        <f>'DA-DAS contributeur1'!F28</f>
        <v>0</v>
      </c>
      <c r="E139" s="149">
        <f>'DA-DAS contributeur1'!G28</f>
        <v>0</v>
      </c>
      <c r="F139" s="149">
        <f>'DA-DAS contributeur1'!H28</f>
        <v>0</v>
      </c>
      <c r="G139" s="149">
        <f>'DA-DAS contributeur1'!I28</f>
        <v>0</v>
      </c>
      <c r="H139" s="149">
        <f>'DA-DAS contributeur1'!J28</f>
        <v>0</v>
      </c>
      <c r="I139" s="149">
        <f>'DA-DAS contributeur1'!K28</f>
        <v>0</v>
      </c>
      <c r="J139" s="149">
        <f>'DA-DAS contributeur1'!L28</f>
        <v>0</v>
      </c>
      <c r="K139" s="149">
        <f>'DA-DAS contributeur1'!M28</f>
        <v>0</v>
      </c>
      <c r="L139" s="149">
        <f>'DA-DAS contributeur1'!N28</f>
        <v>0</v>
      </c>
      <c r="M139" s="149">
        <f>'DA-DAS contributeur1'!O28</f>
        <v>0</v>
      </c>
      <c r="N139" s="149">
        <f>'DA-DAS contributeur1'!P28</f>
        <v>0</v>
      </c>
      <c r="O139" s="149">
        <f>'DA-DAS contributeur1'!Q28</f>
        <v>0</v>
      </c>
      <c r="P139" s="149">
        <f>'DA-DAS contributeur1'!R28</f>
        <v>0</v>
      </c>
      <c r="Q139" s="149">
        <f>'DA-DAS contributeur1'!S28</f>
        <v>0</v>
      </c>
      <c r="R139" s="149">
        <f>'DA-DAS contributeur1'!T28</f>
        <v>0</v>
      </c>
      <c r="S139" s="11"/>
    </row>
    <row r="140" spans="1:19" x14ac:dyDescent="0.25">
      <c r="A140" s="72"/>
      <c r="B140" s="148">
        <f>'DA-DAS contributeur1'!B29</f>
        <v>0</v>
      </c>
      <c r="C140" s="148">
        <f>'DA-DAS contributeur1'!D29</f>
        <v>0</v>
      </c>
      <c r="D140" s="149">
        <f>'DA-DAS contributeur1'!F29</f>
        <v>0</v>
      </c>
      <c r="E140" s="149">
        <f>'DA-DAS contributeur1'!G29</f>
        <v>0</v>
      </c>
      <c r="F140" s="149">
        <f>'DA-DAS contributeur1'!H29</f>
        <v>0</v>
      </c>
      <c r="G140" s="149">
        <f>'DA-DAS contributeur1'!I29</f>
        <v>0</v>
      </c>
      <c r="H140" s="149">
        <f>'DA-DAS contributeur1'!J29</f>
        <v>0</v>
      </c>
      <c r="I140" s="149">
        <f>'DA-DAS contributeur1'!K29</f>
        <v>0</v>
      </c>
      <c r="J140" s="149">
        <f>'DA-DAS contributeur1'!L29</f>
        <v>0</v>
      </c>
      <c r="K140" s="149">
        <f>'DA-DAS contributeur1'!M29</f>
        <v>0</v>
      </c>
      <c r="L140" s="149">
        <f>'DA-DAS contributeur1'!N29</f>
        <v>0</v>
      </c>
      <c r="M140" s="149">
        <f>'DA-DAS contributeur1'!O29</f>
        <v>0</v>
      </c>
      <c r="N140" s="149">
        <f>'DA-DAS contributeur1'!P29</f>
        <v>0</v>
      </c>
      <c r="O140" s="149">
        <f>'DA-DAS contributeur1'!Q29</f>
        <v>0</v>
      </c>
      <c r="P140" s="149">
        <f>'DA-DAS contributeur1'!R29</f>
        <v>0</v>
      </c>
      <c r="Q140" s="149">
        <f>'DA-DAS contributeur1'!S29</f>
        <v>0</v>
      </c>
      <c r="R140" s="149">
        <f>'DA-DAS contributeur1'!T29</f>
        <v>0</v>
      </c>
      <c r="S140" s="11"/>
    </row>
    <row r="141" spans="1:19" x14ac:dyDescent="0.25">
      <c r="A141" s="72"/>
      <c r="B141" s="148">
        <f>'DA-DAS contributeur1'!B30</f>
        <v>0</v>
      </c>
      <c r="C141" s="148">
        <f>'DA-DAS contributeur1'!D30</f>
        <v>0</v>
      </c>
      <c r="D141" s="149">
        <f>'DA-DAS contributeur1'!F30</f>
        <v>0</v>
      </c>
      <c r="E141" s="149">
        <f>'DA-DAS contributeur1'!G30</f>
        <v>0</v>
      </c>
      <c r="F141" s="149">
        <f>'DA-DAS contributeur1'!H30</f>
        <v>0</v>
      </c>
      <c r="G141" s="149">
        <f>'DA-DAS contributeur1'!I30</f>
        <v>0</v>
      </c>
      <c r="H141" s="149">
        <f>'DA-DAS contributeur1'!J30</f>
        <v>0</v>
      </c>
      <c r="I141" s="149">
        <f>'DA-DAS contributeur1'!K30</f>
        <v>0</v>
      </c>
      <c r="J141" s="149">
        <f>'DA-DAS contributeur1'!L30</f>
        <v>0</v>
      </c>
      <c r="K141" s="149">
        <f>'DA-DAS contributeur1'!M30</f>
        <v>0</v>
      </c>
      <c r="L141" s="149">
        <f>'DA-DAS contributeur1'!N30</f>
        <v>0</v>
      </c>
      <c r="M141" s="149">
        <f>'DA-DAS contributeur1'!O30</f>
        <v>0</v>
      </c>
      <c r="N141" s="149">
        <f>'DA-DAS contributeur1'!P30</f>
        <v>0</v>
      </c>
      <c r="O141" s="149">
        <f>'DA-DAS contributeur1'!Q30</f>
        <v>0</v>
      </c>
      <c r="P141" s="149">
        <f>'DA-DAS contributeur1'!R30</f>
        <v>0</v>
      </c>
      <c r="Q141" s="149">
        <f>'DA-DAS contributeur1'!S30</f>
        <v>0</v>
      </c>
      <c r="R141" s="149">
        <f>'DA-DAS contributeur1'!T30</f>
        <v>0</v>
      </c>
      <c r="S141" s="11"/>
    </row>
    <row r="142" spans="1:19" x14ac:dyDescent="0.25">
      <c r="A142" s="72"/>
      <c r="B142" s="148">
        <f>'DA-DAS contributeur1'!B31</f>
        <v>0</v>
      </c>
      <c r="C142" s="148">
        <f>'DA-DAS contributeur1'!D31</f>
        <v>0</v>
      </c>
      <c r="D142" s="149">
        <f>'DA-DAS contributeur1'!F31</f>
        <v>0</v>
      </c>
      <c r="E142" s="149">
        <f>'DA-DAS contributeur1'!G31</f>
        <v>0</v>
      </c>
      <c r="F142" s="149">
        <f>'DA-DAS contributeur1'!H31</f>
        <v>0</v>
      </c>
      <c r="G142" s="149">
        <f>'DA-DAS contributeur1'!I31</f>
        <v>0</v>
      </c>
      <c r="H142" s="149">
        <f>'DA-DAS contributeur1'!J31</f>
        <v>0</v>
      </c>
      <c r="I142" s="149">
        <f>'DA-DAS contributeur1'!K31</f>
        <v>0</v>
      </c>
      <c r="J142" s="149">
        <f>'DA-DAS contributeur1'!L31</f>
        <v>0</v>
      </c>
      <c r="K142" s="149">
        <f>'DA-DAS contributeur1'!M31</f>
        <v>0</v>
      </c>
      <c r="L142" s="149">
        <f>'DA-DAS contributeur1'!N31</f>
        <v>0</v>
      </c>
      <c r="M142" s="149">
        <f>'DA-DAS contributeur1'!O31</f>
        <v>0</v>
      </c>
      <c r="N142" s="149">
        <f>'DA-DAS contributeur1'!P31</f>
        <v>0</v>
      </c>
      <c r="O142" s="149">
        <f>'DA-DAS contributeur1'!Q31</f>
        <v>0</v>
      </c>
      <c r="P142" s="149">
        <f>'DA-DAS contributeur1'!R31</f>
        <v>0</v>
      </c>
      <c r="Q142" s="149">
        <f>'DA-DAS contributeur1'!S31</f>
        <v>0</v>
      </c>
      <c r="R142" s="149">
        <f>'DA-DAS contributeur1'!T31</f>
        <v>0</v>
      </c>
      <c r="S142" s="11"/>
    </row>
    <row r="143" spans="1:19" x14ac:dyDescent="0.25">
      <c r="A143" s="72"/>
      <c r="B143" s="148">
        <f>'DA-DAS contributeur1'!B32</f>
        <v>0</v>
      </c>
      <c r="C143" s="148">
        <f>'DA-DAS contributeur1'!D32</f>
        <v>0</v>
      </c>
      <c r="D143" s="149">
        <f>'DA-DAS contributeur1'!F32</f>
        <v>0</v>
      </c>
      <c r="E143" s="149">
        <f>'DA-DAS contributeur1'!G32</f>
        <v>0</v>
      </c>
      <c r="F143" s="149">
        <f>'DA-DAS contributeur1'!H32</f>
        <v>0</v>
      </c>
      <c r="G143" s="149">
        <f>'DA-DAS contributeur1'!I32</f>
        <v>0</v>
      </c>
      <c r="H143" s="149">
        <f>'DA-DAS contributeur1'!J32</f>
        <v>0</v>
      </c>
      <c r="I143" s="149">
        <f>'DA-DAS contributeur1'!K32</f>
        <v>0</v>
      </c>
      <c r="J143" s="149">
        <f>'DA-DAS contributeur1'!L32</f>
        <v>0</v>
      </c>
      <c r="K143" s="149">
        <f>'DA-DAS contributeur1'!M32</f>
        <v>0</v>
      </c>
      <c r="L143" s="149">
        <f>'DA-DAS contributeur1'!N32</f>
        <v>0</v>
      </c>
      <c r="M143" s="149">
        <f>'DA-DAS contributeur1'!O32</f>
        <v>0</v>
      </c>
      <c r="N143" s="149">
        <f>'DA-DAS contributeur1'!P32</f>
        <v>0</v>
      </c>
      <c r="O143" s="149">
        <f>'DA-DAS contributeur1'!Q32</f>
        <v>0</v>
      </c>
      <c r="P143" s="149">
        <f>'DA-DAS contributeur1'!R32</f>
        <v>0</v>
      </c>
      <c r="Q143" s="149">
        <f>'DA-DAS contributeur1'!S32</f>
        <v>0</v>
      </c>
      <c r="R143" s="149">
        <f>'DA-DAS contributeur1'!T32</f>
        <v>0</v>
      </c>
      <c r="S143" s="11"/>
    </row>
    <row r="144" spans="1:19" x14ac:dyDescent="0.25">
      <c r="A144" s="72"/>
      <c r="B144" s="148">
        <f>'DA-DAS contributeur1'!B33</f>
        <v>0</v>
      </c>
      <c r="C144" s="148">
        <f>'DA-DAS contributeur1'!D33</f>
        <v>0</v>
      </c>
      <c r="D144" s="149">
        <f>'DA-DAS contributeur1'!F33</f>
        <v>0</v>
      </c>
      <c r="E144" s="149">
        <f>'DA-DAS contributeur1'!G33</f>
        <v>0</v>
      </c>
      <c r="F144" s="149">
        <f>'DA-DAS contributeur1'!H33</f>
        <v>0</v>
      </c>
      <c r="G144" s="149">
        <f>'DA-DAS contributeur1'!I33</f>
        <v>0</v>
      </c>
      <c r="H144" s="149">
        <f>'DA-DAS contributeur1'!J33</f>
        <v>0</v>
      </c>
      <c r="I144" s="149">
        <f>'DA-DAS contributeur1'!K33</f>
        <v>0</v>
      </c>
      <c r="J144" s="149">
        <f>'DA-DAS contributeur1'!L33</f>
        <v>0</v>
      </c>
      <c r="K144" s="149">
        <f>'DA-DAS contributeur1'!M33</f>
        <v>0</v>
      </c>
      <c r="L144" s="149">
        <f>'DA-DAS contributeur1'!N33</f>
        <v>0</v>
      </c>
      <c r="M144" s="149">
        <f>'DA-DAS contributeur1'!O33</f>
        <v>0</v>
      </c>
      <c r="N144" s="149">
        <f>'DA-DAS contributeur1'!P33</f>
        <v>0</v>
      </c>
      <c r="O144" s="149">
        <f>'DA-DAS contributeur1'!Q33</f>
        <v>0</v>
      </c>
      <c r="P144" s="149">
        <f>'DA-DAS contributeur1'!R33</f>
        <v>0</v>
      </c>
      <c r="Q144" s="149">
        <f>'DA-DAS contributeur1'!S33</f>
        <v>0</v>
      </c>
      <c r="R144" s="149">
        <f>'DA-DAS contributeur1'!T33</f>
        <v>0</v>
      </c>
      <c r="S144" s="11"/>
    </row>
    <row r="145" spans="1:19" x14ac:dyDescent="0.25">
      <c r="A145" s="72"/>
      <c r="B145" s="148">
        <f>'DA-DAS contributeur1'!B34</f>
        <v>0</v>
      </c>
      <c r="C145" s="148">
        <f>'DA-DAS contributeur1'!D34</f>
        <v>0</v>
      </c>
      <c r="D145" s="149">
        <f>'DA-DAS contributeur1'!F34</f>
        <v>0</v>
      </c>
      <c r="E145" s="149">
        <f>'DA-DAS contributeur1'!G34</f>
        <v>0</v>
      </c>
      <c r="F145" s="149">
        <f>'DA-DAS contributeur1'!H34</f>
        <v>0</v>
      </c>
      <c r="G145" s="149">
        <f>'DA-DAS contributeur1'!I34</f>
        <v>0</v>
      </c>
      <c r="H145" s="149">
        <f>'DA-DAS contributeur1'!J34</f>
        <v>0</v>
      </c>
      <c r="I145" s="149">
        <f>'DA-DAS contributeur1'!K34</f>
        <v>0</v>
      </c>
      <c r="J145" s="149">
        <f>'DA-DAS contributeur1'!L34</f>
        <v>0</v>
      </c>
      <c r="K145" s="149">
        <f>'DA-DAS contributeur1'!M34</f>
        <v>0</v>
      </c>
      <c r="L145" s="149">
        <f>'DA-DAS contributeur1'!N34</f>
        <v>0</v>
      </c>
      <c r="M145" s="149">
        <f>'DA-DAS contributeur1'!O34</f>
        <v>0</v>
      </c>
      <c r="N145" s="149">
        <f>'DA-DAS contributeur1'!P34</f>
        <v>0</v>
      </c>
      <c r="O145" s="149">
        <f>'DA-DAS contributeur1'!Q34</f>
        <v>0</v>
      </c>
      <c r="P145" s="149">
        <f>'DA-DAS contributeur1'!R34</f>
        <v>0</v>
      </c>
      <c r="Q145" s="149">
        <f>'DA-DAS contributeur1'!S34</f>
        <v>0</v>
      </c>
      <c r="R145" s="149">
        <f>'DA-DAS contributeur1'!T34</f>
        <v>0</v>
      </c>
      <c r="S145" s="11"/>
    </row>
    <row r="146" spans="1:19" x14ac:dyDescent="0.25">
      <c r="A146" s="72"/>
      <c r="B146" s="148">
        <f>'DA-DAS contributeur1'!B35</f>
        <v>0</v>
      </c>
      <c r="C146" s="148">
        <f>'DA-DAS contributeur1'!D35</f>
        <v>0</v>
      </c>
      <c r="D146" s="149">
        <f>'DA-DAS contributeur1'!F35</f>
        <v>0</v>
      </c>
      <c r="E146" s="149">
        <f>'DA-DAS contributeur1'!G35</f>
        <v>0</v>
      </c>
      <c r="F146" s="149">
        <f>'DA-DAS contributeur1'!H35</f>
        <v>0</v>
      </c>
      <c r="G146" s="149">
        <f>'DA-DAS contributeur1'!I35</f>
        <v>0</v>
      </c>
      <c r="H146" s="149">
        <f>'DA-DAS contributeur1'!J35</f>
        <v>0</v>
      </c>
      <c r="I146" s="149">
        <f>'DA-DAS contributeur1'!K35</f>
        <v>0</v>
      </c>
      <c r="J146" s="149">
        <f>'DA-DAS contributeur1'!L35</f>
        <v>0</v>
      </c>
      <c r="K146" s="149">
        <f>'DA-DAS contributeur1'!M35</f>
        <v>0</v>
      </c>
      <c r="L146" s="149">
        <f>'DA-DAS contributeur1'!N35</f>
        <v>0</v>
      </c>
      <c r="M146" s="149">
        <f>'DA-DAS contributeur1'!O35</f>
        <v>0</v>
      </c>
      <c r="N146" s="149">
        <f>'DA-DAS contributeur1'!P35</f>
        <v>0</v>
      </c>
      <c r="O146" s="149">
        <f>'DA-DAS contributeur1'!Q35</f>
        <v>0</v>
      </c>
      <c r="P146" s="149">
        <f>'DA-DAS contributeur1'!R35</f>
        <v>0</v>
      </c>
      <c r="Q146" s="149">
        <f>'DA-DAS contributeur1'!S35</f>
        <v>0</v>
      </c>
      <c r="R146" s="149">
        <f>'DA-DAS contributeur1'!T35</f>
        <v>0</v>
      </c>
      <c r="S146" s="11"/>
    </row>
    <row r="147" spans="1:19" x14ac:dyDescent="0.25">
      <c r="A147" s="72"/>
      <c r="B147" s="148">
        <f>'DA-DAS contributeur1'!B36</f>
        <v>0</v>
      </c>
      <c r="C147" s="148">
        <f>'DA-DAS contributeur1'!D36</f>
        <v>0</v>
      </c>
      <c r="D147" s="149">
        <f>'DA-DAS contributeur1'!F36</f>
        <v>0</v>
      </c>
      <c r="E147" s="149">
        <f>'DA-DAS contributeur1'!G36</f>
        <v>0</v>
      </c>
      <c r="F147" s="149">
        <f>'DA-DAS contributeur1'!H36</f>
        <v>0</v>
      </c>
      <c r="G147" s="149">
        <f>'DA-DAS contributeur1'!I36</f>
        <v>0</v>
      </c>
      <c r="H147" s="149">
        <f>'DA-DAS contributeur1'!J36</f>
        <v>0</v>
      </c>
      <c r="I147" s="149">
        <f>'DA-DAS contributeur1'!K36</f>
        <v>0</v>
      </c>
      <c r="J147" s="149">
        <f>'DA-DAS contributeur1'!L36</f>
        <v>0</v>
      </c>
      <c r="K147" s="149">
        <f>'DA-DAS contributeur1'!M36</f>
        <v>0</v>
      </c>
      <c r="L147" s="149">
        <f>'DA-DAS contributeur1'!N36</f>
        <v>0</v>
      </c>
      <c r="M147" s="149">
        <f>'DA-DAS contributeur1'!O36</f>
        <v>0</v>
      </c>
      <c r="N147" s="149">
        <f>'DA-DAS contributeur1'!P36</f>
        <v>0</v>
      </c>
      <c r="O147" s="149">
        <f>'DA-DAS contributeur1'!Q36</f>
        <v>0</v>
      </c>
      <c r="P147" s="149">
        <f>'DA-DAS contributeur1'!R36</f>
        <v>0</v>
      </c>
      <c r="Q147" s="149">
        <f>'DA-DAS contributeur1'!S36</f>
        <v>0</v>
      </c>
      <c r="R147" s="149">
        <f>'DA-DAS contributeur1'!T36</f>
        <v>0</v>
      </c>
      <c r="S147" s="11"/>
    </row>
    <row r="148" spans="1:19" x14ac:dyDescent="0.25">
      <c r="A148" s="72"/>
      <c r="B148" s="148">
        <f>'DA-DAS contributeur1'!B37</f>
        <v>0</v>
      </c>
      <c r="C148" s="148">
        <f>'DA-DAS contributeur1'!D37</f>
        <v>0</v>
      </c>
      <c r="D148" s="149">
        <f>'DA-DAS contributeur1'!F37</f>
        <v>0</v>
      </c>
      <c r="E148" s="149">
        <f>'DA-DAS contributeur1'!G37</f>
        <v>0</v>
      </c>
      <c r="F148" s="149">
        <f>'DA-DAS contributeur1'!H37</f>
        <v>0</v>
      </c>
      <c r="G148" s="149">
        <f>'DA-DAS contributeur1'!I37</f>
        <v>0</v>
      </c>
      <c r="H148" s="149">
        <f>'DA-DAS contributeur1'!J37</f>
        <v>0</v>
      </c>
      <c r="I148" s="149">
        <f>'DA-DAS contributeur1'!K37</f>
        <v>0</v>
      </c>
      <c r="J148" s="149">
        <f>'DA-DAS contributeur1'!L37</f>
        <v>0</v>
      </c>
      <c r="K148" s="149">
        <f>'DA-DAS contributeur1'!M37</f>
        <v>0</v>
      </c>
      <c r="L148" s="149">
        <f>'DA-DAS contributeur1'!N37</f>
        <v>0</v>
      </c>
      <c r="M148" s="149">
        <f>'DA-DAS contributeur1'!O37</f>
        <v>0</v>
      </c>
      <c r="N148" s="149">
        <f>'DA-DAS contributeur1'!P37</f>
        <v>0</v>
      </c>
      <c r="O148" s="149">
        <f>'DA-DAS contributeur1'!Q37</f>
        <v>0</v>
      </c>
      <c r="P148" s="149">
        <f>'DA-DAS contributeur1'!R37</f>
        <v>0</v>
      </c>
      <c r="Q148" s="149">
        <f>'DA-DAS contributeur1'!S37</f>
        <v>0</v>
      </c>
      <c r="R148" s="149">
        <f>'DA-DAS contributeur1'!T37</f>
        <v>0</v>
      </c>
      <c r="S148" s="11"/>
    </row>
    <row r="149" spans="1:19" x14ac:dyDescent="0.25">
      <c r="A149" s="72"/>
      <c r="B149" s="148">
        <f>'DA-DAS contributeur1'!B38</f>
        <v>0</v>
      </c>
      <c r="C149" s="148">
        <f>'DA-DAS contributeur1'!D38</f>
        <v>0</v>
      </c>
      <c r="D149" s="149">
        <f>'DA-DAS contributeur1'!F38</f>
        <v>0</v>
      </c>
      <c r="E149" s="149">
        <f>'DA-DAS contributeur1'!G38</f>
        <v>0</v>
      </c>
      <c r="F149" s="149">
        <f>'DA-DAS contributeur1'!H38</f>
        <v>0</v>
      </c>
      <c r="G149" s="149">
        <f>'DA-DAS contributeur1'!I38</f>
        <v>0</v>
      </c>
      <c r="H149" s="149">
        <f>'DA-DAS contributeur1'!J38</f>
        <v>0</v>
      </c>
      <c r="I149" s="149">
        <f>'DA-DAS contributeur1'!K38</f>
        <v>0</v>
      </c>
      <c r="J149" s="149">
        <f>'DA-DAS contributeur1'!L38</f>
        <v>0</v>
      </c>
      <c r="K149" s="149">
        <f>'DA-DAS contributeur1'!M38</f>
        <v>0</v>
      </c>
      <c r="L149" s="149">
        <f>'DA-DAS contributeur1'!N38</f>
        <v>0</v>
      </c>
      <c r="M149" s="149">
        <f>'DA-DAS contributeur1'!O38</f>
        <v>0</v>
      </c>
      <c r="N149" s="149">
        <f>'DA-DAS contributeur1'!P38</f>
        <v>0</v>
      </c>
      <c r="O149" s="149">
        <f>'DA-DAS contributeur1'!Q38</f>
        <v>0</v>
      </c>
      <c r="P149" s="149">
        <f>'DA-DAS contributeur1'!R38</f>
        <v>0</v>
      </c>
      <c r="Q149" s="149">
        <f>'DA-DAS contributeur1'!S38</f>
        <v>0</v>
      </c>
      <c r="R149" s="149">
        <f>'DA-DAS contributeur1'!T38</f>
        <v>0</v>
      </c>
      <c r="S149" s="11"/>
    </row>
    <row r="150" spans="1:19" x14ac:dyDescent="0.25">
      <c r="A150" s="72"/>
      <c r="B150" s="148">
        <f>'DA-DAS contributeur1'!B39</f>
        <v>0</v>
      </c>
      <c r="C150" s="148">
        <f>'DA-DAS contributeur1'!D39</f>
        <v>0</v>
      </c>
      <c r="D150" s="149">
        <f>'DA-DAS contributeur1'!F39</f>
        <v>0</v>
      </c>
      <c r="E150" s="149">
        <f>'DA-DAS contributeur1'!G39</f>
        <v>0</v>
      </c>
      <c r="F150" s="149">
        <f>'DA-DAS contributeur1'!H39</f>
        <v>0</v>
      </c>
      <c r="G150" s="149">
        <f>'DA-DAS contributeur1'!I39</f>
        <v>0</v>
      </c>
      <c r="H150" s="149">
        <f>'DA-DAS contributeur1'!J39</f>
        <v>0</v>
      </c>
      <c r="I150" s="149">
        <f>'DA-DAS contributeur1'!K39</f>
        <v>0</v>
      </c>
      <c r="J150" s="149">
        <f>'DA-DAS contributeur1'!L39</f>
        <v>0</v>
      </c>
      <c r="K150" s="149">
        <f>'DA-DAS contributeur1'!M39</f>
        <v>0</v>
      </c>
      <c r="L150" s="149">
        <f>'DA-DAS contributeur1'!N39</f>
        <v>0</v>
      </c>
      <c r="M150" s="149">
        <f>'DA-DAS contributeur1'!O39</f>
        <v>0</v>
      </c>
      <c r="N150" s="149">
        <f>'DA-DAS contributeur1'!P39</f>
        <v>0</v>
      </c>
      <c r="O150" s="149">
        <f>'DA-DAS contributeur1'!Q39</f>
        <v>0</v>
      </c>
      <c r="P150" s="149">
        <f>'DA-DAS contributeur1'!R39</f>
        <v>0</v>
      </c>
      <c r="Q150" s="149">
        <f>'DA-DAS contributeur1'!S39</f>
        <v>0</v>
      </c>
      <c r="R150" s="149">
        <f>'DA-DAS contributeur1'!T39</f>
        <v>0</v>
      </c>
      <c r="S150" s="11"/>
    </row>
    <row r="151" spans="1:19" x14ac:dyDescent="0.25">
      <c r="A151" s="72"/>
      <c r="B151" s="148">
        <f>'DA-DAS contributeur1'!B40</f>
        <v>0</v>
      </c>
      <c r="C151" s="148">
        <f>'DA-DAS contributeur1'!D40</f>
        <v>0</v>
      </c>
      <c r="D151" s="149">
        <f>'DA-DAS contributeur1'!F40</f>
        <v>0</v>
      </c>
      <c r="E151" s="149">
        <f>'DA-DAS contributeur1'!G40</f>
        <v>0</v>
      </c>
      <c r="F151" s="149">
        <f>'DA-DAS contributeur1'!H40</f>
        <v>0</v>
      </c>
      <c r="G151" s="149">
        <f>'DA-DAS contributeur1'!I40</f>
        <v>0</v>
      </c>
      <c r="H151" s="149">
        <f>'DA-DAS contributeur1'!J40</f>
        <v>0</v>
      </c>
      <c r="I151" s="149">
        <f>'DA-DAS contributeur1'!K40</f>
        <v>0</v>
      </c>
      <c r="J151" s="149">
        <f>'DA-DAS contributeur1'!L40</f>
        <v>0</v>
      </c>
      <c r="K151" s="149">
        <f>'DA-DAS contributeur1'!M40</f>
        <v>0</v>
      </c>
      <c r="L151" s="149">
        <f>'DA-DAS contributeur1'!N40</f>
        <v>0</v>
      </c>
      <c r="M151" s="149">
        <f>'DA-DAS contributeur1'!O40</f>
        <v>0</v>
      </c>
      <c r="N151" s="149">
        <f>'DA-DAS contributeur1'!P40</f>
        <v>0</v>
      </c>
      <c r="O151" s="149">
        <f>'DA-DAS contributeur1'!Q40</f>
        <v>0</v>
      </c>
      <c r="P151" s="149">
        <f>'DA-DAS contributeur1'!R40</f>
        <v>0</v>
      </c>
      <c r="Q151" s="149">
        <f>'DA-DAS contributeur1'!S40</f>
        <v>0</v>
      </c>
      <c r="R151" s="149">
        <f>'DA-DAS contributeur1'!T40</f>
        <v>0</v>
      </c>
      <c r="S151" s="11"/>
    </row>
    <row r="152" spans="1:19" x14ac:dyDescent="0.25">
      <c r="A152" s="72"/>
      <c r="B152" s="148">
        <f>'DA-DAS contributeur1'!B41</f>
        <v>0</v>
      </c>
      <c r="C152" s="148">
        <f>'DA-DAS contributeur1'!D41</f>
        <v>0</v>
      </c>
      <c r="D152" s="149">
        <f>'DA-DAS contributeur1'!F41</f>
        <v>0</v>
      </c>
      <c r="E152" s="149">
        <f>'DA-DAS contributeur1'!G41</f>
        <v>0</v>
      </c>
      <c r="F152" s="149">
        <f>'DA-DAS contributeur1'!H41</f>
        <v>0</v>
      </c>
      <c r="G152" s="149">
        <f>'DA-DAS contributeur1'!I41</f>
        <v>0</v>
      </c>
      <c r="H152" s="149">
        <f>'DA-DAS contributeur1'!J41</f>
        <v>0</v>
      </c>
      <c r="I152" s="149">
        <f>'DA-DAS contributeur1'!K41</f>
        <v>0</v>
      </c>
      <c r="J152" s="149">
        <f>'DA-DAS contributeur1'!L41</f>
        <v>0</v>
      </c>
      <c r="K152" s="149">
        <f>'DA-DAS contributeur1'!M41</f>
        <v>0</v>
      </c>
      <c r="L152" s="149">
        <f>'DA-DAS contributeur1'!N41</f>
        <v>0</v>
      </c>
      <c r="M152" s="149">
        <f>'DA-DAS contributeur1'!O41</f>
        <v>0</v>
      </c>
      <c r="N152" s="149">
        <f>'DA-DAS contributeur1'!P41</f>
        <v>0</v>
      </c>
      <c r="O152" s="149">
        <f>'DA-DAS contributeur1'!Q41</f>
        <v>0</v>
      </c>
      <c r="P152" s="149">
        <f>'DA-DAS contributeur1'!R41</f>
        <v>0</v>
      </c>
      <c r="Q152" s="149">
        <f>'DA-DAS contributeur1'!S41</f>
        <v>0</v>
      </c>
      <c r="R152" s="149">
        <f>'DA-DAS contributeur1'!T41</f>
        <v>0</v>
      </c>
      <c r="S152" s="11"/>
    </row>
    <row r="153" spans="1:19" x14ac:dyDescent="0.25">
      <c r="A153" s="72"/>
      <c r="B153" s="148">
        <f>'DA-DAS contributeur1'!B42</f>
        <v>0</v>
      </c>
      <c r="C153" s="148">
        <f>'DA-DAS contributeur1'!D42</f>
        <v>0</v>
      </c>
      <c r="D153" s="149">
        <f>'DA-DAS contributeur1'!F42</f>
        <v>0</v>
      </c>
      <c r="E153" s="149">
        <f>'DA-DAS contributeur1'!G42</f>
        <v>0</v>
      </c>
      <c r="F153" s="149">
        <f>'DA-DAS contributeur1'!H42</f>
        <v>0</v>
      </c>
      <c r="G153" s="149">
        <f>'DA-DAS contributeur1'!I42</f>
        <v>0</v>
      </c>
      <c r="H153" s="149">
        <f>'DA-DAS contributeur1'!J42</f>
        <v>0</v>
      </c>
      <c r="I153" s="149">
        <f>'DA-DAS contributeur1'!K42</f>
        <v>0</v>
      </c>
      <c r="J153" s="149">
        <f>'DA-DAS contributeur1'!L42</f>
        <v>0</v>
      </c>
      <c r="K153" s="149">
        <f>'DA-DAS contributeur1'!M42</f>
        <v>0</v>
      </c>
      <c r="L153" s="149">
        <f>'DA-DAS contributeur1'!N42</f>
        <v>0</v>
      </c>
      <c r="M153" s="149">
        <f>'DA-DAS contributeur1'!O42</f>
        <v>0</v>
      </c>
      <c r="N153" s="149">
        <f>'DA-DAS contributeur1'!P42</f>
        <v>0</v>
      </c>
      <c r="O153" s="149">
        <f>'DA-DAS contributeur1'!Q42</f>
        <v>0</v>
      </c>
      <c r="P153" s="149">
        <f>'DA-DAS contributeur1'!R42</f>
        <v>0</v>
      </c>
      <c r="Q153" s="149">
        <f>'DA-DAS contributeur1'!S42</f>
        <v>0</v>
      </c>
      <c r="R153" s="149">
        <f>'DA-DAS contributeur1'!T42</f>
        <v>0</v>
      </c>
      <c r="S153" s="11"/>
    </row>
    <row r="154" spans="1:19" x14ac:dyDescent="0.25">
      <c r="A154" s="72"/>
      <c r="B154" s="148">
        <f>'DA-DAS contributeur1'!B43</f>
        <v>0</v>
      </c>
      <c r="C154" s="148">
        <f>'DA-DAS contributeur1'!D43</f>
        <v>0</v>
      </c>
      <c r="D154" s="149">
        <f>'DA-DAS contributeur1'!F43</f>
        <v>0</v>
      </c>
      <c r="E154" s="149">
        <f>'DA-DAS contributeur1'!G43</f>
        <v>0</v>
      </c>
      <c r="F154" s="149">
        <f>'DA-DAS contributeur1'!H43</f>
        <v>0</v>
      </c>
      <c r="G154" s="149">
        <f>'DA-DAS contributeur1'!I43</f>
        <v>0</v>
      </c>
      <c r="H154" s="149">
        <f>'DA-DAS contributeur1'!J43</f>
        <v>0</v>
      </c>
      <c r="I154" s="149">
        <f>'DA-DAS contributeur1'!K43</f>
        <v>0</v>
      </c>
      <c r="J154" s="149">
        <f>'DA-DAS contributeur1'!L43</f>
        <v>0</v>
      </c>
      <c r="K154" s="149">
        <f>'DA-DAS contributeur1'!M43</f>
        <v>0</v>
      </c>
      <c r="L154" s="149">
        <f>'DA-DAS contributeur1'!N43</f>
        <v>0</v>
      </c>
      <c r="M154" s="149">
        <f>'DA-DAS contributeur1'!O43</f>
        <v>0</v>
      </c>
      <c r="N154" s="149">
        <f>'DA-DAS contributeur1'!P43</f>
        <v>0</v>
      </c>
      <c r="O154" s="149">
        <f>'DA-DAS contributeur1'!Q43</f>
        <v>0</v>
      </c>
      <c r="P154" s="149">
        <f>'DA-DAS contributeur1'!R43</f>
        <v>0</v>
      </c>
      <c r="Q154" s="149">
        <f>'DA-DAS contributeur1'!S43</f>
        <v>0</v>
      </c>
      <c r="R154" s="149">
        <f>'DA-DAS contributeur1'!T43</f>
        <v>0</v>
      </c>
      <c r="S154" s="11"/>
    </row>
    <row r="155" spans="1:19" x14ac:dyDescent="0.25">
      <c r="A155" s="72"/>
      <c r="B155" s="148">
        <f>'DA-DAS contributeur1'!B44</f>
        <v>0</v>
      </c>
      <c r="C155" s="148">
        <f>'DA-DAS contributeur1'!D44</f>
        <v>0</v>
      </c>
      <c r="D155" s="149">
        <f>'DA-DAS contributeur1'!F44</f>
        <v>0</v>
      </c>
      <c r="E155" s="149">
        <f>'DA-DAS contributeur1'!G44</f>
        <v>0</v>
      </c>
      <c r="F155" s="149">
        <f>'DA-DAS contributeur1'!H44</f>
        <v>0</v>
      </c>
      <c r="G155" s="149">
        <f>'DA-DAS contributeur1'!I44</f>
        <v>0</v>
      </c>
      <c r="H155" s="149">
        <f>'DA-DAS contributeur1'!J44</f>
        <v>0</v>
      </c>
      <c r="I155" s="149">
        <f>'DA-DAS contributeur1'!K44</f>
        <v>0</v>
      </c>
      <c r="J155" s="149">
        <f>'DA-DAS contributeur1'!L44</f>
        <v>0</v>
      </c>
      <c r="K155" s="149">
        <f>'DA-DAS contributeur1'!M44</f>
        <v>0</v>
      </c>
      <c r="L155" s="149">
        <f>'DA-DAS contributeur1'!N44</f>
        <v>0</v>
      </c>
      <c r="M155" s="149">
        <f>'DA-DAS contributeur1'!O44</f>
        <v>0</v>
      </c>
      <c r="N155" s="149">
        <f>'DA-DAS contributeur1'!P44</f>
        <v>0</v>
      </c>
      <c r="O155" s="149">
        <f>'DA-DAS contributeur1'!Q44</f>
        <v>0</v>
      </c>
      <c r="P155" s="149">
        <f>'DA-DAS contributeur1'!R44</f>
        <v>0</v>
      </c>
      <c r="Q155" s="149">
        <f>'DA-DAS contributeur1'!S44</f>
        <v>0</v>
      </c>
      <c r="R155" s="149">
        <f>'DA-DAS contributeur1'!T44</f>
        <v>0</v>
      </c>
      <c r="S155" s="11"/>
    </row>
    <row r="156" spans="1:19" x14ac:dyDescent="0.25">
      <c r="A156" s="72"/>
      <c r="B156" s="217" t="s">
        <v>1762</v>
      </c>
      <c r="C156" s="217"/>
      <c r="D156" s="121">
        <f>SUM(D121:D155)</f>
        <v>0</v>
      </c>
      <c r="E156" s="121">
        <f t="shared" ref="E156:R156" si="3">SUM(E121:E155)</f>
        <v>0</v>
      </c>
      <c r="F156" s="121">
        <f t="shared" si="3"/>
        <v>0</v>
      </c>
      <c r="G156" s="121">
        <f t="shared" si="3"/>
        <v>0</v>
      </c>
      <c r="H156" s="121">
        <f t="shared" si="3"/>
        <v>0</v>
      </c>
      <c r="I156" s="121">
        <f t="shared" si="3"/>
        <v>0</v>
      </c>
      <c r="J156" s="121">
        <f t="shared" si="3"/>
        <v>0</v>
      </c>
      <c r="K156" s="121">
        <f t="shared" si="3"/>
        <v>0</v>
      </c>
      <c r="L156" s="121">
        <f t="shared" si="3"/>
        <v>0</v>
      </c>
      <c r="M156" s="121">
        <f t="shared" si="3"/>
        <v>0</v>
      </c>
      <c r="N156" s="121">
        <f t="shared" si="3"/>
        <v>0</v>
      </c>
      <c r="O156" s="121">
        <f t="shared" si="3"/>
        <v>0</v>
      </c>
      <c r="P156" s="121">
        <f t="shared" si="3"/>
        <v>0</v>
      </c>
      <c r="Q156" s="121">
        <f t="shared" si="3"/>
        <v>0</v>
      </c>
      <c r="R156" s="121">
        <f t="shared" si="3"/>
        <v>0</v>
      </c>
      <c r="S156" s="11"/>
    </row>
    <row r="157" spans="1:19" x14ac:dyDescent="0.25">
      <c r="A157" s="72"/>
      <c r="B157" s="217" t="s">
        <v>1763</v>
      </c>
      <c r="C157" s="217"/>
      <c r="D157" s="218">
        <f>SUM(D156:R156)</f>
        <v>0</v>
      </c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20"/>
      <c r="S157" s="11"/>
    </row>
    <row r="158" spans="1:19" ht="15" customHeight="1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3"/>
      <c r="L158" s="73"/>
      <c r="M158" s="73"/>
      <c r="N158" s="73"/>
      <c r="O158" s="72"/>
      <c r="P158" s="72"/>
      <c r="Q158" s="72"/>
      <c r="R158" s="72"/>
      <c r="S158" s="11"/>
    </row>
    <row r="159" spans="1:19" ht="15" customHeight="1" x14ac:dyDescent="0.25">
      <c r="J159" s="68"/>
      <c r="K159" s="68"/>
      <c r="L159" s="68"/>
      <c r="M159" s="68"/>
      <c r="N159" s="68"/>
      <c r="O159" s="68"/>
      <c r="P159" s="68"/>
      <c r="Q159" s="68"/>
      <c r="R159" s="68"/>
    </row>
    <row r="160" spans="1:19" ht="15" customHeight="1" x14ac:dyDescent="0.25">
      <c r="J160" s="68"/>
      <c r="K160" s="68"/>
      <c r="L160" s="68"/>
      <c r="M160" s="68"/>
      <c r="N160" s="68"/>
      <c r="O160" s="68"/>
      <c r="P160" s="68"/>
      <c r="Q160" s="68"/>
      <c r="R160" s="68"/>
    </row>
    <row r="161" spans="10:18" ht="15" customHeight="1" x14ac:dyDescent="0.25">
      <c r="J161" s="68"/>
      <c r="K161" s="68"/>
      <c r="L161" s="68"/>
      <c r="M161" s="68"/>
      <c r="N161" s="68"/>
      <c r="O161" s="68"/>
      <c r="P161" s="68"/>
      <c r="Q161" s="68"/>
      <c r="R161" s="68"/>
    </row>
    <row r="162" spans="10:18" ht="15" customHeight="1" x14ac:dyDescent="0.25"/>
  </sheetData>
  <mergeCells count="16">
    <mergeCell ref="B83:R83"/>
    <mergeCell ref="B119:C119"/>
    <mergeCell ref="B120:R120"/>
    <mergeCell ref="B156:C156"/>
    <mergeCell ref="B157:C157"/>
    <mergeCell ref="D157:R157"/>
    <mergeCell ref="B81:B82"/>
    <mergeCell ref="C81:C82"/>
    <mergeCell ref="B2:B3"/>
    <mergeCell ref="C2:C3"/>
    <mergeCell ref="B4:R4"/>
    <mergeCell ref="B40:C40"/>
    <mergeCell ref="B41:R41"/>
    <mergeCell ref="B77:C77"/>
    <mergeCell ref="B78:C78"/>
    <mergeCell ref="D78:R78"/>
  </mergeCells>
  <conditionalFormatting sqref="B6:R39 D40:R40 D5:R5 B5:B40 B84:R118 B121:R155">
    <cfRule type="expression" dxfId="13" priority="21">
      <formula>ISODD(#REF!)</formula>
    </cfRule>
  </conditionalFormatting>
  <conditionalFormatting sqref="C42">
    <cfRule type="expression" dxfId="12" priority="7">
      <formula>ISODD(#REF!)</formula>
    </cfRule>
  </conditionalFormatting>
  <conditionalFormatting sqref="C5">
    <cfRule type="expression" dxfId="11" priority="11">
      <formula>ISODD(#REF!)</formula>
    </cfRule>
  </conditionalFormatting>
  <conditionalFormatting sqref="C43:R76 D42:R42">
    <cfRule type="expression" dxfId="10" priority="8">
      <formula>ISODD(#REF!)</formula>
    </cfRule>
  </conditionalFormatting>
  <conditionalFormatting sqref="B77 D77:R77">
    <cfRule type="expression" dxfId="9" priority="6">
      <formula>ISODD(#REF!)</formula>
    </cfRule>
  </conditionalFormatting>
  <conditionalFormatting sqref="B78 D78">
    <cfRule type="expression" dxfId="8" priority="5">
      <formula>ISODD(#REF!)</formula>
    </cfRule>
  </conditionalFormatting>
  <conditionalFormatting sqref="B119 D119:R119">
    <cfRule type="expression" dxfId="7" priority="4">
      <formula>ISODD(#REF!)</formula>
    </cfRule>
  </conditionalFormatting>
  <conditionalFormatting sqref="B157 D157">
    <cfRule type="expression" dxfId="6" priority="2">
      <formula>ISODD(#REF!)</formula>
    </cfRule>
  </conditionalFormatting>
  <conditionalFormatting sqref="B156 D156:R156">
    <cfRule type="expression" dxfId="5" priority="3">
      <formula>ISODD(#REF!)</formula>
    </cfRule>
  </conditionalFormatting>
  <conditionalFormatting sqref="B42:B76">
    <cfRule type="expression" dxfId="4" priority="1">
      <formula>ISODD(#REF!)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2E8E-41B5-4F08-B309-CC23B4B470E5}">
  <sheetPr codeName="Feuil25">
    <tabColor theme="9" tint="-0.499984740745262"/>
  </sheetPr>
  <dimension ref="A1:AU201"/>
  <sheetViews>
    <sheetView workbookViewId="0"/>
  </sheetViews>
  <sheetFormatPr baseColWidth="10" defaultRowHeight="12.75" x14ac:dyDescent="0.2"/>
  <cols>
    <col min="1" max="2" width="1.42578125" style="68" customWidth="1"/>
    <col min="3" max="3" width="43.140625" style="68" customWidth="1"/>
    <col min="4" max="4" width="71.7109375" style="68" customWidth="1"/>
    <col min="5" max="10" width="11.42578125" style="68" hidden="1" customWidth="1"/>
    <col min="11" max="19" width="11.42578125" style="69" hidden="1" customWidth="1"/>
    <col min="20" max="20" width="15.7109375" style="69" customWidth="1"/>
    <col min="21" max="21" width="1.42578125" style="68" customWidth="1"/>
    <col min="22" max="22" width="1.42578125" style="96" customWidth="1"/>
    <col min="23" max="23" width="11.42578125" style="96" customWidth="1"/>
    <col min="24" max="24" width="11.42578125" style="96"/>
    <col min="25" max="26" width="11.42578125" style="68"/>
    <col min="27" max="27" width="13.7109375" style="68" bestFit="1" customWidth="1"/>
    <col min="28" max="28" width="11.42578125" style="68"/>
    <col min="29" max="29" width="2" style="110" hidden="1" customWidth="1"/>
    <col min="30" max="30" width="3" style="110" hidden="1" customWidth="1"/>
    <col min="31" max="16384" width="11.42578125" style="68"/>
  </cols>
  <sheetData>
    <row r="1" spans="1:47" ht="12.75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91"/>
      <c r="W1" s="91"/>
      <c r="X1" s="91"/>
      <c r="Y1" s="83"/>
      <c r="Z1" s="83"/>
      <c r="AA1" s="83"/>
      <c r="AB1" s="83"/>
      <c r="AC1" s="104"/>
      <c r="AD1" s="104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</row>
    <row r="2" spans="1:47" ht="15" customHeight="1" x14ac:dyDescent="0.2">
      <c r="A2" s="81"/>
      <c r="B2" s="72"/>
      <c r="C2" s="72"/>
      <c r="D2" s="72"/>
      <c r="E2" s="72"/>
      <c r="F2" s="72"/>
      <c r="G2" s="72"/>
      <c r="H2" s="72"/>
      <c r="I2" s="72"/>
      <c r="J2" s="72"/>
      <c r="K2" s="73"/>
      <c r="L2" s="73"/>
      <c r="M2" s="73"/>
      <c r="N2" s="73"/>
      <c r="O2" s="73"/>
      <c r="P2" s="73"/>
      <c r="Q2" s="73"/>
      <c r="R2" s="73"/>
      <c r="S2" s="73"/>
      <c r="T2" s="73"/>
      <c r="U2" s="72"/>
      <c r="V2" s="91"/>
      <c r="W2" s="91"/>
      <c r="X2" s="115" t="s">
        <v>1774</v>
      </c>
      <c r="Y2" s="83"/>
      <c r="Z2" s="83"/>
      <c r="AA2" s="83"/>
      <c r="AB2" s="83"/>
      <c r="AC2" s="104"/>
      <c r="AD2" s="104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13.5" thickBot="1" x14ac:dyDescent="0.25">
      <c r="A3" s="81"/>
      <c r="B3" s="72"/>
      <c r="C3" s="77" t="s">
        <v>1746</v>
      </c>
      <c r="D3" s="78"/>
      <c r="E3" s="78"/>
      <c r="F3" s="78"/>
      <c r="G3" s="78"/>
      <c r="H3" s="78"/>
      <c r="I3" s="78"/>
      <c r="J3" s="78"/>
      <c r="K3" s="79"/>
      <c r="L3" s="79"/>
      <c r="M3" s="79"/>
      <c r="N3" s="79"/>
      <c r="O3" s="79"/>
      <c r="P3" s="79"/>
      <c r="Q3" s="79"/>
      <c r="R3" s="79"/>
      <c r="S3" s="79"/>
      <c r="T3" s="78"/>
      <c r="U3" s="72"/>
      <c r="V3" s="91"/>
      <c r="W3" s="91"/>
      <c r="X3" s="91"/>
      <c r="Y3" s="83"/>
      <c r="Z3" s="83"/>
      <c r="AA3" s="83"/>
      <c r="AB3" s="83"/>
      <c r="AC3" s="104"/>
      <c r="AD3" s="104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</row>
    <row r="4" spans="1:47" x14ac:dyDescent="0.2">
      <c r="A4" s="81"/>
      <c r="B4" s="72"/>
      <c r="C4" s="72"/>
      <c r="D4" s="72"/>
      <c r="E4" s="72"/>
      <c r="F4" s="72"/>
      <c r="G4" s="72"/>
      <c r="H4" s="72"/>
      <c r="I4" s="72"/>
      <c r="J4" s="72"/>
      <c r="K4" s="73"/>
      <c r="L4" s="73"/>
      <c r="M4" s="73"/>
      <c r="N4" s="73"/>
      <c r="O4" s="73"/>
      <c r="P4" s="73"/>
      <c r="Q4" s="73"/>
      <c r="R4" s="73"/>
      <c r="S4" s="73"/>
      <c r="T4" s="73"/>
      <c r="U4" s="72"/>
      <c r="V4" s="91"/>
      <c r="W4" s="91"/>
      <c r="X4" s="91"/>
      <c r="Y4" s="83"/>
      <c r="Z4" s="83"/>
      <c r="AA4" s="83"/>
      <c r="AB4" s="83"/>
      <c r="AC4" s="104"/>
      <c r="AD4" s="104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</row>
    <row r="5" spans="1:47" ht="37.5" customHeight="1" x14ac:dyDescent="0.2">
      <c r="A5" s="81"/>
      <c r="B5" s="72"/>
      <c r="C5" s="75" t="s">
        <v>1731</v>
      </c>
      <c r="D5" s="75" t="s">
        <v>1730</v>
      </c>
      <c r="E5" s="75" t="s">
        <v>1729</v>
      </c>
      <c r="F5" s="75" t="s">
        <v>1732</v>
      </c>
      <c r="G5" s="75" t="s">
        <v>1733</v>
      </c>
      <c r="H5" s="75" t="s">
        <v>1734</v>
      </c>
      <c r="I5" s="75" t="s">
        <v>1735</v>
      </c>
      <c r="J5" s="75" t="s">
        <v>1736</v>
      </c>
      <c r="K5" s="75" t="s">
        <v>1737</v>
      </c>
      <c r="L5" s="75" t="s">
        <v>1738</v>
      </c>
      <c r="M5" s="75" t="s">
        <v>1739</v>
      </c>
      <c r="N5" s="75" t="s">
        <v>1740</v>
      </c>
      <c r="O5" s="75" t="s">
        <v>1741</v>
      </c>
      <c r="P5" s="75" t="s">
        <v>1742</v>
      </c>
      <c r="Q5" s="75" t="s">
        <v>1743</v>
      </c>
      <c r="R5" s="75" t="s">
        <v>1744</v>
      </c>
      <c r="S5" s="75" t="s">
        <v>1745</v>
      </c>
      <c r="T5" s="75" t="s">
        <v>1750</v>
      </c>
      <c r="U5" s="74"/>
      <c r="V5" s="92"/>
      <c r="W5" s="97"/>
      <c r="X5" s="91"/>
      <c r="Y5" s="83"/>
      <c r="Z5" s="83"/>
      <c r="AA5" s="83"/>
      <c r="AB5" s="83"/>
      <c r="AC5" s="104"/>
      <c r="AD5" s="104">
        <v>0</v>
      </c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1:47" hidden="1" x14ac:dyDescent="0.2">
      <c r="A6" s="81"/>
      <c r="B6" s="72"/>
      <c r="C6" s="111">
        <f>IF('DA-DAS contrib1 coûtplanifréel'!B10="Réserve pour aléas","Réserve",IF('DA-DAS contrib1 coûtplanifréel'!B10="Réserve pour imprévus","Réserve",'DA-DAS contrib1 coûtplanifréel'!B10))</f>
        <v>0</v>
      </c>
      <c r="D6" s="111">
        <f>'DA-DAS contrib1 coûtplanifréel'!D10</f>
        <v>0</v>
      </c>
      <c r="E6" s="100">
        <f>'DA-DAS contrib1 coûtplanifréel'!F10</f>
        <v>0</v>
      </c>
      <c r="F6" s="100">
        <f>'DA-DAS contrib1 coûtplanifréel'!G10</f>
        <v>0</v>
      </c>
      <c r="G6" s="100">
        <f>'DA-DAS contrib1 coûtplanifréel'!H10</f>
        <v>0</v>
      </c>
      <c r="H6" s="100">
        <f>'DA-DAS contrib1 coûtplanifréel'!I10</f>
        <v>0</v>
      </c>
      <c r="I6" s="100">
        <f>'DA-DAS contrib1 coûtplanifréel'!J10</f>
        <v>0</v>
      </c>
      <c r="J6" s="100">
        <f>'DA-DAS contrib1 coûtplanifréel'!K10</f>
        <v>0</v>
      </c>
      <c r="K6" s="100">
        <f>'DA-DAS contrib1 coûtplanifréel'!L10</f>
        <v>0</v>
      </c>
      <c r="L6" s="100">
        <f>'DA-DAS contrib1 coûtplanifréel'!M10</f>
        <v>0</v>
      </c>
      <c r="M6" s="100">
        <f>'DA-DAS contrib1 coûtplanifréel'!N10</f>
        <v>0</v>
      </c>
      <c r="N6" s="100">
        <f>'DA-DAS contrib1 coûtplanifréel'!O10</f>
        <v>0</v>
      </c>
      <c r="O6" s="100">
        <f>'DA-DAS contrib1 coûtplanifréel'!P10</f>
        <v>0</v>
      </c>
      <c r="P6" s="100">
        <f>'DA-DAS contrib1 coûtplanifréel'!Q10</f>
        <v>0</v>
      </c>
      <c r="Q6" s="100">
        <f>'DA-DAS contrib1 coûtplanifréel'!R10</f>
        <v>0</v>
      </c>
      <c r="R6" s="100">
        <f>'DA-DAS contrib1 coûtplanifréel'!S10</f>
        <v>0</v>
      </c>
      <c r="S6" s="100">
        <f>'DA-DAS contrib1 coûtplanifréel'!T10</f>
        <v>0</v>
      </c>
      <c r="T6" s="101">
        <f>SUM(E6:S6)</f>
        <v>0</v>
      </c>
      <c r="U6" s="74"/>
      <c r="V6" s="91"/>
      <c r="W6" s="92"/>
      <c r="X6" s="91"/>
      <c r="Y6" s="83"/>
      <c r="Z6" s="83"/>
      <c r="AA6" s="83"/>
      <c r="AB6" s="83"/>
      <c r="AC6" s="104">
        <v>1</v>
      </c>
      <c r="AD6" s="104">
        <f>IF(SUBTOTAL(103,AC6)=1,AD5+1,AD5)</f>
        <v>0</v>
      </c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</row>
    <row r="7" spans="1:47" ht="12.75" hidden="1" customHeight="1" x14ac:dyDescent="0.2">
      <c r="A7" s="81"/>
      <c r="B7" s="72"/>
      <c r="C7" s="114">
        <f>IF('DA-DAS contrib1 coûtplanifréel'!B11="Réserve pour aléas","Réserve",IF('DA-DAS contrib1 coûtplanifréel'!B11="Réserve pour imprévus","Réserve",'DA-DAS contrib1 coûtplanifréel'!B11))</f>
        <v>0</v>
      </c>
      <c r="D7" s="114">
        <f>'DA-DAS contrib1 coûtplanifréel'!D11</f>
        <v>0</v>
      </c>
      <c r="E7" s="102">
        <f>'DA-DAS contrib1 coûtplanifréel'!F11</f>
        <v>0</v>
      </c>
      <c r="F7" s="102">
        <f>'DA-DAS contrib1 coûtplanifréel'!G11</f>
        <v>0</v>
      </c>
      <c r="G7" s="102">
        <f>'DA-DAS contrib1 coûtplanifréel'!H11</f>
        <v>0</v>
      </c>
      <c r="H7" s="102">
        <f>'DA-DAS contrib1 coûtplanifréel'!I11</f>
        <v>0</v>
      </c>
      <c r="I7" s="102">
        <f>'DA-DAS contrib1 coûtplanifréel'!J11</f>
        <v>0</v>
      </c>
      <c r="J7" s="102">
        <f>'DA-DAS contrib1 coûtplanifréel'!K11</f>
        <v>0</v>
      </c>
      <c r="K7" s="102">
        <f>'DA-DAS contrib1 coûtplanifréel'!L11</f>
        <v>0</v>
      </c>
      <c r="L7" s="102">
        <f>'DA-DAS contrib1 coûtplanifréel'!M11</f>
        <v>0</v>
      </c>
      <c r="M7" s="102">
        <f>'DA-DAS contrib1 coûtplanifréel'!N11</f>
        <v>0</v>
      </c>
      <c r="N7" s="102">
        <f>'DA-DAS contrib1 coûtplanifréel'!O11</f>
        <v>0</v>
      </c>
      <c r="O7" s="102">
        <f>'DA-DAS contrib1 coûtplanifréel'!P11</f>
        <v>0</v>
      </c>
      <c r="P7" s="102">
        <f>'DA-DAS contrib1 coûtplanifréel'!Q11</f>
        <v>0</v>
      </c>
      <c r="Q7" s="102">
        <f>'DA-DAS contrib1 coûtplanifréel'!R11</f>
        <v>0</v>
      </c>
      <c r="R7" s="102">
        <f>'DA-DAS contrib1 coûtplanifréel'!S11</f>
        <v>0</v>
      </c>
      <c r="S7" s="102">
        <f>'DA-DAS contrib1 coûtplanifréel'!T11</f>
        <v>0</v>
      </c>
      <c r="T7" s="103">
        <f t="shared" ref="T7:T41" si="0">SUM(E7:S7)</f>
        <v>0</v>
      </c>
      <c r="U7" s="74"/>
      <c r="V7" s="91"/>
      <c r="W7" s="92"/>
      <c r="X7" s="91"/>
      <c r="Y7" s="83"/>
      <c r="Z7" s="83"/>
      <c r="AA7" s="83"/>
      <c r="AB7" s="83"/>
      <c r="AC7" s="104">
        <v>1</v>
      </c>
      <c r="AD7" s="104">
        <f t="shared" ref="AD7:AD41" si="1">IF(SUBTOTAL(103,AC7)=1,AD6+1,AD6)</f>
        <v>0</v>
      </c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</row>
    <row r="8" spans="1:47" ht="12.75" hidden="1" customHeight="1" x14ac:dyDescent="0.2">
      <c r="A8" s="81"/>
      <c r="B8" s="72"/>
      <c r="C8" s="114">
        <f>IF('DA-DAS contrib1 coûtplanifréel'!B12="Réserve pour aléas","Réserve",IF('DA-DAS contrib1 coûtplanifréel'!B12="Réserve pour imprévus","Réserve",'DA-DAS contrib1 coûtplanifréel'!B12))</f>
        <v>0</v>
      </c>
      <c r="D8" s="114">
        <f>'DA-DAS contrib1 coûtplanifréel'!D12</f>
        <v>0</v>
      </c>
      <c r="E8" s="102">
        <f>'DA-DAS contrib1 coûtplanifréel'!F12</f>
        <v>0</v>
      </c>
      <c r="F8" s="102">
        <f>'DA-DAS contrib1 coûtplanifréel'!G12</f>
        <v>0</v>
      </c>
      <c r="G8" s="102">
        <f>'DA-DAS contrib1 coûtplanifréel'!H12</f>
        <v>0</v>
      </c>
      <c r="H8" s="102">
        <f>'DA-DAS contrib1 coûtplanifréel'!I12</f>
        <v>0</v>
      </c>
      <c r="I8" s="102">
        <f>'DA-DAS contrib1 coûtplanifréel'!J12</f>
        <v>0</v>
      </c>
      <c r="J8" s="102">
        <f>'DA-DAS contrib1 coûtplanifréel'!K12</f>
        <v>0</v>
      </c>
      <c r="K8" s="102">
        <f>'DA-DAS contrib1 coûtplanifréel'!L12</f>
        <v>0</v>
      </c>
      <c r="L8" s="102">
        <f>'DA-DAS contrib1 coûtplanifréel'!M12</f>
        <v>0</v>
      </c>
      <c r="M8" s="102">
        <f>'DA-DAS contrib1 coûtplanifréel'!N12</f>
        <v>0</v>
      </c>
      <c r="N8" s="102">
        <f>'DA-DAS contrib1 coûtplanifréel'!O12</f>
        <v>0</v>
      </c>
      <c r="O8" s="102">
        <f>'DA-DAS contrib1 coûtplanifréel'!P12</f>
        <v>0</v>
      </c>
      <c r="P8" s="102">
        <f>'DA-DAS contrib1 coûtplanifréel'!Q12</f>
        <v>0</v>
      </c>
      <c r="Q8" s="102">
        <f>'DA-DAS contrib1 coûtplanifréel'!R12</f>
        <v>0</v>
      </c>
      <c r="R8" s="102">
        <f>'DA-DAS contrib1 coûtplanifréel'!S12</f>
        <v>0</v>
      </c>
      <c r="S8" s="102">
        <f>'DA-DAS contrib1 coûtplanifréel'!T12</f>
        <v>0</v>
      </c>
      <c r="T8" s="103">
        <f t="shared" si="0"/>
        <v>0</v>
      </c>
      <c r="U8" s="74"/>
      <c r="V8" s="91"/>
      <c r="W8" s="92"/>
      <c r="X8" s="91"/>
      <c r="Y8" s="83"/>
      <c r="Z8" s="83"/>
      <c r="AA8" s="83"/>
      <c r="AB8" s="83"/>
      <c r="AC8" s="104">
        <v>1</v>
      </c>
      <c r="AD8" s="104">
        <f t="shared" si="1"/>
        <v>0</v>
      </c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</row>
    <row r="9" spans="1:47" ht="12.75" hidden="1" customHeight="1" x14ac:dyDescent="0.2">
      <c r="A9" s="81"/>
      <c r="B9" s="72"/>
      <c r="C9" s="114">
        <f>IF('DA-DAS contrib1 coûtplanifréel'!B13="Réserve pour aléas","Réserve",IF('DA-DAS contrib1 coûtplanifréel'!B13="Réserve pour imprévus","Réserve",'DA-DAS contrib1 coûtplanifréel'!B13))</f>
        <v>0</v>
      </c>
      <c r="D9" s="114">
        <f>'DA-DAS contrib1 coûtplanifréel'!D13</f>
        <v>0</v>
      </c>
      <c r="E9" s="102">
        <f>'DA-DAS contrib1 coûtplanifréel'!F13</f>
        <v>0</v>
      </c>
      <c r="F9" s="102">
        <f>'DA-DAS contrib1 coûtplanifréel'!G13</f>
        <v>0</v>
      </c>
      <c r="G9" s="102">
        <f>'DA-DAS contrib1 coûtplanifréel'!H13</f>
        <v>0</v>
      </c>
      <c r="H9" s="102">
        <f>'DA-DAS contrib1 coûtplanifréel'!I13</f>
        <v>0</v>
      </c>
      <c r="I9" s="102">
        <f>'DA-DAS contrib1 coûtplanifréel'!J13</f>
        <v>0</v>
      </c>
      <c r="J9" s="102">
        <f>'DA-DAS contrib1 coûtplanifréel'!K13</f>
        <v>0</v>
      </c>
      <c r="K9" s="102">
        <f>'DA-DAS contrib1 coûtplanifréel'!L13</f>
        <v>0</v>
      </c>
      <c r="L9" s="102">
        <f>'DA-DAS contrib1 coûtplanifréel'!M13</f>
        <v>0</v>
      </c>
      <c r="M9" s="102">
        <f>'DA-DAS contrib1 coûtplanifréel'!N13</f>
        <v>0</v>
      </c>
      <c r="N9" s="102">
        <f>'DA-DAS contrib1 coûtplanifréel'!O13</f>
        <v>0</v>
      </c>
      <c r="O9" s="102">
        <f>'DA-DAS contrib1 coûtplanifréel'!P13</f>
        <v>0</v>
      </c>
      <c r="P9" s="102">
        <f>'DA-DAS contrib1 coûtplanifréel'!Q13</f>
        <v>0</v>
      </c>
      <c r="Q9" s="102">
        <f>'DA-DAS contrib1 coûtplanifréel'!R13</f>
        <v>0</v>
      </c>
      <c r="R9" s="102">
        <f>'DA-DAS contrib1 coûtplanifréel'!S13</f>
        <v>0</v>
      </c>
      <c r="S9" s="102">
        <f>'DA-DAS contrib1 coûtplanifréel'!T13</f>
        <v>0</v>
      </c>
      <c r="T9" s="103">
        <f t="shared" si="0"/>
        <v>0</v>
      </c>
      <c r="U9" s="74"/>
      <c r="V9" s="91"/>
      <c r="W9" s="97"/>
      <c r="X9" s="91"/>
      <c r="Y9" s="83"/>
      <c r="Z9" s="83"/>
      <c r="AA9" s="83"/>
      <c r="AB9" s="83"/>
      <c r="AC9" s="104">
        <v>1</v>
      </c>
      <c r="AD9" s="104">
        <f t="shared" si="1"/>
        <v>0</v>
      </c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</row>
    <row r="10" spans="1:47" ht="12.75" hidden="1" customHeight="1" x14ac:dyDescent="0.2">
      <c r="A10" s="81"/>
      <c r="B10" s="72"/>
      <c r="C10" s="114">
        <f>IF('DA-DAS contrib1 coûtplanifréel'!B14="Réserve pour aléas","Réserve",IF('DA-DAS contrib1 coûtplanifréel'!B14="Réserve pour imprévus","Réserve",'DA-DAS contrib1 coûtplanifréel'!B14))</f>
        <v>0</v>
      </c>
      <c r="D10" s="114">
        <f>'DA-DAS contrib1 coûtplanifréel'!D14</f>
        <v>0</v>
      </c>
      <c r="E10" s="102">
        <f>'DA-DAS contrib1 coûtplanifréel'!F14</f>
        <v>0</v>
      </c>
      <c r="F10" s="102">
        <f>'DA-DAS contrib1 coûtplanifréel'!G14</f>
        <v>0</v>
      </c>
      <c r="G10" s="102">
        <f>'DA-DAS contrib1 coûtplanifréel'!H14</f>
        <v>0</v>
      </c>
      <c r="H10" s="102">
        <f>'DA-DAS contrib1 coûtplanifréel'!I14</f>
        <v>0</v>
      </c>
      <c r="I10" s="102">
        <f>'DA-DAS contrib1 coûtplanifréel'!J14</f>
        <v>0</v>
      </c>
      <c r="J10" s="102">
        <f>'DA-DAS contrib1 coûtplanifréel'!K14</f>
        <v>0</v>
      </c>
      <c r="K10" s="102">
        <f>'DA-DAS contrib1 coûtplanifréel'!L14</f>
        <v>0</v>
      </c>
      <c r="L10" s="102">
        <f>'DA-DAS contrib1 coûtplanifréel'!M14</f>
        <v>0</v>
      </c>
      <c r="M10" s="102">
        <f>'DA-DAS contrib1 coûtplanifréel'!N14</f>
        <v>0</v>
      </c>
      <c r="N10" s="102">
        <f>'DA-DAS contrib1 coûtplanifréel'!O14</f>
        <v>0</v>
      </c>
      <c r="O10" s="102">
        <f>'DA-DAS contrib1 coûtplanifréel'!P14</f>
        <v>0</v>
      </c>
      <c r="P10" s="102">
        <f>'DA-DAS contrib1 coûtplanifréel'!Q14</f>
        <v>0</v>
      </c>
      <c r="Q10" s="102">
        <f>'DA-DAS contrib1 coûtplanifréel'!R14</f>
        <v>0</v>
      </c>
      <c r="R10" s="102">
        <f>'DA-DAS contrib1 coûtplanifréel'!S14</f>
        <v>0</v>
      </c>
      <c r="S10" s="102">
        <f>'DA-DAS contrib1 coûtplanifréel'!T14</f>
        <v>0</v>
      </c>
      <c r="T10" s="103">
        <f t="shared" si="0"/>
        <v>0</v>
      </c>
      <c r="U10" s="74"/>
      <c r="V10" s="91"/>
      <c r="W10" s="97"/>
      <c r="X10" s="91"/>
      <c r="Y10" s="83"/>
      <c r="Z10" s="83"/>
      <c r="AA10" s="83"/>
      <c r="AB10" s="83"/>
      <c r="AC10" s="104">
        <v>1</v>
      </c>
      <c r="AD10" s="104">
        <f t="shared" si="1"/>
        <v>0</v>
      </c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</row>
    <row r="11" spans="1:47" ht="12.75" hidden="1" customHeight="1" x14ac:dyDescent="0.2">
      <c r="A11" s="81"/>
      <c r="B11" s="72"/>
      <c r="C11" s="114">
        <f>IF('DA-DAS contrib1 coûtplanifréel'!B15="Réserve pour aléas","Réserve",IF('DA-DAS contrib1 coûtplanifréel'!B15="Réserve pour imprévus","Réserve",'DA-DAS contrib1 coûtplanifréel'!B15))</f>
        <v>0</v>
      </c>
      <c r="D11" s="114">
        <f>'DA-DAS contrib1 coûtplanifréel'!D15</f>
        <v>0</v>
      </c>
      <c r="E11" s="102">
        <f>'DA-DAS contrib1 coûtplanifréel'!F15</f>
        <v>0</v>
      </c>
      <c r="F11" s="102">
        <f>'DA-DAS contrib1 coûtplanifréel'!G15</f>
        <v>0</v>
      </c>
      <c r="G11" s="102">
        <f>'DA-DAS contrib1 coûtplanifréel'!H15</f>
        <v>0</v>
      </c>
      <c r="H11" s="102">
        <f>'DA-DAS contrib1 coûtplanifréel'!I15</f>
        <v>0</v>
      </c>
      <c r="I11" s="102">
        <f>'DA-DAS contrib1 coûtplanifréel'!J15</f>
        <v>0</v>
      </c>
      <c r="J11" s="102">
        <f>'DA-DAS contrib1 coûtplanifréel'!K15</f>
        <v>0</v>
      </c>
      <c r="K11" s="102">
        <f>'DA-DAS contrib1 coûtplanifréel'!L15</f>
        <v>0</v>
      </c>
      <c r="L11" s="102">
        <f>'DA-DAS contrib1 coûtplanifréel'!M15</f>
        <v>0</v>
      </c>
      <c r="M11" s="102">
        <f>'DA-DAS contrib1 coûtplanifréel'!N15</f>
        <v>0</v>
      </c>
      <c r="N11" s="102">
        <f>'DA-DAS contrib1 coûtplanifréel'!O15</f>
        <v>0</v>
      </c>
      <c r="O11" s="102">
        <f>'DA-DAS contrib1 coûtplanifréel'!P15</f>
        <v>0</v>
      </c>
      <c r="P11" s="102">
        <f>'DA-DAS contrib1 coûtplanifréel'!Q15</f>
        <v>0</v>
      </c>
      <c r="Q11" s="102">
        <f>'DA-DAS contrib1 coûtplanifréel'!R15</f>
        <v>0</v>
      </c>
      <c r="R11" s="102">
        <f>'DA-DAS contrib1 coûtplanifréel'!S15</f>
        <v>0</v>
      </c>
      <c r="S11" s="102">
        <f>'DA-DAS contrib1 coûtplanifréel'!T15</f>
        <v>0</v>
      </c>
      <c r="T11" s="103">
        <f t="shared" si="0"/>
        <v>0</v>
      </c>
      <c r="U11" s="74"/>
      <c r="V11" s="91"/>
      <c r="W11" s="97"/>
      <c r="X11" s="91"/>
      <c r="Y11" s="83"/>
      <c r="Z11" s="83"/>
      <c r="AA11" s="83"/>
      <c r="AB11" s="83"/>
      <c r="AC11" s="104">
        <v>1</v>
      </c>
      <c r="AD11" s="104">
        <f t="shared" si="1"/>
        <v>0</v>
      </c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</row>
    <row r="12" spans="1:47" ht="12.75" hidden="1" customHeight="1" x14ac:dyDescent="0.2">
      <c r="A12" s="81"/>
      <c r="B12" s="72"/>
      <c r="C12" s="114">
        <f>IF('DA-DAS contrib1 coûtplanifréel'!B16="Réserve pour aléas","Réserve",IF('DA-DAS contrib1 coûtplanifréel'!B16="Réserve pour imprévus","Réserve",'DA-DAS contrib1 coûtplanifréel'!B16))</f>
        <v>0</v>
      </c>
      <c r="D12" s="114">
        <f>'DA-DAS contrib1 coûtplanifréel'!D16</f>
        <v>0</v>
      </c>
      <c r="E12" s="102">
        <f>'DA-DAS contrib1 coûtplanifréel'!F16</f>
        <v>0</v>
      </c>
      <c r="F12" s="102">
        <f>'DA-DAS contrib1 coûtplanifréel'!G16</f>
        <v>0</v>
      </c>
      <c r="G12" s="102">
        <f>'DA-DAS contrib1 coûtplanifréel'!H16</f>
        <v>0</v>
      </c>
      <c r="H12" s="102">
        <f>'DA-DAS contrib1 coûtplanifréel'!I16</f>
        <v>0</v>
      </c>
      <c r="I12" s="102">
        <f>'DA-DAS contrib1 coûtplanifréel'!J16</f>
        <v>0</v>
      </c>
      <c r="J12" s="102">
        <f>'DA-DAS contrib1 coûtplanifréel'!K16</f>
        <v>0</v>
      </c>
      <c r="K12" s="102">
        <f>'DA-DAS contrib1 coûtplanifréel'!L16</f>
        <v>0</v>
      </c>
      <c r="L12" s="102">
        <f>'DA-DAS contrib1 coûtplanifréel'!M16</f>
        <v>0</v>
      </c>
      <c r="M12" s="102">
        <f>'DA-DAS contrib1 coûtplanifréel'!N16</f>
        <v>0</v>
      </c>
      <c r="N12" s="102">
        <f>'DA-DAS contrib1 coûtplanifréel'!O16</f>
        <v>0</v>
      </c>
      <c r="O12" s="102">
        <f>'DA-DAS contrib1 coûtplanifréel'!P16</f>
        <v>0</v>
      </c>
      <c r="P12" s="102">
        <f>'DA-DAS contrib1 coûtplanifréel'!Q16</f>
        <v>0</v>
      </c>
      <c r="Q12" s="102">
        <f>'DA-DAS contrib1 coûtplanifréel'!R16</f>
        <v>0</v>
      </c>
      <c r="R12" s="102">
        <f>'DA-DAS contrib1 coûtplanifréel'!S16</f>
        <v>0</v>
      </c>
      <c r="S12" s="102">
        <f>'DA-DAS contrib1 coûtplanifréel'!T16</f>
        <v>0</v>
      </c>
      <c r="T12" s="103">
        <f t="shared" si="0"/>
        <v>0</v>
      </c>
      <c r="U12" s="74"/>
      <c r="V12" s="91"/>
      <c r="W12" s="97"/>
      <c r="X12" s="91"/>
      <c r="Y12" s="83"/>
      <c r="Z12" s="83"/>
      <c r="AA12" s="83"/>
      <c r="AB12" s="83"/>
      <c r="AC12" s="104">
        <v>1</v>
      </c>
      <c r="AD12" s="104">
        <f t="shared" si="1"/>
        <v>0</v>
      </c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</row>
    <row r="13" spans="1:47" ht="12.75" hidden="1" customHeight="1" x14ac:dyDescent="0.2">
      <c r="A13" s="81"/>
      <c r="B13" s="72"/>
      <c r="C13" s="114">
        <f>IF('DA-DAS contrib1 coûtplanifréel'!B17="Réserve pour aléas","Réserve",IF('DA-DAS contrib1 coûtplanifréel'!B17="Réserve pour imprévus","Réserve",'DA-DAS contrib1 coûtplanifréel'!B17))</f>
        <v>0</v>
      </c>
      <c r="D13" s="114">
        <f>'DA-DAS contrib1 coûtplanifréel'!D17</f>
        <v>0</v>
      </c>
      <c r="E13" s="102">
        <f>'DA-DAS contrib1 coûtplanifréel'!F17</f>
        <v>0</v>
      </c>
      <c r="F13" s="102">
        <f>'DA-DAS contrib1 coûtplanifréel'!G17</f>
        <v>0</v>
      </c>
      <c r="G13" s="102">
        <f>'DA-DAS contrib1 coûtplanifréel'!H17</f>
        <v>0</v>
      </c>
      <c r="H13" s="102">
        <f>'DA-DAS contrib1 coûtplanifréel'!I17</f>
        <v>0</v>
      </c>
      <c r="I13" s="102">
        <f>'DA-DAS contrib1 coûtplanifréel'!J17</f>
        <v>0</v>
      </c>
      <c r="J13" s="102">
        <f>'DA-DAS contrib1 coûtplanifréel'!K17</f>
        <v>0</v>
      </c>
      <c r="K13" s="102">
        <f>'DA-DAS contrib1 coûtplanifréel'!L17</f>
        <v>0</v>
      </c>
      <c r="L13" s="102">
        <f>'DA-DAS contrib1 coûtplanifréel'!M17</f>
        <v>0</v>
      </c>
      <c r="M13" s="102">
        <f>'DA-DAS contrib1 coûtplanifréel'!N17</f>
        <v>0</v>
      </c>
      <c r="N13" s="102">
        <f>'DA-DAS contrib1 coûtplanifréel'!O17</f>
        <v>0</v>
      </c>
      <c r="O13" s="102">
        <f>'DA-DAS contrib1 coûtplanifréel'!P17</f>
        <v>0</v>
      </c>
      <c r="P13" s="102">
        <f>'DA-DAS contrib1 coûtplanifréel'!Q17</f>
        <v>0</v>
      </c>
      <c r="Q13" s="102">
        <f>'DA-DAS contrib1 coûtplanifréel'!R17</f>
        <v>0</v>
      </c>
      <c r="R13" s="102">
        <f>'DA-DAS contrib1 coûtplanifréel'!S17</f>
        <v>0</v>
      </c>
      <c r="S13" s="102">
        <f>'DA-DAS contrib1 coûtplanifréel'!T17</f>
        <v>0</v>
      </c>
      <c r="T13" s="103">
        <f t="shared" si="0"/>
        <v>0</v>
      </c>
      <c r="U13" s="74"/>
      <c r="V13" s="91"/>
      <c r="W13" s="97"/>
      <c r="X13" s="91"/>
      <c r="Y13" s="83"/>
      <c r="Z13" s="83"/>
      <c r="AA13" s="83"/>
      <c r="AB13" s="83"/>
      <c r="AC13" s="104">
        <v>1</v>
      </c>
      <c r="AD13" s="104">
        <f t="shared" si="1"/>
        <v>0</v>
      </c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</row>
    <row r="14" spans="1:47" ht="12.75" hidden="1" customHeight="1" x14ac:dyDescent="0.2">
      <c r="A14" s="81"/>
      <c r="B14" s="72"/>
      <c r="C14" s="114">
        <f>IF('DA-DAS contrib1 coûtplanifréel'!B18="Réserve pour aléas","Réserve",IF('DA-DAS contrib1 coûtplanifréel'!B18="Réserve pour imprévus","Réserve",'DA-DAS contrib1 coûtplanifréel'!B18))</f>
        <v>0</v>
      </c>
      <c r="D14" s="114">
        <f>'DA-DAS contrib1 coûtplanifréel'!D18</f>
        <v>0</v>
      </c>
      <c r="E14" s="102">
        <f>'DA-DAS contrib1 coûtplanifréel'!F18</f>
        <v>0</v>
      </c>
      <c r="F14" s="102">
        <f>'DA-DAS contrib1 coûtplanifréel'!G18</f>
        <v>0</v>
      </c>
      <c r="G14" s="102">
        <f>'DA-DAS contrib1 coûtplanifréel'!H18</f>
        <v>0</v>
      </c>
      <c r="H14" s="102">
        <f>'DA-DAS contrib1 coûtplanifréel'!I18</f>
        <v>0</v>
      </c>
      <c r="I14" s="102">
        <f>'DA-DAS contrib1 coûtplanifréel'!J18</f>
        <v>0</v>
      </c>
      <c r="J14" s="102">
        <f>'DA-DAS contrib1 coûtplanifréel'!K18</f>
        <v>0</v>
      </c>
      <c r="K14" s="102">
        <f>'DA-DAS contrib1 coûtplanifréel'!L18</f>
        <v>0</v>
      </c>
      <c r="L14" s="102">
        <f>'DA-DAS contrib1 coûtplanifréel'!M18</f>
        <v>0</v>
      </c>
      <c r="M14" s="102">
        <f>'DA-DAS contrib1 coûtplanifréel'!N18</f>
        <v>0</v>
      </c>
      <c r="N14" s="102">
        <f>'DA-DAS contrib1 coûtplanifréel'!O18</f>
        <v>0</v>
      </c>
      <c r="O14" s="102">
        <f>'DA-DAS contrib1 coûtplanifréel'!P18</f>
        <v>0</v>
      </c>
      <c r="P14" s="102">
        <f>'DA-DAS contrib1 coûtplanifréel'!Q18</f>
        <v>0</v>
      </c>
      <c r="Q14" s="102">
        <f>'DA-DAS contrib1 coûtplanifréel'!R18</f>
        <v>0</v>
      </c>
      <c r="R14" s="102">
        <f>'DA-DAS contrib1 coûtplanifréel'!S18</f>
        <v>0</v>
      </c>
      <c r="S14" s="102">
        <f>'DA-DAS contrib1 coûtplanifréel'!T18</f>
        <v>0</v>
      </c>
      <c r="T14" s="103">
        <f t="shared" si="0"/>
        <v>0</v>
      </c>
      <c r="U14" s="74"/>
      <c r="V14" s="91"/>
      <c r="W14" s="97"/>
      <c r="X14" s="91"/>
      <c r="Y14" s="83"/>
      <c r="Z14" s="83"/>
      <c r="AA14" s="83"/>
      <c r="AB14" s="83"/>
      <c r="AC14" s="104">
        <v>1</v>
      </c>
      <c r="AD14" s="104">
        <f t="shared" si="1"/>
        <v>0</v>
      </c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</row>
    <row r="15" spans="1:47" ht="12.75" hidden="1" customHeight="1" x14ac:dyDescent="0.2">
      <c r="A15" s="81"/>
      <c r="B15" s="72"/>
      <c r="C15" s="114">
        <f>IF('DA-DAS contrib1 coûtplanifréel'!B19="Réserve pour aléas","Réserve",IF('DA-DAS contrib1 coûtplanifréel'!B19="Réserve pour imprévus","Réserve",'DA-DAS contrib1 coûtplanifréel'!B19))</f>
        <v>0</v>
      </c>
      <c r="D15" s="114">
        <f>'DA-DAS contrib1 coûtplanifréel'!D19</f>
        <v>0</v>
      </c>
      <c r="E15" s="102">
        <f>'DA-DAS contrib1 coûtplanifréel'!F19</f>
        <v>0</v>
      </c>
      <c r="F15" s="102">
        <f>'DA-DAS contrib1 coûtplanifréel'!G19</f>
        <v>0</v>
      </c>
      <c r="G15" s="102">
        <f>'DA-DAS contrib1 coûtplanifréel'!H19</f>
        <v>0</v>
      </c>
      <c r="H15" s="102">
        <f>'DA-DAS contrib1 coûtplanifréel'!I19</f>
        <v>0</v>
      </c>
      <c r="I15" s="102">
        <f>'DA-DAS contrib1 coûtplanifréel'!J19</f>
        <v>0</v>
      </c>
      <c r="J15" s="102">
        <f>'DA-DAS contrib1 coûtplanifréel'!K19</f>
        <v>0</v>
      </c>
      <c r="K15" s="102">
        <f>'DA-DAS contrib1 coûtplanifréel'!L19</f>
        <v>0</v>
      </c>
      <c r="L15" s="102">
        <f>'DA-DAS contrib1 coûtplanifréel'!M19</f>
        <v>0</v>
      </c>
      <c r="M15" s="102">
        <f>'DA-DAS contrib1 coûtplanifréel'!N19</f>
        <v>0</v>
      </c>
      <c r="N15" s="102">
        <f>'DA-DAS contrib1 coûtplanifréel'!O19</f>
        <v>0</v>
      </c>
      <c r="O15" s="102">
        <f>'DA-DAS contrib1 coûtplanifréel'!P19</f>
        <v>0</v>
      </c>
      <c r="P15" s="102">
        <f>'DA-DAS contrib1 coûtplanifréel'!Q19</f>
        <v>0</v>
      </c>
      <c r="Q15" s="102">
        <f>'DA-DAS contrib1 coûtplanifréel'!R19</f>
        <v>0</v>
      </c>
      <c r="R15" s="102">
        <f>'DA-DAS contrib1 coûtplanifréel'!S19</f>
        <v>0</v>
      </c>
      <c r="S15" s="102">
        <f>'DA-DAS contrib1 coûtplanifréel'!T19</f>
        <v>0</v>
      </c>
      <c r="T15" s="103">
        <f t="shared" si="0"/>
        <v>0</v>
      </c>
      <c r="U15" s="74"/>
      <c r="V15" s="91"/>
      <c r="W15" s="97"/>
      <c r="X15" s="91"/>
      <c r="Y15" s="83"/>
      <c r="Z15" s="83"/>
      <c r="AA15" s="83"/>
      <c r="AB15" s="83"/>
      <c r="AC15" s="104">
        <v>1</v>
      </c>
      <c r="AD15" s="104">
        <f t="shared" si="1"/>
        <v>0</v>
      </c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</row>
    <row r="16" spans="1:47" ht="12.75" hidden="1" customHeight="1" x14ac:dyDescent="0.2">
      <c r="A16" s="81"/>
      <c r="B16" s="72"/>
      <c r="C16" s="114">
        <f>IF('DA-DAS contrib1 coûtplanifréel'!B20="Réserve pour aléas","Réserve",IF('DA-DAS contrib1 coûtplanifréel'!B20="Réserve pour imprévus","Réserve",'DA-DAS contrib1 coûtplanifréel'!B20))</f>
        <v>0</v>
      </c>
      <c r="D16" s="114">
        <f>'DA-DAS contrib1 coûtplanifréel'!D20</f>
        <v>0</v>
      </c>
      <c r="E16" s="102">
        <f>'DA-DAS contrib1 coûtplanifréel'!F20</f>
        <v>0</v>
      </c>
      <c r="F16" s="102">
        <f>'DA-DAS contrib1 coûtplanifréel'!G20</f>
        <v>0</v>
      </c>
      <c r="G16" s="102">
        <f>'DA-DAS contrib1 coûtplanifréel'!H20</f>
        <v>0</v>
      </c>
      <c r="H16" s="102">
        <f>'DA-DAS contrib1 coûtplanifréel'!I20</f>
        <v>0</v>
      </c>
      <c r="I16" s="102">
        <f>'DA-DAS contrib1 coûtplanifréel'!J20</f>
        <v>0</v>
      </c>
      <c r="J16" s="102">
        <f>'DA-DAS contrib1 coûtplanifréel'!K20</f>
        <v>0</v>
      </c>
      <c r="K16" s="102">
        <f>'DA-DAS contrib1 coûtplanifréel'!L20</f>
        <v>0</v>
      </c>
      <c r="L16" s="102">
        <f>'DA-DAS contrib1 coûtplanifréel'!M20</f>
        <v>0</v>
      </c>
      <c r="M16" s="102">
        <f>'DA-DAS contrib1 coûtplanifréel'!N20</f>
        <v>0</v>
      </c>
      <c r="N16" s="102">
        <f>'DA-DAS contrib1 coûtplanifréel'!O20</f>
        <v>0</v>
      </c>
      <c r="O16" s="102">
        <f>'DA-DAS contrib1 coûtplanifréel'!P20</f>
        <v>0</v>
      </c>
      <c r="P16" s="102">
        <f>'DA-DAS contrib1 coûtplanifréel'!Q20</f>
        <v>0</v>
      </c>
      <c r="Q16" s="102">
        <f>'DA-DAS contrib1 coûtplanifréel'!R20</f>
        <v>0</v>
      </c>
      <c r="R16" s="102">
        <f>'DA-DAS contrib1 coûtplanifréel'!S20</f>
        <v>0</v>
      </c>
      <c r="S16" s="102">
        <f>'DA-DAS contrib1 coûtplanifréel'!T20</f>
        <v>0</v>
      </c>
      <c r="T16" s="103">
        <f t="shared" si="0"/>
        <v>0</v>
      </c>
      <c r="U16" s="74"/>
      <c r="V16" s="91"/>
      <c r="W16" s="91"/>
      <c r="X16" s="91"/>
      <c r="Y16" s="83"/>
      <c r="Z16" s="83"/>
      <c r="AA16" s="83"/>
      <c r="AB16" s="83"/>
      <c r="AC16" s="104">
        <v>1</v>
      </c>
      <c r="AD16" s="104">
        <f t="shared" si="1"/>
        <v>0</v>
      </c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</row>
    <row r="17" spans="1:47" ht="12.75" hidden="1" customHeight="1" x14ac:dyDescent="0.2">
      <c r="A17" s="81"/>
      <c r="B17" s="72"/>
      <c r="C17" s="114">
        <f>IF('DA-DAS contrib1 coûtplanifréel'!B21="Réserve pour aléas","Réserve",IF('DA-DAS contrib1 coûtplanifréel'!B21="Réserve pour imprévus","Réserve",'DA-DAS contrib1 coûtplanifréel'!B21))</f>
        <v>0</v>
      </c>
      <c r="D17" s="114">
        <f>'DA-DAS contrib1 coûtplanifréel'!D21</f>
        <v>0</v>
      </c>
      <c r="E17" s="102">
        <f>'DA-DAS contrib1 coûtplanifréel'!F21</f>
        <v>0</v>
      </c>
      <c r="F17" s="102">
        <f>'DA-DAS contrib1 coûtplanifréel'!G21</f>
        <v>0</v>
      </c>
      <c r="G17" s="102">
        <f>'DA-DAS contrib1 coûtplanifréel'!H21</f>
        <v>0</v>
      </c>
      <c r="H17" s="102">
        <f>'DA-DAS contrib1 coûtplanifréel'!I21</f>
        <v>0</v>
      </c>
      <c r="I17" s="102">
        <f>'DA-DAS contrib1 coûtplanifréel'!J21</f>
        <v>0</v>
      </c>
      <c r="J17" s="102">
        <f>'DA-DAS contrib1 coûtplanifréel'!K21</f>
        <v>0</v>
      </c>
      <c r="K17" s="102">
        <f>'DA-DAS contrib1 coûtplanifréel'!L21</f>
        <v>0</v>
      </c>
      <c r="L17" s="102">
        <f>'DA-DAS contrib1 coûtplanifréel'!M21</f>
        <v>0</v>
      </c>
      <c r="M17" s="102">
        <f>'DA-DAS contrib1 coûtplanifréel'!N21</f>
        <v>0</v>
      </c>
      <c r="N17" s="102">
        <f>'DA-DAS contrib1 coûtplanifréel'!O21</f>
        <v>0</v>
      </c>
      <c r="O17" s="102">
        <f>'DA-DAS contrib1 coûtplanifréel'!P21</f>
        <v>0</v>
      </c>
      <c r="P17" s="102">
        <f>'DA-DAS contrib1 coûtplanifréel'!Q21</f>
        <v>0</v>
      </c>
      <c r="Q17" s="102">
        <f>'DA-DAS contrib1 coûtplanifréel'!R21</f>
        <v>0</v>
      </c>
      <c r="R17" s="102">
        <f>'DA-DAS contrib1 coûtplanifréel'!S21</f>
        <v>0</v>
      </c>
      <c r="S17" s="102">
        <f>'DA-DAS contrib1 coûtplanifréel'!T21</f>
        <v>0</v>
      </c>
      <c r="T17" s="103">
        <f t="shared" si="0"/>
        <v>0</v>
      </c>
      <c r="U17" s="74"/>
      <c r="V17" s="91"/>
      <c r="W17" s="91"/>
      <c r="X17" s="91"/>
      <c r="Y17" s="83"/>
      <c r="Z17" s="83"/>
      <c r="AA17" s="83"/>
      <c r="AB17" s="83"/>
      <c r="AC17" s="104">
        <v>1</v>
      </c>
      <c r="AD17" s="104">
        <f t="shared" si="1"/>
        <v>0</v>
      </c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</row>
    <row r="18" spans="1:47" ht="12.75" hidden="1" customHeight="1" x14ac:dyDescent="0.2">
      <c r="A18" s="81"/>
      <c r="B18" s="72"/>
      <c r="C18" s="114">
        <f>IF('DA-DAS contrib1 coûtplanifréel'!B22="Réserve pour aléas","Réserve",IF('DA-DAS contrib1 coûtplanifréel'!B22="Réserve pour imprévus","Réserve",'DA-DAS contrib1 coûtplanifréel'!B22))</f>
        <v>0</v>
      </c>
      <c r="D18" s="114">
        <f>'DA-DAS contrib1 coûtplanifréel'!D22</f>
        <v>0</v>
      </c>
      <c r="E18" s="102">
        <f>'DA-DAS contrib1 coûtplanifréel'!F22</f>
        <v>0</v>
      </c>
      <c r="F18" s="102">
        <f>'DA-DAS contrib1 coûtplanifréel'!G22</f>
        <v>0</v>
      </c>
      <c r="G18" s="102">
        <f>'DA-DAS contrib1 coûtplanifréel'!H22</f>
        <v>0</v>
      </c>
      <c r="H18" s="102">
        <f>'DA-DAS contrib1 coûtplanifréel'!I22</f>
        <v>0</v>
      </c>
      <c r="I18" s="102">
        <f>'DA-DAS contrib1 coûtplanifréel'!J22</f>
        <v>0</v>
      </c>
      <c r="J18" s="102">
        <f>'DA-DAS contrib1 coûtplanifréel'!K22</f>
        <v>0</v>
      </c>
      <c r="K18" s="102">
        <f>'DA-DAS contrib1 coûtplanifréel'!L22</f>
        <v>0</v>
      </c>
      <c r="L18" s="102">
        <f>'DA-DAS contrib1 coûtplanifréel'!M22</f>
        <v>0</v>
      </c>
      <c r="M18" s="102">
        <f>'DA-DAS contrib1 coûtplanifréel'!N22</f>
        <v>0</v>
      </c>
      <c r="N18" s="102">
        <f>'DA-DAS contrib1 coûtplanifréel'!O22</f>
        <v>0</v>
      </c>
      <c r="O18" s="102">
        <f>'DA-DAS contrib1 coûtplanifréel'!P22</f>
        <v>0</v>
      </c>
      <c r="P18" s="102">
        <f>'DA-DAS contrib1 coûtplanifréel'!Q22</f>
        <v>0</v>
      </c>
      <c r="Q18" s="102">
        <f>'DA-DAS contrib1 coûtplanifréel'!R22</f>
        <v>0</v>
      </c>
      <c r="R18" s="102">
        <f>'DA-DAS contrib1 coûtplanifréel'!S22</f>
        <v>0</v>
      </c>
      <c r="S18" s="102">
        <f>'DA-DAS contrib1 coûtplanifréel'!T22</f>
        <v>0</v>
      </c>
      <c r="T18" s="103">
        <f t="shared" si="0"/>
        <v>0</v>
      </c>
      <c r="U18" s="74"/>
      <c r="V18" s="91"/>
      <c r="W18" s="91"/>
      <c r="X18" s="91"/>
      <c r="Y18" s="83"/>
      <c r="Z18" s="83"/>
      <c r="AA18" s="83"/>
      <c r="AB18" s="83"/>
      <c r="AC18" s="104">
        <v>1</v>
      </c>
      <c r="AD18" s="104">
        <f t="shared" si="1"/>
        <v>0</v>
      </c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</row>
    <row r="19" spans="1:47" ht="12.75" hidden="1" customHeight="1" x14ac:dyDescent="0.2">
      <c r="A19" s="81"/>
      <c r="B19" s="72"/>
      <c r="C19" s="114">
        <f>IF('DA-DAS contrib1 coûtplanifréel'!B23="Réserve pour aléas","Réserve",IF('DA-DAS contrib1 coûtplanifréel'!B23="Réserve pour imprévus","Réserve",'DA-DAS contrib1 coûtplanifréel'!B23))</f>
        <v>0</v>
      </c>
      <c r="D19" s="114">
        <f>'DA-DAS contrib1 coûtplanifréel'!D23</f>
        <v>0</v>
      </c>
      <c r="E19" s="102">
        <f>'DA-DAS contrib1 coûtplanifréel'!F23</f>
        <v>0</v>
      </c>
      <c r="F19" s="102">
        <f>'DA-DAS contrib1 coûtplanifréel'!G23</f>
        <v>0</v>
      </c>
      <c r="G19" s="102">
        <f>'DA-DAS contrib1 coûtplanifréel'!H23</f>
        <v>0</v>
      </c>
      <c r="H19" s="102">
        <f>'DA-DAS contrib1 coûtplanifréel'!I23</f>
        <v>0</v>
      </c>
      <c r="I19" s="102">
        <f>'DA-DAS contrib1 coûtplanifréel'!J23</f>
        <v>0</v>
      </c>
      <c r="J19" s="102">
        <f>'DA-DAS contrib1 coûtplanifréel'!K23</f>
        <v>0</v>
      </c>
      <c r="K19" s="102">
        <f>'DA-DAS contrib1 coûtplanifréel'!L23</f>
        <v>0</v>
      </c>
      <c r="L19" s="102">
        <f>'DA-DAS contrib1 coûtplanifréel'!M23</f>
        <v>0</v>
      </c>
      <c r="M19" s="102">
        <f>'DA-DAS contrib1 coûtplanifréel'!N23</f>
        <v>0</v>
      </c>
      <c r="N19" s="102">
        <f>'DA-DAS contrib1 coûtplanifréel'!O23</f>
        <v>0</v>
      </c>
      <c r="O19" s="102">
        <f>'DA-DAS contrib1 coûtplanifréel'!P23</f>
        <v>0</v>
      </c>
      <c r="P19" s="102">
        <f>'DA-DAS contrib1 coûtplanifréel'!Q23</f>
        <v>0</v>
      </c>
      <c r="Q19" s="102">
        <f>'DA-DAS contrib1 coûtplanifréel'!R23</f>
        <v>0</v>
      </c>
      <c r="R19" s="102">
        <f>'DA-DAS contrib1 coûtplanifréel'!S23</f>
        <v>0</v>
      </c>
      <c r="S19" s="102">
        <f>'DA-DAS contrib1 coûtplanifréel'!T23</f>
        <v>0</v>
      </c>
      <c r="T19" s="103">
        <f t="shared" si="0"/>
        <v>0</v>
      </c>
      <c r="U19" s="74"/>
      <c r="V19" s="91"/>
      <c r="W19" s="91"/>
      <c r="X19" s="91"/>
      <c r="Y19" s="83"/>
      <c r="Z19" s="83"/>
      <c r="AA19" s="83"/>
      <c r="AB19" s="83"/>
      <c r="AC19" s="104">
        <v>1</v>
      </c>
      <c r="AD19" s="104">
        <f t="shared" si="1"/>
        <v>0</v>
      </c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</row>
    <row r="20" spans="1:47" ht="12.75" hidden="1" customHeight="1" x14ac:dyDescent="0.2">
      <c r="A20" s="81"/>
      <c r="B20" s="72"/>
      <c r="C20" s="114">
        <f>IF('DA-DAS contrib1 coûtplanifréel'!B24="Réserve pour aléas","Réserve",IF('DA-DAS contrib1 coûtplanifréel'!B24="Réserve pour imprévus","Réserve",'DA-DAS contrib1 coûtplanifréel'!B24))</f>
        <v>0</v>
      </c>
      <c r="D20" s="114">
        <f>'DA-DAS contrib1 coûtplanifréel'!D24</f>
        <v>0</v>
      </c>
      <c r="E20" s="102">
        <f>'DA-DAS contrib1 coûtplanifréel'!F24</f>
        <v>0</v>
      </c>
      <c r="F20" s="102">
        <f>'DA-DAS contrib1 coûtplanifréel'!G24</f>
        <v>0</v>
      </c>
      <c r="G20" s="102">
        <f>'DA-DAS contrib1 coûtplanifréel'!H24</f>
        <v>0</v>
      </c>
      <c r="H20" s="102">
        <f>'DA-DAS contrib1 coûtplanifréel'!I24</f>
        <v>0</v>
      </c>
      <c r="I20" s="102">
        <f>'DA-DAS contrib1 coûtplanifréel'!J24</f>
        <v>0</v>
      </c>
      <c r="J20" s="102">
        <f>'DA-DAS contrib1 coûtplanifréel'!K24</f>
        <v>0</v>
      </c>
      <c r="K20" s="102">
        <f>'DA-DAS contrib1 coûtplanifréel'!L24</f>
        <v>0</v>
      </c>
      <c r="L20" s="102">
        <f>'DA-DAS contrib1 coûtplanifréel'!M24</f>
        <v>0</v>
      </c>
      <c r="M20" s="102">
        <f>'DA-DAS contrib1 coûtplanifréel'!N24</f>
        <v>0</v>
      </c>
      <c r="N20" s="102">
        <f>'DA-DAS contrib1 coûtplanifréel'!O24</f>
        <v>0</v>
      </c>
      <c r="O20" s="102">
        <f>'DA-DAS contrib1 coûtplanifréel'!P24</f>
        <v>0</v>
      </c>
      <c r="P20" s="102">
        <f>'DA-DAS contrib1 coûtplanifréel'!Q24</f>
        <v>0</v>
      </c>
      <c r="Q20" s="102">
        <f>'DA-DAS contrib1 coûtplanifréel'!R24</f>
        <v>0</v>
      </c>
      <c r="R20" s="102">
        <f>'DA-DAS contrib1 coûtplanifréel'!S24</f>
        <v>0</v>
      </c>
      <c r="S20" s="102">
        <f>'DA-DAS contrib1 coûtplanifréel'!T24</f>
        <v>0</v>
      </c>
      <c r="T20" s="103">
        <f t="shared" si="0"/>
        <v>0</v>
      </c>
      <c r="U20" s="74"/>
      <c r="V20" s="91"/>
      <c r="W20" s="91"/>
      <c r="X20" s="91"/>
      <c r="Y20" s="83"/>
      <c r="Z20" s="83"/>
      <c r="AA20" s="83"/>
      <c r="AB20" s="83"/>
      <c r="AC20" s="104">
        <v>1</v>
      </c>
      <c r="AD20" s="104">
        <f t="shared" si="1"/>
        <v>0</v>
      </c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</row>
    <row r="21" spans="1:47" ht="12.75" hidden="1" customHeight="1" x14ac:dyDescent="0.2">
      <c r="A21" s="81"/>
      <c r="B21" s="72"/>
      <c r="C21" s="114">
        <f>IF('DA-DAS contrib1 coûtplanifréel'!B25="Réserve pour aléas","Réserve",IF('DA-DAS contrib1 coûtplanifréel'!B25="Réserve pour imprévus","Réserve",'DA-DAS contrib1 coûtplanifréel'!B25))</f>
        <v>0</v>
      </c>
      <c r="D21" s="114">
        <f>'DA-DAS contrib1 coûtplanifréel'!D25</f>
        <v>0</v>
      </c>
      <c r="E21" s="102">
        <f>'DA-DAS contrib1 coûtplanifréel'!F25</f>
        <v>0</v>
      </c>
      <c r="F21" s="102">
        <f>'DA-DAS contrib1 coûtplanifréel'!G25</f>
        <v>0</v>
      </c>
      <c r="G21" s="102">
        <f>'DA-DAS contrib1 coûtplanifréel'!H25</f>
        <v>0</v>
      </c>
      <c r="H21" s="102">
        <f>'DA-DAS contrib1 coûtplanifréel'!I25</f>
        <v>0</v>
      </c>
      <c r="I21" s="102">
        <f>'DA-DAS contrib1 coûtplanifréel'!J25</f>
        <v>0</v>
      </c>
      <c r="J21" s="102">
        <f>'DA-DAS contrib1 coûtplanifréel'!K25</f>
        <v>0</v>
      </c>
      <c r="K21" s="102">
        <f>'DA-DAS contrib1 coûtplanifréel'!L25</f>
        <v>0</v>
      </c>
      <c r="L21" s="102">
        <f>'DA-DAS contrib1 coûtplanifréel'!M25</f>
        <v>0</v>
      </c>
      <c r="M21" s="102">
        <f>'DA-DAS contrib1 coûtplanifréel'!N25</f>
        <v>0</v>
      </c>
      <c r="N21" s="102">
        <f>'DA-DAS contrib1 coûtplanifréel'!O25</f>
        <v>0</v>
      </c>
      <c r="O21" s="102">
        <f>'DA-DAS contrib1 coûtplanifréel'!P25</f>
        <v>0</v>
      </c>
      <c r="P21" s="102">
        <f>'DA-DAS contrib1 coûtplanifréel'!Q25</f>
        <v>0</v>
      </c>
      <c r="Q21" s="102">
        <f>'DA-DAS contrib1 coûtplanifréel'!R25</f>
        <v>0</v>
      </c>
      <c r="R21" s="102">
        <f>'DA-DAS contrib1 coûtplanifréel'!S25</f>
        <v>0</v>
      </c>
      <c r="S21" s="102">
        <f>'DA-DAS contrib1 coûtplanifréel'!T25</f>
        <v>0</v>
      </c>
      <c r="T21" s="103">
        <f t="shared" si="0"/>
        <v>0</v>
      </c>
      <c r="U21" s="74"/>
      <c r="V21" s="91"/>
      <c r="W21" s="91"/>
      <c r="X21" s="91"/>
      <c r="Y21" s="83"/>
      <c r="Z21" s="83"/>
      <c r="AA21" s="83"/>
      <c r="AB21" s="83"/>
      <c r="AC21" s="104">
        <v>1</v>
      </c>
      <c r="AD21" s="104">
        <f t="shared" si="1"/>
        <v>0</v>
      </c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</row>
    <row r="22" spans="1:47" ht="12.75" hidden="1" customHeight="1" x14ac:dyDescent="0.2">
      <c r="A22" s="81"/>
      <c r="B22" s="72"/>
      <c r="C22" s="114">
        <f>IF('DA-DAS contrib1 coûtplanifréel'!B26="Réserve pour aléas","Réserve",IF('DA-DAS contrib1 coûtplanifréel'!B26="Réserve pour imprévus","Réserve",'DA-DAS contrib1 coûtplanifréel'!B26))</f>
        <v>0</v>
      </c>
      <c r="D22" s="114">
        <f>'DA-DAS contrib1 coûtplanifréel'!D26</f>
        <v>0</v>
      </c>
      <c r="E22" s="102">
        <f>'DA-DAS contrib1 coûtplanifréel'!F26</f>
        <v>0</v>
      </c>
      <c r="F22" s="102">
        <f>'DA-DAS contrib1 coûtplanifréel'!G26</f>
        <v>0</v>
      </c>
      <c r="G22" s="102">
        <f>'DA-DAS contrib1 coûtplanifréel'!H26</f>
        <v>0</v>
      </c>
      <c r="H22" s="102">
        <f>'DA-DAS contrib1 coûtplanifréel'!I26</f>
        <v>0</v>
      </c>
      <c r="I22" s="102">
        <f>'DA-DAS contrib1 coûtplanifréel'!J26</f>
        <v>0</v>
      </c>
      <c r="J22" s="102">
        <f>'DA-DAS contrib1 coûtplanifréel'!K26</f>
        <v>0</v>
      </c>
      <c r="K22" s="102">
        <f>'DA-DAS contrib1 coûtplanifréel'!L26</f>
        <v>0</v>
      </c>
      <c r="L22" s="102">
        <f>'DA-DAS contrib1 coûtplanifréel'!M26</f>
        <v>0</v>
      </c>
      <c r="M22" s="102">
        <f>'DA-DAS contrib1 coûtplanifréel'!N26</f>
        <v>0</v>
      </c>
      <c r="N22" s="102">
        <f>'DA-DAS contrib1 coûtplanifréel'!O26</f>
        <v>0</v>
      </c>
      <c r="O22" s="102">
        <f>'DA-DAS contrib1 coûtplanifréel'!P26</f>
        <v>0</v>
      </c>
      <c r="P22" s="102">
        <f>'DA-DAS contrib1 coûtplanifréel'!Q26</f>
        <v>0</v>
      </c>
      <c r="Q22" s="102">
        <f>'DA-DAS contrib1 coûtplanifréel'!R26</f>
        <v>0</v>
      </c>
      <c r="R22" s="102">
        <f>'DA-DAS contrib1 coûtplanifréel'!S26</f>
        <v>0</v>
      </c>
      <c r="S22" s="102">
        <f>'DA-DAS contrib1 coûtplanifréel'!T26</f>
        <v>0</v>
      </c>
      <c r="T22" s="103">
        <f t="shared" si="0"/>
        <v>0</v>
      </c>
      <c r="U22" s="74"/>
      <c r="V22" s="91"/>
      <c r="W22" s="91"/>
      <c r="X22" s="91"/>
      <c r="Y22" s="83"/>
      <c r="Z22" s="83"/>
      <c r="AA22" s="83"/>
      <c r="AB22" s="83"/>
      <c r="AC22" s="104">
        <v>1</v>
      </c>
      <c r="AD22" s="104">
        <f t="shared" si="1"/>
        <v>0</v>
      </c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</row>
    <row r="23" spans="1:47" ht="12.75" hidden="1" customHeight="1" x14ac:dyDescent="0.2">
      <c r="A23" s="81"/>
      <c r="B23" s="72"/>
      <c r="C23" s="114">
        <f>IF('DA-DAS contrib1 coûtplanifréel'!B27="Réserve pour aléas","Réserve",IF('DA-DAS contrib1 coûtplanifréel'!B27="Réserve pour imprévus","Réserve",'DA-DAS contrib1 coûtplanifréel'!B27))</f>
        <v>0</v>
      </c>
      <c r="D23" s="114">
        <f>'DA-DAS contrib1 coûtplanifréel'!D27</f>
        <v>0</v>
      </c>
      <c r="E23" s="102">
        <f>'DA-DAS contrib1 coûtplanifréel'!F27</f>
        <v>0</v>
      </c>
      <c r="F23" s="102">
        <f>'DA-DAS contrib1 coûtplanifréel'!G27</f>
        <v>0</v>
      </c>
      <c r="G23" s="102">
        <f>'DA-DAS contrib1 coûtplanifréel'!H27</f>
        <v>0</v>
      </c>
      <c r="H23" s="102">
        <f>'DA-DAS contrib1 coûtplanifréel'!I27</f>
        <v>0</v>
      </c>
      <c r="I23" s="102">
        <f>'DA-DAS contrib1 coûtplanifréel'!J27</f>
        <v>0</v>
      </c>
      <c r="J23" s="102">
        <f>'DA-DAS contrib1 coûtplanifréel'!K27</f>
        <v>0</v>
      </c>
      <c r="K23" s="102">
        <f>'DA-DAS contrib1 coûtplanifréel'!L27</f>
        <v>0</v>
      </c>
      <c r="L23" s="102">
        <f>'DA-DAS contrib1 coûtplanifréel'!M27</f>
        <v>0</v>
      </c>
      <c r="M23" s="102">
        <f>'DA-DAS contrib1 coûtplanifréel'!N27</f>
        <v>0</v>
      </c>
      <c r="N23" s="102">
        <f>'DA-DAS contrib1 coûtplanifréel'!O27</f>
        <v>0</v>
      </c>
      <c r="O23" s="102">
        <f>'DA-DAS contrib1 coûtplanifréel'!P27</f>
        <v>0</v>
      </c>
      <c r="P23" s="102">
        <f>'DA-DAS contrib1 coûtplanifréel'!Q27</f>
        <v>0</v>
      </c>
      <c r="Q23" s="102">
        <f>'DA-DAS contrib1 coûtplanifréel'!R27</f>
        <v>0</v>
      </c>
      <c r="R23" s="102">
        <f>'DA-DAS contrib1 coûtplanifréel'!S27</f>
        <v>0</v>
      </c>
      <c r="S23" s="102">
        <f>'DA-DAS contrib1 coûtplanifréel'!T27</f>
        <v>0</v>
      </c>
      <c r="T23" s="103">
        <f t="shared" si="0"/>
        <v>0</v>
      </c>
      <c r="U23" s="74"/>
      <c r="V23" s="91"/>
      <c r="W23" s="91"/>
      <c r="X23" s="91"/>
      <c r="Y23" s="83"/>
      <c r="Z23" s="83"/>
      <c r="AA23" s="83"/>
      <c r="AB23" s="83"/>
      <c r="AC23" s="104">
        <v>1</v>
      </c>
      <c r="AD23" s="104">
        <f t="shared" si="1"/>
        <v>0</v>
      </c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</row>
    <row r="24" spans="1:47" ht="12.75" hidden="1" customHeight="1" x14ac:dyDescent="0.2">
      <c r="A24" s="81"/>
      <c r="B24" s="72"/>
      <c r="C24" s="114">
        <f>IF('DA-DAS contrib1 coûtplanifréel'!B28="Réserve pour aléas","Réserve",IF('DA-DAS contrib1 coûtplanifréel'!B28="Réserve pour imprévus","Réserve",'DA-DAS contrib1 coûtplanifréel'!B28))</f>
        <v>0</v>
      </c>
      <c r="D24" s="114">
        <f>'DA-DAS contrib1 coûtplanifréel'!D28</f>
        <v>0</v>
      </c>
      <c r="E24" s="102">
        <f>'DA-DAS contrib1 coûtplanifréel'!F28</f>
        <v>0</v>
      </c>
      <c r="F24" s="102">
        <f>'DA-DAS contrib1 coûtplanifréel'!G28</f>
        <v>0</v>
      </c>
      <c r="G24" s="102">
        <f>'DA-DAS contrib1 coûtplanifréel'!H28</f>
        <v>0</v>
      </c>
      <c r="H24" s="102">
        <f>'DA-DAS contrib1 coûtplanifréel'!I28</f>
        <v>0</v>
      </c>
      <c r="I24" s="102">
        <f>'DA-DAS contrib1 coûtplanifréel'!J28</f>
        <v>0</v>
      </c>
      <c r="J24" s="102">
        <f>'DA-DAS contrib1 coûtplanifréel'!K28</f>
        <v>0</v>
      </c>
      <c r="K24" s="102">
        <f>'DA-DAS contrib1 coûtplanifréel'!L28</f>
        <v>0</v>
      </c>
      <c r="L24" s="102">
        <f>'DA-DAS contrib1 coûtplanifréel'!M28</f>
        <v>0</v>
      </c>
      <c r="M24" s="102">
        <f>'DA-DAS contrib1 coûtplanifréel'!N28</f>
        <v>0</v>
      </c>
      <c r="N24" s="102">
        <f>'DA-DAS contrib1 coûtplanifréel'!O28</f>
        <v>0</v>
      </c>
      <c r="O24" s="102">
        <f>'DA-DAS contrib1 coûtplanifréel'!P28</f>
        <v>0</v>
      </c>
      <c r="P24" s="102">
        <f>'DA-DAS contrib1 coûtplanifréel'!Q28</f>
        <v>0</v>
      </c>
      <c r="Q24" s="102">
        <f>'DA-DAS contrib1 coûtplanifréel'!R28</f>
        <v>0</v>
      </c>
      <c r="R24" s="102">
        <f>'DA-DAS contrib1 coûtplanifréel'!S28</f>
        <v>0</v>
      </c>
      <c r="S24" s="102">
        <f>'DA-DAS contrib1 coûtplanifréel'!T28</f>
        <v>0</v>
      </c>
      <c r="T24" s="103">
        <f t="shared" si="0"/>
        <v>0</v>
      </c>
      <c r="U24" s="74"/>
      <c r="V24" s="91"/>
      <c r="W24" s="91"/>
      <c r="X24" s="91"/>
      <c r="Y24" s="83"/>
      <c r="Z24" s="83"/>
      <c r="AA24" s="83"/>
      <c r="AB24" s="83"/>
      <c r="AC24" s="104">
        <v>1</v>
      </c>
      <c r="AD24" s="104">
        <f t="shared" si="1"/>
        <v>0</v>
      </c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</row>
    <row r="25" spans="1:47" ht="12.75" hidden="1" customHeight="1" x14ac:dyDescent="0.2">
      <c r="A25" s="81"/>
      <c r="B25" s="72"/>
      <c r="C25" s="114">
        <f>IF('DA-DAS contrib1 coûtplanifréel'!B29="Réserve pour aléas","Réserve",IF('DA-DAS contrib1 coûtplanifréel'!B29="Réserve pour imprévus","Réserve",'DA-DAS contrib1 coûtplanifréel'!B29))</f>
        <v>0</v>
      </c>
      <c r="D25" s="114">
        <f>'DA-DAS contrib1 coûtplanifréel'!D29</f>
        <v>0</v>
      </c>
      <c r="E25" s="102">
        <f>'DA-DAS contrib1 coûtplanifréel'!F29</f>
        <v>0</v>
      </c>
      <c r="F25" s="102">
        <f>'DA-DAS contrib1 coûtplanifréel'!G29</f>
        <v>0</v>
      </c>
      <c r="G25" s="102">
        <f>'DA-DAS contrib1 coûtplanifréel'!H29</f>
        <v>0</v>
      </c>
      <c r="H25" s="102">
        <f>'DA-DAS contrib1 coûtplanifréel'!I29</f>
        <v>0</v>
      </c>
      <c r="I25" s="102">
        <f>'DA-DAS contrib1 coûtplanifréel'!J29</f>
        <v>0</v>
      </c>
      <c r="J25" s="102">
        <f>'DA-DAS contrib1 coûtplanifréel'!K29</f>
        <v>0</v>
      </c>
      <c r="K25" s="102">
        <f>'DA-DAS contrib1 coûtplanifréel'!L29</f>
        <v>0</v>
      </c>
      <c r="L25" s="102">
        <f>'DA-DAS contrib1 coûtplanifréel'!M29</f>
        <v>0</v>
      </c>
      <c r="M25" s="102">
        <f>'DA-DAS contrib1 coûtplanifréel'!N29</f>
        <v>0</v>
      </c>
      <c r="N25" s="102">
        <f>'DA-DAS contrib1 coûtplanifréel'!O29</f>
        <v>0</v>
      </c>
      <c r="O25" s="102">
        <f>'DA-DAS contrib1 coûtplanifréel'!P29</f>
        <v>0</v>
      </c>
      <c r="P25" s="102">
        <f>'DA-DAS contrib1 coûtplanifréel'!Q29</f>
        <v>0</v>
      </c>
      <c r="Q25" s="102">
        <f>'DA-DAS contrib1 coûtplanifréel'!R29</f>
        <v>0</v>
      </c>
      <c r="R25" s="102">
        <f>'DA-DAS contrib1 coûtplanifréel'!S29</f>
        <v>0</v>
      </c>
      <c r="S25" s="102">
        <f>'DA-DAS contrib1 coûtplanifréel'!T29</f>
        <v>0</v>
      </c>
      <c r="T25" s="103">
        <f t="shared" si="0"/>
        <v>0</v>
      </c>
      <c r="U25" s="74"/>
      <c r="V25" s="91"/>
      <c r="W25" s="91"/>
      <c r="X25" s="91"/>
      <c r="Y25" s="83"/>
      <c r="Z25" s="83"/>
      <c r="AA25" s="83"/>
      <c r="AB25" s="83"/>
      <c r="AC25" s="104">
        <v>1</v>
      </c>
      <c r="AD25" s="104">
        <f t="shared" si="1"/>
        <v>0</v>
      </c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</row>
    <row r="26" spans="1:47" ht="12.75" hidden="1" customHeight="1" x14ac:dyDescent="0.2">
      <c r="A26" s="81"/>
      <c r="B26" s="72"/>
      <c r="C26" s="114">
        <f>IF('DA-DAS contrib1 coûtplanifréel'!B30="Réserve pour aléas","Réserve",IF('DA-DAS contrib1 coûtplanifréel'!B30="Réserve pour imprévus","Réserve",'DA-DAS contrib1 coûtplanifréel'!B30))</f>
        <v>0</v>
      </c>
      <c r="D26" s="114">
        <f>'DA-DAS contrib1 coûtplanifréel'!D30</f>
        <v>0</v>
      </c>
      <c r="E26" s="102">
        <f>'DA-DAS contrib1 coûtplanifréel'!F30</f>
        <v>0</v>
      </c>
      <c r="F26" s="102">
        <f>'DA-DAS contrib1 coûtplanifréel'!G30</f>
        <v>0</v>
      </c>
      <c r="G26" s="102">
        <f>'DA-DAS contrib1 coûtplanifréel'!H30</f>
        <v>0</v>
      </c>
      <c r="H26" s="102">
        <f>'DA-DAS contrib1 coûtplanifréel'!I30</f>
        <v>0</v>
      </c>
      <c r="I26" s="102">
        <f>'DA-DAS contrib1 coûtplanifréel'!J30</f>
        <v>0</v>
      </c>
      <c r="J26" s="102">
        <f>'DA-DAS contrib1 coûtplanifréel'!K30</f>
        <v>0</v>
      </c>
      <c r="K26" s="102">
        <f>'DA-DAS contrib1 coûtplanifréel'!L30</f>
        <v>0</v>
      </c>
      <c r="L26" s="102">
        <f>'DA-DAS contrib1 coûtplanifréel'!M30</f>
        <v>0</v>
      </c>
      <c r="M26" s="102">
        <f>'DA-DAS contrib1 coûtplanifréel'!N30</f>
        <v>0</v>
      </c>
      <c r="N26" s="102">
        <f>'DA-DAS contrib1 coûtplanifréel'!O30</f>
        <v>0</v>
      </c>
      <c r="O26" s="102">
        <f>'DA-DAS contrib1 coûtplanifréel'!P30</f>
        <v>0</v>
      </c>
      <c r="P26" s="102">
        <f>'DA-DAS contrib1 coûtplanifréel'!Q30</f>
        <v>0</v>
      </c>
      <c r="Q26" s="102">
        <f>'DA-DAS contrib1 coûtplanifréel'!R30</f>
        <v>0</v>
      </c>
      <c r="R26" s="102">
        <f>'DA-DAS contrib1 coûtplanifréel'!S30</f>
        <v>0</v>
      </c>
      <c r="S26" s="102">
        <f>'DA-DAS contrib1 coûtplanifréel'!T30</f>
        <v>0</v>
      </c>
      <c r="T26" s="103">
        <f t="shared" si="0"/>
        <v>0</v>
      </c>
      <c r="U26" s="74"/>
      <c r="V26" s="91"/>
      <c r="W26" s="91"/>
      <c r="X26" s="91"/>
      <c r="Y26" s="83"/>
      <c r="Z26" s="83"/>
      <c r="AA26" s="83"/>
      <c r="AB26" s="83"/>
      <c r="AC26" s="104">
        <v>1</v>
      </c>
      <c r="AD26" s="104">
        <f t="shared" si="1"/>
        <v>0</v>
      </c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</row>
    <row r="27" spans="1:47" ht="12.75" hidden="1" customHeight="1" x14ac:dyDescent="0.2">
      <c r="A27" s="81"/>
      <c r="B27" s="72"/>
      <c r="C27" s="114">
        <f>IF('DA-DAS contrib1 coûtplanifréel'!B31="Réserve pour aléas","Réserve",IF('DA-DAS contrib1 coûtplanifréel'!B31="Réserve pour imprévus","Réserve",'DA-DAS contrib1 coûtplanifréel'!B31))</f>
        <v>0</v>
      </c>
      <c r="D27" s="114">
        <f>'DA-DAS contrib1 coûtplanifréel'!D31</f>
        <v>0</v>
      </c>
      <c r="E27" s="102">
        <f>'DA-DAS contrib1 coûtplanifréel'!F31</f>
        <v>0</v>
      </c>
      <c r="F27" s="102">
        <f>'DA-DAS contrib1 coûtplanifréel'!G31</f>
        <v>0</v>
      </c>
      <c r="G27" s="102">
        <f>'DA-DAS contrib1 coûtplanifréel'!H31</f>
        <v>0</v>
      </c>
      <c r="H27" s="102">
        <f>'DA-DAS contrib1 coûtplanifréel'!I31</f>
        <v>0</v>
      </c>
      <c r="I27" s="102">
        <f>'DA-DAS contrib1 coûtplanifréel'!J31</f>
        <v>0</v>
      </c>
      <c r="J27" s="102">
        <f>'DA-DAS contrib1 coûtplanifréel'!K31</f>
        <v>0</v>
      </c>
      <c r="K27" s="102">
        <f>'DA-DAS contrib1 coûtplanifréel'!L31</f>
        <v>0</v>
      </c>
      <c r="L27" s="102">
        <f>'DA-DAS contrib1 coûtplanifréel'!M31</f>
        <v>0</v>
      </c>
      <c r="M27" s="102">
        <f>'DA-DAS contrib1 coûtplanifréel'!N31</f>
        <v>0</v>
      </c>
      <c r="N27" s="102">
        <f>'DA-DAS contrib1 coûtplanifréel'!O31</f>
        <v>0</v>
      </c>
      <c r="O27" s="102">
        <f>'DA-DAS contrib1 coûtplanifréel'!P31</f>
        <v>0</v>
      </c>
      <c r="P27" s="102">
        <f>'DA-DAS contrib1 coûtplanifréel'!Q31</f>
        <v>0</v>
      </c>
      <c r="Q27" s="102">
        <f>'DA-DAS contrib1 coûtplanifréel'!R31</f>
        <v>0</v>
      </c>
      <c r="R27" s="102">
        <f>'DA-DAS contrib1 coûtplanifréel'!S31</f>
        <v>0</v>
      </c>
      <c r="S27" s="102">
        <f>'DA-DAS contrib1 coûtplanifréel'!T31</f>
        <v>0</v>
      </c>
      <c r="T27" s="103">
        <f t="shared" si="0"/>
        <v>0</v>
      </c>
      <c r="U27" s="74"/>
      <c r="V27" s="91"/>
      <c r="W27" s="91"/>
      <c r="X27" s="91"/>
      <c r="Y27" s="83"/>
      <c r="Z27" s="83"/>
      <c r="AA27" s="83"/>
      <c r="AB27" s="83"/>
      <c r="AC27" s="104">
        <v>1</v>
      </c>
      <c r="AD27" s="104">
        <f t="shared" si="1"/>
        <v>0</v>
      </c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</row>
    <row r="28" spans="1:47" ht="12.75" hidden="1" customHeight="1" x14ac:dyDescent="0.2">
      <c r="A28" s="81"/>
      <c r="B28" s="72"/>
      <c r="C28" s="114">
        <f>IF('DA-DAS contrib1 coûtplanifréel'!B32="Réserve pour aléas","Réserve",IF('DA-DAS contrib1 coûtplanifréel'!B32="Réserve pour imprévus","Réserve",'DA-DAS contrib1 coûtplanifréel'!B32))</f>
        <v>0</v>
      </c>
      <c r="D28" s="114">
        <f>'DA-DAS contrib1 coûtplanifréel'!D32</f>
        <v>0</v>
      </c>
      <c r="E28" s="102">
        <f>'DA-DAS contrib1 coûtplanifréel'!F32</f>
        <v>0</v>
      </c>
      <c r="F28" s="102">
        <f>'DA-DAS contrib1 coûtplanifréel'!G32</f>
        <v>0</v>
      </c>
      <c r="G28" s="102">
        <f>'DA-DAS contrib1 coûtplanifréel'!H32</f>
        <v>0</v>
      </c>
      <c r="H28" s="102">
        <f>'DA-DAS contrib1 coûtplanifréel'!I32</f>
        <v>0</v>
      </c>
      <c r="I28" s="102">
        <f>'DA-DAS contrib1 coûtplanifréel'!J32</f>
        <v>0</v>
      </c>
      <c r="J28" s="102">
        <f>'DA-DAS contrib1 coûtplanifréel'!K32</f>
        <v>0</v>
      </c>
      <c r="K28" s="102">
        <f>'DA-DAS contrib1 coûtplanifréel'!L32</f>
        <v>0</v>
      </c>
      <c r="L28" s="102">
        <f>'DA-DAS contrib1 coûtplanifréel'!M32</f>
        <v>0</v>
      </c>
      <c r="M28" s="102">
        <f>'DA-DAS contrib1 coûtplanifréel'!N32</f>
        <v>0</v>
      </c>
      <c r="N28" s="102">
        <f>'DA-DAS contrib1 coûtplanifréel'!O32</f>
        <v>0</v>
      </c>
      <c r="O28" s="102">
        <f>'DA-DAS contrib1 coûtplanifréel'!P32</f>
        <v>0</v>
      </c>
      <c r="P28" s="102">
        <f>'DA-DAS contrib1 coûtplanifréel'!Q32</f>
        <v>0</v>
      </c>
      <c r="Q28" s="102">
        <f>'DA-DAS contrib1 coûtplanifréel'!R32</f>
        <v>0</v>
      </c>
      <c r="R28" s="102">
        <f>'DA-DAS contrib1 coûtplanifréel'!S32</f>
        <v>0</v>
      </c>
      <c r="S28" s="102">
        <f>'DA-DAS contrib1 coûtplanifréel'!T32</f>
        <v>0</v>
      </c>
      <c r="T28" s="103">
        <f t="shared" si="0"/>
        <v>0</v>
      </c>
      <c r="U28" s="74"/>
      <c r="V28" s="91"/>
      <c r="W28" s="91"/>
      <c r="X28" s="91"/>
      <c r="Y28" s="83"/>
      <c r="Z28" s="83"/>
      <c r="AA28" s="83"/>
      <c r="AB28" s="83"/>
      <c r="AC28" s="104">
        <v>1</v>
      </c>
      <c r="AD28" s="104">
        <f t="shared" si="1"/>
        <v>0</v>
      </c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</row>
    <row r="29" spans="1:47" ht="12.75" hidden="1" customHeight="1" x14ac:dyDescent="0.2">
      <c r="A29" s="81"/>
      <c r="B29" s="72"/>
      <c r="C29" s="114">
        <f>IF('DA-DAS contrib1 coûtplanifréel'!B33="Réserve pour aléas","Réserve",IF('DA-DAS contrib1 coûtplanifréel'!B33="Réserve pour imprévus","Réserve",'DA-DAS contrib1 coûtplanifréel'!B33))</f>
        <v>0</v>
      </c>
      <c r="D29" s="114">
        <f>'DA-DAS contrib1 coûtplanifréel'!D33</f>
        <v>0</v>
      </c>
      <c r="E29" s="102">
        <f>'DA-DAS contrib1 coûtplanifréel'!F33</f>
        <v>0</v>
      </c>
      <c r="F29" s="102">
        <f>'DA-DAS contrib1 coûtplanifréel'!G33</f>
        <v>0</v>
      </c>
      <c r="G29" s="102">
        <f>'DA-DAS contrib1 coûtplanifréel'!H33</f>
        <v>0</v>
      </c>
      <c r="H29" s="102">
        <f>'DA-DAS contrib1 coûtplanifréel'!I33</f>
        <v>0</v>
      </c>
      <c r="I29" s="102">
        <f>'DA-DAS contrib1 coûtplanifréel'!J33</f>
        <v>0</v>
      </c>
      <c r="J29" s="102">
        <f>'DA-DAS contrib1 coûtplanifréel'!K33</f>
        <v>0</v>
      </c>
      <c r="K29" s="102">
        <f>'DA-DAS contrib1 coûtplanifréel'!L33</f>
        <v>0</v>
      </c>
      <c r="L29" s="102">
        <f>'DA-DAS contrib1 coûtplanifréel'!M33</f>
        <v>0</v>
      </c>
      <c r="M29" s="102">
        <f>'DA-DAS contrib1 coûtplanifréel'!N33</f>
        <v>0</v>
      </c>
      <c r="N29" s="102">
        <f>'DA-DAS contrib1 coûtplanifréel'!O33</f>
        <v>0</v>
      </c>
      <c r="O29" s="102">
        <f>'DA-DAS contrib1 coûtplanifréel'!P33</f>
        <v>0</v>
      </c>
      <c r="P29" s="102">
        <f>'DA-DAS contrib1 coûtplanifréel'!Q33</f>
        <v>0</v>
      </c>
      <c r="Q29" s="102">
        <f>'DA-DAS contrib1 coûtplanifréel'!R33</f>
        <v>0</v>
      </c>
      <c r="R29" s="102">
        <f>'DA-DAS contrib1 coûtplanifréel'!S33</f>
        <v>0</v>
      </c>
      <c r="S29" s="102">
        <f>'DA-DAS contrib1 coûtplanifréel'!T33</f>
        <v>0</v>
      </c>
      <c r="T29" s="103">
        <f t="shared" si="0"/>
        <v>0</v>
      </c>
      <c r="U29" s="74"/>
      <c r="V29" s="91"/>
      <c r="W29" s="91"/>
      <c r="X29" s="91"/>
      <c r="Y29" s="83"/>
      <c r="Z29" s="83"/>
      <c r="AA29" s="83"/>
      <c r="AB29" s="83"/>
      <c r="AC29" s="104">
        <v>1</v>
      </c>
      <c r="AD29" s="104">
        <f t="shared" si="1"/>
        <v>0</v>
      </c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</row>
    <row r="30" spans="1:47" ht="12.75" hidden="1" customHeight="1" x14ac:dyDescent="0.2">
      <c r="A30" s="81"/>
      <c r="B30" s="72"/>
      <c r="C30" s="114">
        <f>IF('DA-DAS contrib1 coûtplanifréel'!B34="Réserve pour aléas","Réserve",IF('DA-DAS contrib1 coûtplanifréel'!B34="Réserve pour imprévus","Réserve",'DA-DAS contrib1 coûtplanifréel'!B34))</f>
        <v>0</v>
      </c>
      <c r="D30" s="114">
        <f>'DA-DAS contrib1 coûtplanifréel'!D34</f>
        <v>0</v>
      </c>
      <c r="E30" s="102">
        <f>'DA-DAS contrib1 coûtplanifréel'!F34</f>
        <v>0</v>
      </c>
      <c r="F30" s="102">
        <f>'DA-DAS contrib1 coûtplanifréel'!G34</f>
        <v>0</v>
      </c>
      <c r="G30" s="102">
        <f>'DA-DAS contrib1 coûtplanifréel'!H34</f>
        <v>0</v>
      </c>
      <c r="H30" s="102">
        <f>'DA-DAS contrib1 coûtplanifréel'!I34</f>
        <v>0</v>
      </c>
      <c r="I30" s="102">
        <f>'DA-DAS contrib1 coûtplanifréel'!J34</f>
        <v>0</v>
      </c>
      <c r="J30" s="102">
        <f>'DA-DAS contrib1 coûtplanifréel'!K34</f>
        <v>0</v>
      </c>
      <c r="K30" s="102">
        <f>'DA-DAS contrib1 coûtplanifréel'!L34</f>
        <v>0</v>
      </c>
      <c r="L30" s="102">
        <f>'DA-DAS contrib1 coûtplanifréel'!M34</f>
        <v>0</v>
      </c>
      <c r="M30" s="102">
        <f>'DA-DAS contrib1 coûtplanifréel'!N34</f>
        <v>0</v>
      </c>
      <c r="N30" s="102">
        <f>'DA-DAS contrib1 coûtplanifréel'!O34</f>
        <v>0</v>
      </c>
      <c r="O30" s="102">
        <f>'DA-DAS contrib1 coûtplanifréel'!P34</f>
        <v>0</v>
      </c>
      <c r="P30" s="102">
        <f>'DA-DAS contrib1 coûtplanifréel'!Q34</f>
        <v>0</v>
      </c>
      <c r="Q30" s="102">
        <f>'DA-DAS contrib1 coûtplanifréel'!R34</f>
        <v>0</v>
      </c>
      <c r="R30" s="102">
        <f>'DA-DAS contrib1 coûtplanifréel'!S34</f>
        <v>0</v>
      </c>
      <c r="S30" s="102">
        <f>'DA-DAS contrib1 coûtplanifréel'!T34</f>
        <v>0</v>
      </c>
      <c r="T30" s="103">
        <f t="shared" si="0"/>
        <v>0</v>
      </c>
      <c r="U30" s="74"/>
      <c r="V30" s="91"/>
      <c r="W30" s="91"/>
      <c r="X30" s="91"/>
      <c r="Y30" s="83"/>
      <c r="Z30" s="83"/>
      <c r="AA30" s="83"/>
      <c r="AB30" s="83"/>
      <c r="AC30" s="104">
        <v>1</v>
      </c>
      <c r="AD30" s="104">
        <f t="shared" si="1"/>
        <v>0</v>
      </c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</row>
    <row r="31" spans="1:47" ht="12.75" hidden="1" customHeight="1" x14ac:dyDescent="0.2">
      <c r="A31" s="81"/>
      <c r="B31" s="72"/>
      <c r="C31" s="114">
        <f>IF('DA-DAS contrib1 coûtplanifréel'!B35="Réserve pour aléas","Réserve",IF('DA-DAS contrib1 coûtplanifréel'!B35="Réserve pour imprévus","Réserve",'DA-DAS contrib1 coûtplanifréel'!B35))</f>
        <v>0</v>
      </c>
      <c r="D31" s="114">
        <f>'DA-DAS contrib1 coûtplanifréel'!D35</f>
        <v>0</v>
      </c>
      <c r="E31" s="102">
        <f>'DA-DAS contrib1 coûtplanifréel'!F35</f>
        <v>0</v>
      </c>
      <c r="F31" s="102">
        <f>'DA-DAS contrib1 coûtplanifréel'!G35</f>
        <v>0</v>
      </c>
      <c r="G31" s="102">
        <f>'DA-DAS contrib1 coûtplanifréel'!H35</f>
        <v>0</v>
      </c>
      <c r="H31" s="102">
        <f>'DA-DAS contrib1 coûtplanifréel'!I35</f>
        <v>0</v>
      </c>
      <c r="I31" s="102">
        <f>'DA-DAS contrib1 coûtplanifréel'!J35</f>
        <v>0</v>
      </c>
      <c r="J31" s="102">
        <f>'DA-DAS contrib1 coûtplanifréel'!K35</f>
        <v>0</v>
      </c>
      <c r="K31" s="102">
        <f>'DA-DAS contrib1 coûtplanifréel'!L35</f>
        <v>0</v>
      </c>
      <c r="L31" s="102">
        <f>'DA-DAS contrib1 coûtplanifréel'!M35</f>
        <v>0</v>
      </c>
      <c r="M31" s="102">
        <f>'DA-DAS contrib1 coûtplanifréel'!N35</f>
        <v>0</v>
      </c>
      <c r="N31" s="102">
        <f>'DA-DAS contrib1 coûtplanifréel'!O35</f>
        <v>0</v>
      </c>
      <c r="O31" s="102">
        <f>'DA-DAS contrib1 coûtplanifréel'!P35</f>
        <v>0</v>
      </c>
      <c r="P31" s="102">
        <f>'DA-DAS contrib1 coûtplanifréel'!Q35</f>
        <v>0</v>
      </c>
      <c r="Q31" s="102">
        <f>'DA-DAS contrib1 coûtplanifréel'!R35</f>
        <v>0</v>
      </c>
      <c r="R31" s="102">
        <f>'DA-DAS contrib1 coûtplanifréel'!S35</f>
        <v>0</v>
      </c>
      <c r="S31" s="102">
        <f>'DA-DAS contrib1 coûtplanifréel'!T35</f>
        <v>0</v>
      </c>
      <c r="T31" s="103">
        <f t="shared" si="0"/>
        <v>0</v>
      </c>
      <c r="U31" s="74"/>
      <c r="V31" s="91"/>
      <c r="W31" s="91"/>
      <c r="X31" s="91"/>
      <c r="Y31" s="83"/>
      <c r="Z31" s="83"/>
      <c r="AA31" s="83"/>
      <c r="AB31" s="83"/>
      <c r="AC31" s="104">
        <v>1</v>
      </c>
      <c r="AD31" s="104">
        <f t="shared" si="1"/>
        <v>0</v>
      </c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</row>
    <row r="32" spans="1:47" ht="12.75" hidden="1" customHeight="1" x14ac:dyDescent="0.2">
      <c r="A32" s="81"/>
      <c r="B32" s="72"/>
      <c r="C32" s="114">
        <f>IF('DA-DAS contrib1 coûtplanifréel'!B36="Réserve pour aléas","Réserve",IF('DA-DAS contrib1 coûtplanifréel'!B36="Réserve pour imprévus","Réserve",'DA-DAS contrib1 coûtplanifréel'!B36))</f>
        <v>0</v>
      </c>
      <c r="D32" s="114">
        <f>'DA-DAS contrib1 coûtplanifréel'!D36</f>
        <v>0</v>
      </c>
      <c r="E32" s="102">
        <f>'DA-DAS contrib1 coûtplanifréel'!F36</f>
        <v>0</v>
      </c>
      <c r="F32" s="102">
        <f>'DA-DAS contrib1 coûtplanifréel'!G36</f>
        <v>0</v>
      </c>
      <c r="G32" s="102">
        <f>'DA-DAS contrib1 coûtplanifréel'!H36</f>
        <v>0</v>
      </c>
      <c r="H32" s="102">
        <f>'DA-DAS contrib1 coûtplanifréel'!I36</f>
        <v>0</v>
      </c>
      <c r="I32" s="102">
        <f>'DA-DAS contrib1 coûtplanifréel'!J36</f>
        <v>0</v>
      </c>
      <c r="J32" s="102">
        <f>'DA-DAS contrib1 coûtplanifréel'!K36</f>
        <v>0</v>
      </c>
      <c r="K32" s="102">
        <f>'DA-DAS contrib1 coûtplanifréel'!L36</f>
        <v>0</v>
      </c>
      <c r="L32" s="102">
        <f>'DA-DAS contrib1 coûtplanifréel'!M36</f>
        <v>0</v>
      </c>
      <c r="M32" s="102">
        <f>'DA-DAS contrib1 coûtplanifréel'!N36</f>
        <v>0</v>
      </c>
      <c r="N32" s="102">
        <f>'DA-DAS contrib1 coûtplanifréel'!O36</f>
        <v>0</v>
      </c>
      <c r="O32" s="102">
        <f>'DA-DAS contrib1 coûtplanifréel'!P36</f>
        <v>0</v>
      </c>
      <c r="P32" s="102">
        <f>'DA-DAS contrib1 coûtplanifréel'!Q36</f>
        <v>0</v>
      </c>
      <c r="Q32" s="102">
        <f>'DA-DAS contrib1 coûtplanifréel'!R36</f>
        <v>0</v>
      </c>
      <c r="R32" s="102">
        <f>'DA-DAS contrib1 coûtplanifréel'!S36</f>
        <v>0</v>
      </c>
      <c r="S32" s="102">
        <f>'DA-DAS contrib1 coûtplanifréel'!T36</f>
        <v>0</v>
      </c>
      <c r="T32" s="103">
        <f t="shared" si="0"/>
        <v>0</v>
      </c>
      <c r="U32" s="74"/>
      <c r="V32" s="91"/>
      <c r="W32" s="91"/>
      <c r="X32" s="91"/>
      <c r="Y32" s="83"/>
      <c r="Z32" s="83"/>
      <c r="AA32" s="83"/>
      <c r="AB32" s="83"/>
      <c r="AC32" s="104">
        <v>1</v>
      </c>
      <c r="AD32" s="104">
        <f t="shared" si="1"/>
        <v>0</v>
      </c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</row>
    <row r="33" spans="1:47" ht="12.75" hidden="1" customHeight="1" x14ac:dyDescent="0.2">
      <c r="A33" s="81"/>
      <c r="B33" s="72"/>
      <c r="C33" s="114">
        <f>IF('DA-DAS contrib1 coûtplanifréel'!B37="Réserve pour aléas","Réserve",IF('DA-DAS contrib1 coûtplanifréel'!B37="Réserve pour imprévus","Réserve",'DA-DAS contrib1 coûtplanifréel'!B37))</f>
        <v>0</v>
      </c>
      <c r="D33" s="114">
        <f>'DA-DAS contrib1 coûtplanifréel'!D37</f>
        <v>0</v>
      </c>
      <c r="E33" s="102">
        <f>'DA-DAS contrib1 coûtplanifréel'!F37</f>
        <v>0</v>
      </c>
      <c r="F33" s="102">
        <f>'DA-DAS contrib1 coûtplanifréel'!G37</f>
        <v>0</v>
      </c>
      <c r="G33" s="102">
        <f>'DA-DAS contrib1 coûtplanifréel'!H37</f>
        <v>0</v>
      </c>
      <c r="H33" s="102">
        <f>'DA-DAS contrib1 coûtplanifréel'!I37</f>
        <v>0</v>
      </c>
      <c r="I33" s="102">
        <f>'DA-DAS contrib1 coûtplanifréel'!J37</f>
        <v>0</v>
      </c>
      <c r="J33" s="102">
        <f>'DA-DAS contrib1 coûtplanifréel'!K37</f>
        <v>0</v>
      </c>
      <c r="K33" s="102">
        <f>'DA-DAS contrib1 coûtplanifréel'!L37</f>
        <v>0</v>
      </c>
      <c r="L33" s="102">
        <f>'DA-DAS contrib1 coûtplanifréel'!M37</f>
        <v>0</v>
      </c>
      <c r="M33" s="102">
        <f>'DA-DAS contrib1 coûtplanifréel'!N37</f>
        <v>0</v>
      </c>
      <c r="N33" s="102">
        <f>'DA-DAS contrib1 coûtplanifréel'!O37</f>
        <v>0</v>
      </c>
      <c r="O33" s="102">
        <f>'DA-DAS contrib1 coûtplanifréel'!P37</f>
        <v>0</v>
      </c>
      <c r="P33" s="102">
        <f>'DA-DAS contrib1 coûtplanifréel'!Q37</f>
        <v>0</v>
      </c>
      <c r="Q33" s="102">
        <f>'DA-DAS contrib1 coûtplanifréel'!R37</f>
        <v>0</v>
      </c>
      <c r="R33" s="102">
        <f>'DA-DAS contrib1 coûtplanifréel'!S37</f>
        <v>0</v>
      </c>
      <c r="S33" s="102">
        <f>'DA-DAS contrib1 coûtplanifréel'!T37</f>
        <v>0</v>
      </c>
      <c r="T33" s="103">
        <f t="shared" si="0"/>
        <v>0</v>
      </c>
      <c r="U33" s="74"/>
      <c r="V33" s="91"/>
      <c r="W33" s="91"/>
      <c r="X33" s="91"/>
      <c r="Y33" s="83"/>
      <c r="Z33" s="83"/>
      <c r="AA33" s="83"/>
      <c r="AB33" s="83"/>
      <c r="AC33" s="104">
        <v>1</v>
      </c>
      <c r="AD33" s="104">
        <f t="shared" si="1"/>
        <v>0</v>
      </c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</row>
    <row r="34" spans="1:47" ht="12.75" hidden="1" customHeight="1" x14ac:dyDescent="0.2">
      <c r="A34" s="81"/>
      <c r="B34" s="72"/>
      <c r="C34" s="114">
        <f>IF('DA-DAS contrib1 coûtplanifréel'!B38="Réserve pour aléas","Réserve",IF('DA-DAS contrib1 coûtplanifréel'!B38="Réserve pour imprévus","Réserve",'DA-DAS contrib1 coûtplanifréel'!B38))</f>
        <v>0</v>
      </c>
      <c r="D34" s="114">
        <f>'DA-DAS contrib1 coûtplanifréel'!D38</f>
        <v>0</v>
      </c>
      <c r="E34" s="102">
        <f>'DA-DAS contrib1 coûtplanifréel'!F38</f>
        <v>0</v>
      </c>
      <c r="F34" s="102">
        <f>'DA-DAS contrib1 coûtplanifréel'!G38</f>
        <v>0</v>
      </c>
      <c r="G34" s="102">
        <f>'DA-DAS contrib1 coûtplanifréel'!H38</f>
        <v>0</v>
      </c>
      <c r="H34" s="102">
        <f>'DA-DAS contrib1 coûtplanifréel'!I38</f>
        <v>0</v>
      </c>
      <c r="I34" s="102">
        <f>'DA-DAS contrib1 coûtplanifréel'!J38</f>
        <v>0</v>
      </c>
      <c r="J34" s="102">
        <f>'DA-DAS contrib1 coûtplanifréel'!K38</f>
        <v>0</v>
      </c>
      <c r="K34" s="102">
        <f>'DA-DAS contrib1 coûtplanifréel'!L38</f>
        <v>0</v>
      </c>
      <c r="L34" s="102">
        <f>'DA-DAS contrib1 coûtplanifréel'!M38</f>
        <v>0</v>
      </c>
      <c r="M34" s="102">
        <f>'DA-DAS contrib1 coûtplanifréel'!N38</f>
        <v>0</v>
      </c>
      <c r="N34" s="102">
        <f>'DA-DAS contrib1 coûtplanifréel'!O38</f>
        <v>0</v>
      </c>
      <c r="O34" s="102">
        <f>'DA-DAS contrib1 coûtplanifréel'!P38</f>
        <v>0</v>
      </c>
      <c r="P34" s="102">
        <f>'DA-DAS contrib1 coûtplanifréel'!Q38</f>
        <v>0</v>
      </c>
      <c r="Q34" s="102">
        <f>'DA-DAS contrib1 coûtplanifréel'!R38</f>
        <v>0</v>
      </c>
      <c r="R34" s="102">
        <f>'DA-DAS contrib1 coûtplanifréel'!S38</f>
        <v>0</v>
      </c>
      <c r="S34" s="102">
        <f>'DA-DAS contrib1 coûtplanifréel'!T38</f>
        <v>0</v>
      </c>
      <c r="T34" s="103">
        <f t="shared" si="0"/>
        <v>0</v>
      </c>
      <c r="U34" s="74"/>
      <c r="V34" s="91"/>
      <c r="W34" s="91"/>
      <c r="X34" s="91"/>
      <c r="Y34" s="83"/>
      <c r="Z34" s="83"/>
      <c r="AA34" s="83"/>
      <c r="AB34" s="83"/>
      <c r="AC34" s="104">
        <v>1</v>
      </c>
      <c r="AD34" s="104">
        <f t="shared" si="1"/>
        <v>0</v>
      </c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</row>
    <row r="35" spans="1:47" ht="12.75" hidden="1" customHeight="1" x14ac:dyDescent="0.2">
      <c r="A35" s="81"/>
      <c r="B35" s="72"/>
      <c r="C35" s="114">
        <f>IF('DA-DAS contrib1 coûtplanifréel'!B39="Réserve pour aléas","Réserve",IF('DA-DAS contrib1 coûtplanifréel'!B39="Réserve pour imprévus","Réserve",'DA-DAS contrib1 coûtplanifréel'!B39))</f>
        <v>0</v>
      </c>
      <c r="D35" s="114">
        <f>'DA-DAS contrib1 coûtplanifréel'!D39</f>
        <v>0</v>
      </c>
      <c r="E35" s="102">
        <f>'DA-DAS contrib1 coûtplanifréel'!F39</f>
        <v>0</v>
      </c>
      <c r="F35" s="102">
        <f>'DA-DAS contrib1 coûtplanifréel'!G39</f>
        <v>0</v>
      </c>
      <c r="G35" s="102">
        <f>'DA-DAS contrib1 coûtplanifréel'!H39</f>
        <v>0</v>
      </c>
      <c r="H35" s="102">
        <f>'DA-DAS contrib1 coûtplanifréel'!I39</f>
        <v>0</v>
      </c>
      <c r="I35" s="102">
        <f>'DA-DAS contrib1 coûtplanifréel'!J39</f>
        <v>0</v>
      </c>
      <c r="J35" s="102">
        <f>'DA-DAS contrib1 coûtplanifréel'!K39</f>
        <v>0</v>
      </c>
      <c r="K35" s="102">
        <f>'DA-DAS contrib1 coûtplanifréel'!L39</f>
        <v>0</v>
      </c>
      <c r="L35" s="102">
        <f>'DA-DAS contrib1 coûtplanifréel'!M39</f>
        <v>0</v>
      </c>
      <c r="M35" s="102">
        <f>'DA-DAS contrib1 coûtplanifréel'!N39</f>
        <v>0</v>
      </c>
      <c r="N35" s="102">
        <f>'DA-DAS contrib1 coûtplanifréel'!O39</f>
        <v>0</v>
      </c>
      <c r="O35" s="102">
        <f>'DA-DAS contrib1 coûtplanifréel'!P39</f>
        <v>0</v>
      </c>
      <c r="P35" s="102">
        <f>'DA-DAS contrib1 coûtplanifréel'!Q39</f>
        <v>0</v>
      </c>
      <c r="Q35" s="102">
        <f>'DA-DAS contrib1 coûtplanifréel'!R39</f>
        <v>0</v>
      </c>
      <c r="R35" s="102">
        <f>'DA-DAS contrib1 coûtplanifréel'!S39</f>
        <v>0</v>
      </c>
      <c r="S35" s="102">
        <f>'DA-DAS contrib1 coûtplanifréel'!T39</f>
        <v>0</v>
      </c>
      <c r="T35" s="103">
        <f t="shared" si="0"/>
        <v>0</v>
      </c>
      <c r="U35" s="74"/>
      <c r="V35" s="91"/>
      <c r="W35" s="91"/>
      <c r="X35" s="91"/>
      <c r="Y35" s="83"/>
      <c r="Z35" s="83"/>
      <c r="AA35" s="83"/>
      <c r="AB35" s="83"/>
      <c r="AC35" s="104">
        <v>1</v>
      </c>
      <c r="AD35" s="104">
        <f t="shared" si="1"/>
        <v>0</v>
      </c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</row>
    <row r="36" spans="1:47" ht="12.75" hidden="1" customHeight="1" x14ac:dyDescent="0.2">
      <c r="A36" s="81"/>
      <c r="B36" s="72"/>
      <c r="C36" s="114">
        <f>IF('DA-DAS contrib1 coûtplanifréel'!B40="Réserve pour aléas","Réserve",IF('DA-DAS contrib1 coûtplanifréel'!B40="Réserve pour imprévus","Réserve",'DA-DAS contrib1 coûtplanifréel'!B40))</f>
        <v>0</v>
      </c>
      <c r="D36" s="114">
        <f>'DA-DAS contrib1 coûtplanifréel'!D40</f>
        <v>0</v>
      </c>
      <c r="E36" s="102">
        <f>'DA-DAS contrib1 coûtplanifréel'!F40</f>
        <v>0</v>
      </c>
      <c r="F36" s="102">
        <f>'DA-DAS contrib1 coûtplanifréel'!G40</f>
        <v>0</v>
      </c>
      <c r="G36" s="102">
        <f>'DA-DAS contrib1 coûtplanifréel'!H40</f>
        <v>0</v>
      </c>
      <c r="H36" s="102">
        <f>'DA-DAS contrib1 coûtplanifréel'!I40</f>
        <v>0</v>
      </c>
      <c r="I36" s="102">
        <f>'DA-DAS contrib1 coûtplanifréel'!J40</f>
        <v>0</v>
      </c>
      <c r="J36" s="102">
        <f>'DA-DAS contrib1 coûtplanifréel'!K40</f>
        <v>0</v>
      </c>
      <c r="K36" s="102">
        <f>'DA-DAS contrib1 coûtplanifréel'!L40</f>
        <v>0</v>
      </c>
      <c r="L36" s="102">
        <f>'DA-DAS contrib1 coûtplanifréel'!M40</f>
        <v>0</v>
      </c>
      <c r="M36" s="102">
        <f>'DA-DAS contrib1 coûtplanifréel'!N40</f>
        <v>0</v>
      </c>
      <c r="N36" s="102">
        <f>'DA-DAS contrib1 coûtplanifréel'!O40</f>
        <v>0</v>
      </c>
      <c r="O36" s="102">
        <f>'DA-DAS contrib1 coûtplanifréel'!P40</f>
        <v>0</v>
      </c>
      <c r="P36" s="102">
        <f>'DA-DAS contrib1 coûtplanifréel'!Q40</f>
        <v>0</v>
      </c>
      <c r="Q36" s="102">
        <f>'DA-DAS contrib1 coûtplanifréel'!R40</f>
        <v>0</v>
      </c>
      <c r="R36" s="102">
        <f>'DA-DAS contrib1 coûtplanifréel'!S40</f>
        <v>0</v>
      </c>
      <c r="S36" s="102">
        <f>'DA-DAS contrib1 coûtplanifréel'!T40</f>
        <v>0</v>
      </c>
      <c r="T36" s="103">
        <f t="shared" si="0"/>
        <v>0</v>
      </c>
      <c r="U36" s="74"/>
      <c r="V36" s="91"/>
      <c r="W36" s="91"/>
      <c r="X36" s="91"/>
      <c r="Y36" s="83"/>
      <c r="Z36" s="83"/>
      <c r="AA36" s="83"/>
      <c r="AB36" s="83"/>
      <c r="AC36" s="104">
        <v>1</v>
      </c>
      <c r="AD36" s="104">
        <f t="shared" si="1"/>
        <v>0</v>
      </c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</row>
    <row r="37" spans="1:47" ht="12.75" hidden="1" customHeight="1" x14ac:dyDescent="0.2">
      <c r="A37" s="81"/>
      <c r="B37" s="72"/>
      <c r="C37" s="114">
        <f>IF('DA-DAS contrib1 coûtplanifréel'!B41="Réserve pour aléas","Réserve",IF('DA-DAS contrib1 coûtplanifréel'!B41="Réserve pour imprévus","Réserve",'DA-DAS contrib1 coûtplanifréel'!B41))</f>
        <v>0</v>
      </c>
      <c r="D37" s="114">
        <f>'DA-DAS contrib1 coûtplanifréel'!D41</f>
        <v>0</v>
      </c>
      <c r="E37" s="102">
        <f>'DA-DAS contrib1 coûtplanifréel'!F41</f>
        <v>0</v>
      </c>
      <c r="F37" s="102">
        <f>'DA-DAS contrib1 coûtplanifréel'!G41</f>
        <v>0</v>
      </c>
      <c r="G37" s="102">
        <f>'DA-DAS contrib1 coûtplanifréel'!H41</f>
        <v>0</v>
      </c>
      <c r="H37" s="102">
        <f>'DA-DAS contrib1 coûtplanifréel'!I41</f>
        <v>0</v>
      </c>
      <c r="I37" s="102">
        <f>'DA-DAS contrib1 coûtplanifréel'!J41</f>
        <v>0</v>
      </c>
      <c r="J37" s="102">
        <f>'DA-DAS contrib1 coûtplanifréel'!K41</f>
        <v>0</v>
      </c>
      <c r="K37" s="102">
        <f>'DA-DAS contrib1 coûtplanifréel'!L41</f>
        <v>0</v>
      </c>
      <c r="L37" s="102">
        <f>'DA-DAS contrib1 coûtplanifréel'!M41</f>
        <v>0</v>
      </c>
      <c r="M37" s="102">
        <f>'DA-DAS contrib1 coûtplanifréel'!N41</f>
        <v>0</v>
      </c>
      <c r="N37" s="102">
        <f>'DA-DAS contrib1 coûtplanifréel'!O41</f>
        <v>0</v>
      </c>
      <c r="O37" s="102">
        <f>'DA-DAS contrib1 coûtplanifréel'!P41</f>
        <v>0</v>
      </c>
      <c r="P37" s="102">
        <f>'DA-DAS contrib1 coûtplanifréel'!Q41</f>
        <v>0</v>
      </c>
      <c r="Q37" s="102">
        <f>'DA-DAS contrib1 coûtplanifréel'!R41</f>
        <v>0</v>
      </c>
      <c r="R37" s="102">
        <f>'DA-DAS contrib1 coûtplanifréel'!S41</f>
        <v>0</v>
      </c>
      <c r="S37" s="102">
        <f>'DA-DAS contrib1 coûtplanifréel'!T41</f>
        <v>0</v>
      </c>
      <c r="T37" s="103">
        <f t="shared" si="0"/>
        <v>0</v>
      </c>
      <c r="U37" s="74"/>
      <c r="V37" s="91"/>
      <c r="W37" s="91"/>
      <c r="X37" s="91"/>
      <c r="Y37" s="83"/>
      <c r="Z37" s="83"/>
      <c r="AA37" s="83"/>
      <c r="AB37" s="83"/>
      <c r="AC37" s="104">
        <v>1</v>
      </c>
      <c r="AD37" s="104">
        <f t="shared" si="1"/>
        <v>0</v>
      </c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</row>
    <row r="38" spans="1:47" ht="12.75" hidden="1" customHeight="1" x14ac:dyDescent="0.2">
      <c r="A38" s="81"/>
      <c r="B38" s="72"/>
      <c r="C38" s="114">
        <f>IF('DA-DAS contrib1 coûtplanifréel'!B42="Réserve pour aléas","Réserve",IF('DA-DAS contrib1 coûtplanifréel'!B42="Réserve pour imprévus","Réserve",'DA-DAS contrib1 coûtplanifréel'!B42))</f>
        <v>0</v>
      </c>
      <c r="D38" s="114">
        <f>'DA-DAS contrib1 coûtplanifréel'!D42</f>
        <v>0</v>
      </c>
      <c r="E38" s="102">
        <f>'DA-DAS contrib1 coûtplanifréel'!F42</f>
        <v>0</v>
      </c>
      <c r="F38" s="102">
        <f>'DA-DAS contrib1 coûtplanifréel'!G42</f>
        <v>0</v>
      </c>
      <c r="G38" s="102">
        <f>'DA-DAS contrib1 coûtplanifréel'!H42</f>
        <v>0</v>
      </c>
      <c r="H38" s="102">
        <f>'DA-DAS contrib1 coûtplanifréel'!I42</f>
        <v>0</v>
      </c>
      <c r="I38" s="102">
        <f>'DA-DAS contrib1 coûtplanifréel'!J42</f>
        <v>0</v>
      </c>
      <c r="J38" s="102">
        <f>'DA-DAS contrib1 coûtplanifréel'!K42</f>
        <v>0</v>
      </c>
      <c r="K38" s="102">
        <f>'DA-DAS contrib1 coûtplanifréel'!L42</f>
        <v>0</v>
      </c>
      <c r="L38" s="102">
        <f>'DA-DAS contrib1 coûtplanifréel'!M42</f>
        <v>0</v>
      </c>
      <c r="M38" s="102">
        <f>'DA-DAS contrib1 coûtplanifréel'!N42</f>
        <v>0</v>
      </c>
      <c r="N38" s="102">
        <f>'DA-DAS contrib1 coûtplanifréel'!O42</f>
        <v>0</v>
      </c>
      <c r="O38" s="102">
        <f>'DA-DAS contrib1 coûtplanifréel'!P42</f>
        <v>0</v>
      </c>
      <c r="P38" s="102">
        <f>'DA-DAS contrib1 coûtplanifréel'!Q42</f>
        <v>0</v>
      </c>
      <c r="Q38" s="102">
        <f>'DA-DAS contrib1 coûtplanifréel'!R42</f>
        <v>0</v>
      </c>
      <c r="R38" s="102">
        <f>'DA-DAS contrib1 coûtplanifréel'!S42</f>
        <v>0</v>
      </c>
      <c r="S38" s="102">
        <f>'DA-DAS contrib1 coûtplanifréel'!T42</f>
        <v>0</v>
      </c>
      <c r="T38" s="103">
        <f t="shared" si="0"/>
        <v>0</v>
      </c>
      <c r="U38" s="74"/>
      <c r="V38" s="91"/>
      <c r="W38" s="91"/>
      <c r="X38" s="91"/>
      <c r="Y38" s="83"/>
      <c r="Z38" s="83"/>
      <c r="AA38" s="83"/>
      <c r="AB38" s="83"/>
      <c r="AC38" s="104">
        <v>1</v>
      </c>
      <c r="AD38" s="104">
        <f t="shared" si="1"/>
        <v>0</v>
      </c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</row>
    <row r="39" spans="1:47" ht="12.75" hidden="1" customHeight="1" x14ac:dyDescent="0.2">
      <c r="A39" s="81"/>
      <c r="B39" s="72"/>
      <c r="C39" s="114">
        <f>IF('DA-DAS contrib1 coûtplanifréel'!B43="Réserve pour aléas","Réserve",IF('DA-DAS contrib1 coûtplanifréel'!B43="Réserve pour imprévus","Réserve",'DA-DAS contrib1 coûtplanifréel'!B43))</f>
        <v>0</v>
      </c>
      <c r="D39" s="114">
        <f>'DA-DAS contrib1 coûtplanifréel'!D43</f>
        <v>0</v>
      </c>
      <c r="E39" s="102">
        <f>'DA-DAS contrib1 coûtplanifréel'!F43</f>
        <v>0</v>
      </c>
      <c r="F39" s="102">
        <f>'DA-DAS contrib1 coûtplanifréel'!G43</f>
        <v>0</v>
      </c>
      <c r="G39" s="102">
        <f>'DA-DAS contrib1 coûtplanifréel'!H43</f>
        <v>0</v>
      </c>
      <c r="H39" s="102">
        <f>'DA-DAS contrib1 coûtplanifréel'!I43</f>
        <v>0</v>
      </c>
      <c r="I39" s="102">
        <f>'DA-DAS contrib1 coûtplanifréel'!J43</f>
        <v>0</v>
      </c>
      <c r="J39" s="102">
        <f>'DA-DAS contrib1 coûtplanifréel'!K43</f>
        <v>0</v>
      </c>
      <c r="K39" s="102">
        <f>'DA-DAS contrib1 coûtplanifréel'!L43</f>
        <v>0</v>
      </c>
      <c r="L39" s="102">
        <f>'DA-DAS contrib1 coûtplanifréel'!M43</f>
        <v>0</v>
      </c>
      <c r="M39" s="102">
        <f>'DA-DAS contrib1 coûtplanifréel'!N43</f>
        <v>0</v>
      </c>
      <c r="N39" s="102">
        <f>'DA-DAS contrib1 coûtplanifréel'!O43</f>
        <v>0</v>
      </c>
      <c r="O39" s="102">
        <f>'DA-DAS contrib1 coûtplanifréel'!P43</f>
        <v>0</v>
      </c>
      <c r="P39" s="102">
        <f>'DA-DAS contrib1 coûtplanifréel'!Q43</f>
        <v>0</v>
      </c>
      <c r="Q39" s="102">
        <f>'DA-DAS contrib1 coûtplanifréel'!R43</f>
        <v>0</v>
      </c>
      <c r="R39" s="102">
        <f>'DA-DAS contrib1 coûtplanifréel'!S43</f>
        <v>0</v>
      </c>
      <c r="S39" s="102">
        <f>'DA-DAS contrib1 coûtplanifréel'!T43</f>
        <v>0</v>
      </c>
      <c r="T39" s="103">
        <f t="shared" si="0"/>
        <v>0</v>
      </c>
      <c r="U39" s="74"/>
      <c r="V39" s="91"/>
      <c r="W39" s="91"/>
      <c r="X39" s="91"/>
      <c r="Y39" s="83"/>
      <c r="Z39" s="83"/>
      <c r="AA39" s="83"/>
      <c r="AB39" s="83"/>
      <c r="AC39" s="104">
        <v>1</v>
      </c>
      <c r="AD39" s="104">
        <f t="shared" si="1"/>
        <v>0</v>
      </c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</row>
    <row r="40" spans="1:47" ht="12.75" hidden="1" customHeight="1" x14ac:dyDescent="0.2">
      <c r="A40" s="81"/>
      <c r="B40" s="72"/>
      <c r="C40" s="114">
        <f>IF('DA-DAS contrib1 coûtplanifréel'!B44="Réserve pour aléas","Réserve",IF('DA-DAS contrib1 coûtplanifréel'!B44="Réserve pour imprévus","Réserve",'DA-DAS contrib1 coûtplanifréel'!B44))</f>
        <v>0</v>
      </c>
      <c r="D40" s="114">
        <f>'DA-DAS contrib1 coûtplanifréel'!D44</f>
        <v>0</v>
      </c>
      <c r="E40" s="102">
        <f>'DA-DAS contrib1 coûtplanifréel'!F44</f>
        <v>0</v>
      </c>
      <c r="F40" s="102">
        <f>'DA-DAS contrib1 coûtplanifréel'!G44</f>
        <v>0</v>
      </c>
      <c r="G40" s="102">
        <f>'DA-DAS contrib1 coûtplanifréel'!H44</f>
        <v>0</v>
      </c>
      <c r="H40" s="102">
        <f>'DA-DAS contrib1 coûtplanifréel'!I44</f>
        <v>0</v>
      </c>
      <c r="I40" s="102">
        <f>'DA-DAS contrib1 coûtplanifréel'!J44</f>
        <v>0</v>
      </c>
      <c r="J40" s="102">
        <f>'DA-DAS contrib1 coûtplanifréel'!K44</f>
        <v>0</v>
      </c>
      <c r="K40" s="102">
        <f>'DA-DAS contrib1 coûtplanifréel'!L44</f>
        <v>0</v>
      </c>
      <c r="L40" s="102">
        <f>'DA-DAS contrib1 coûtplanifréel'!M44</f>
        <v>0</v>
      </c>
      <c r="M40" s="102">
        <f>'DA-DAS contrib1 coûtplanifréel'!N44</f>
        <v>0</v>
      </c>
      <c r="N40" s="102">
        <f>'DA-DAS contrib1 coûtplanifréel'!O44</f>
        <v>0</v>
      </c>
      <c r="O40" s="102">
        <f>'DA-DAS contrib1 coûtplanifréel'!P44</f>
        <v>0</v>
      </c>
      <c r="P40" s="102">
        <f>'DA-DAS contrib1 coûtplanifréel'!Q44</f>
        <v>0</v>
      </c>
      <c r="Q40" s="102">
        <f>'DA-DAS contrib1 coûtplanifréel'!R44</f>
        <v>0</v>
      </c>
      <c r="R40" s="102">
        <f>'DA-DAS contrib1 coûtplanifréel'!S44</f>
        <v>0</v>
      </c>
      <c r="S40" s="102">
        <f>'DA-DAS contrib1 coûtplanifréel'!T44</f>
        <v>0</v>
      </c>
      <c r="T40" s="103">
        <f t="shared" si="0"/>
        <v>0</v>
      </c>
      <c r="U40" s="74"/>
      <c r="V40" s="91"/>
      <c r="W40" s="91"/>
      <c r="X40" s="91"/>
      <c r="Y40" s="83"/>
      <c r="Z40" s="83"/>
      <c r="AA40" s="83"/>
      <c r="AB40" s="83"/>
      <c r="AC40" s="104">
        <v>1</v>
      </c>
      <c r="AD40" s="104">
        <f t="shared" si="1"/>
        <v>0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</row>
    <row r="41" spans="1:47" ht="12.75" customHeight="1" x14ac:dyDescent="0.2">
      <c r="A41" s="81"/>
      <c r="B41" s="72"/>
      <c r="C41" s="107"/>
      <c r="D41" s="108" t="s">
        <v>1751</v>
      </c>
      <c r="E41" s="109">
        <f>SUM(E6:E40)</f>
        <v>0</v>
      </c>
      <c r="F41" s="109">
        <f t="shared" ref="F41:S41" si="2">SUM(F6:F40)</f>
        <v>0</v>
      </c>
      <c r="G41" s="109">
        <f t="shared" si="2"/>
        <v>0</v>
      </c>
      <c r="H41" s="109">
        <f t="shared" si="2"/>
        <v>0</v>
      </c>
      <c r="I41" s="109">
        <f t="shared" si="2"/>
        <v>0</v>
      </c>
      <c r="J41" s="109">
        <f t="shared" si="2"/>
        <v>0</v>
      </c>
      <c r="K41" s="109">
        <f t="shared" si="2"/>
        <v>0</v>
      </c>
      <c r="L41" s="109">
        <f t="shared" si="2"/>
        <v>0</v>
      </c>
      <c r="M41" s="109">
        <f t="shared" si="2"/>
        <v>0</v>
      </c>
      <c r="N41" s="109">
        <f t="shared" si="2"/>
        <v>0</v>
      </c>
      <c r="O41" s="109">
        <f t="shared" si="2"/>
        <v>0</v>
      </c>
      <c r="P41" s="109">
        <f t="shared" si="2"/>
        <v>0</v>
      </c>
      <c r="Q41" s="109">
        <f t="shared" si="2"/>
        <v>0</v>
      </c>
      <c r="R41" s="109">
        <f t="shared" si="2"/>
        <v>0</v>
      </c>
      <c r="S41" s="109">
        <f t="shared" si="2"/>
        <v>0</v>
      </c>
      <c r="T41" s="109">
        <f t="shared" si="0"/>
        <v>0</v>
      </c>
      <c r="U41" s="72"/>
      <c r="V41" s="92"/>
      <c r="W41" s="93"/>
      <c r="X41" s="93"/>
      <c r="Y41" s="93"/>
      <c r="Z41" s="81"/>
      <c r="AA41" s="81"/>
      <c r="AB41" s="81"/>
      <c r="AC41" s="104">
        <v>1</v>
      </c>
      <c r="AD41" s="104">
        <f t="shared" si="1"/>
        <v>1</v>
      </c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3"/>
      <c r="AT41" s="83"/>
      <c r="AU41" s="83"/>
    </row>
    <row r="42" spans="1:47" ht="7.5" customHeight="1" x14ac:dyDescent="0.2">
      <c r="A42" s="8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73"/>
      <c r="N42" s="73"/>
      <c r="O42" s="73"/>
      <c r="P42" s="72"/>
      <c r="Q42" s="72"/>
      <c r="R42" s="72"/>
      <c r="S42" s="72"/>
      <c r="T42" s="72"/>
      <c r="U42" s="74"/>
      <c r="V42" s="91"/>
      <c r="W42" s="91"/>
      <c r="X42" s="91"/>
      <c r="Y42" s="83"/>
      <c r="Z42" s="83"/>
      <c r="AA42" s="83"/>
      <c r="AB42" s="83"/>
      <c r="AC42" s="104"/>
      <c r="AD42" s="104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</row>
    <row r="43" spans="1:47" ht="12.75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82"/>
      <c r="N43" s="82"/>
      <c r="O43" s="82"/>
      <c r="P43" s="81"/>
      <c r="Q43" s="81"/>
      <c r="R43" s="81"/>
      <c r="S43" s="81"/>
      <c r="T43" s="81"/>
      <c r="U43" s="84"/>
      <c r="V43" s="91"/>
      <c r="W43" s="91"/>
      <c r="X43" s="91"/>
      <c r="Y43" s="83"/>
      <c r="Z43" s="83"/>
      <c r="AA43" s="83"/>
      <c r="AB43" s="83"/>
      <c r="AC43" s="104"/>
      <c r="AD43" s="104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</row>
    <row r="44" spans="1:47" ht="15" customHeight="1" x14ac:dyDescent="0.2">
      <c r="A44" s="8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73"/>
      <c r="N44" s="73"/>
      <c r="O44" s="73"/>
      <c r="P44" s="72"/>
      <c r="Q44" s="72"/>
      <c r="R44" s="72"/>
      <c r="S44" s="72"/>
      <c r="T44" s="72"/>
      <c r="U44" s="74"/>
      <c r="V44" s="91"/>
      <c r="W44" s="91"/>
      <c r="X44" s="115" t="s">
        <v>1774</v>
      </c>
      <c r="Y44" s="83"/>
      <c r="Z44" s="83"/>
      <c r="AA44" s="83"/>
      <c r="AB44" s="83"/>
      <c r="AC44" s="104"/>
      <c r="AD44" s="104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</row>
    <row r="45" spans="1:47" ht="13.5" thickBot="1" x14ac:dyDescent="0.25">
      <c r="A45" s="81"/>
      <c r="B45" s="72"/>
      <c r="C45" s="77" t="s">
        <v>1707</v>
      </c>
      <c r="D45" s="78"/>
      <c r="E45" s="78"/>
      <c r="F45" s="78"/>
      <c r="G45" s="78"/>
      <c r="H45" s="78"/>
      <c r="I45" s="78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4"/>
      <c r="V45" s="91"/>
      <c r="W45" s="91"/>
      <c r="X45" s="91"/>
      <c r="Y45" s="83"/>
      <c r="Z45" s="83"/>
      <c r="AA45" s="83"/>
      <c r="AB45" s="83"/>
      <c r="AC45" s="105"/>
      <c r="AD45" s="105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</row>
    <row r="46" spans="1:47" x14ac:dyDescent="0.2">
      <c r="A46" s="81"/>
      <c r="B46" s="72"/>
      <c r="C46" s="72"/>
      <c r="D46" s="72"/>
      <c r="E46" s="72"/>
      <c r="F46" s="72"/>
      <c r="G46" s="72"/>
      <c r="H46" s="72"/>
      <c r="I46" s="72"/>
      <c r="J46" s="72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/>
      <c r="V46" s="93"/>
      <c r="W46" s="93"/>
      <c r="X46" s="93"/>
      <c r="Y46" s="81"/>
      <c r="Z46" s="81"/>
      <c r="AA46" s="81"/>
      <c r="AB46" s="81"/>
      <c r="AC46" s="105"/>
      <c r="AD46" s="105"/>
      <c r="AE46" s="81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</row>
    <row r="47" spans="1:47" s="70" customFormat="1" ht="37.5" customHeight="1" x14ac:dyDescent="0.2">
      <c r="A47" s="85"/>
      <c r="B47" s="71"/>
      <c r="C47" s="75" t="s">
        <v>1731</v>
      </c>
      <c r="D47" s="75" t="s">
        <v>1730</v>
      </c>
      <c r="E47" s="75" t="s">
        <v>1729</v>
      </c>
      <c r="F47" s="75" t="s">
        <v>1732</v>
      </c>
      <c r="G47" s="75" t="s">
        <v>1733</v>
      </c>
      <c r="H47" s="75" t="s">
        <v>1734</v>
      </c>
      <c r="I47" s="75" t="s">
        <v>1735</v>
      </c>
      <c r="J47" s="75" t="s">
        <v>1736</v>
      </c>
      <c r="K47" s="75" t="s">
        <v>1737</v>
      </c>
      <c r="L47" s="75" t="s">
        <v>1738</v>
      </c>
      <c r="M47" s="75" t="s">
        <v>1739</v>
      </c>
      <c r="N47" s="75" t="s">
        <v>1740</v>
      </c>
      <c r="O47" s="75" t="s">
        <v>1741</v>
      </c>
      <c r="P47" s="75" t="s">
        <v>1742</v>
      </c>
      <c r="Q47" s="75" t="s">
        <v>1743</v>
      </c>
      <c r="R47" s="75" t="s">
        <v>1744</v>
      </c>
      <c r="S47" s="75" t="s">
        <v>1745</v>
      </c>
      <c r="T47" s="75" t="s">
        <v>1750</v>
      </c>
      <c r="U47" s="74"/>
      <c r="V47" s="94"/>
      <c r="W47" s="97"/>
      <c r="X47" s="94"/>
      <c r="Y47" s="85"/>
      <c r="Z47" s="85"/>
      <c r="AA47" s="85"/>
      <c r="AB47" s="85"/>
      <c r="AC47" s="104"/>
      <c r="AD47" s="104">
        <v>0</v>
      </c>
      <c r="AE47" s="85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</row>
    <row r="48" spans="1:47" ht="12.75" hidden="1" customHeight="1" x14ac:dyDescent="0.2">
      <c r="A48" s="81"/>
      <c r="B48" s="72"/>
      <c r="C48" s="111">
        <f>IF('DA-DAS contributeur1'!B10="Réserve pour aléas","Réserve",IF('DA-DAS contributeur1'!B10="Réserve pour imprévus","Réserve",'DA-DAS contributeur1'!B10))</f>
        <v>0</v>
      </c>
      <c r="D48" s="111">
        <f>'DA-DAS contributeur1'!D10</f>
        <v>0</v>
      </c>
      <c r="E48" s="100">
        <f>'DA-DAS contributeur1'!F10</f>
        <v>0</v>
      </c>
      <c r="F48" s="100">
        <f>'DA-DAS contributeur1'!G10</f>
        <v>0</v>
      </c>
      <c r="G48" s="100">
        <f>'DA-DAS contributeur1'!H10</f>
        <v>0</v>
      </c>
      <c r="H48" s="100">
        <f>'DA-DAS contributeur1'!I10</f>
        <v>0</v>
      </c>
      <c r="I48" s="100">
        <f>'DA-DAS contributeur1'!J10</f>
        <v>0</v>
      </c>
      <c r="J48" s="100">
        <f>'DA-DAS contributeur1'!K10</f>
        <v>0</v>
      </c>
      <c r="K48" s="100">
        <f>'DA-DAS contributeur1'!L10</f>
        <v>0</v>
      </c>
      <c r="L48" s="100">
        <f>'DA-DAS contributeur1'!M10</f>
        <v>0</v>
      </c>
      <c r="M48" s="100">
        <f>'DA-DAS contributeur1'!N10</f>
        <v>0</v>
      </c>
      <c r="N48" s="100">
        <f>'DA-DAS contributeur1'!O10</f>
        <v>0</v>
      </c>
      <c r="O48" s="100">
        <f>'DA-DAS contributeur1'!P10</f>
        <v>0</v>
      </c>
      <c r="P48" s="100">
        <f>'DA-DAS contributeur1'!Q10</f>
        <v>0</v>
      </c>
      <c r="Q48" s="100">
        <f>'DA-DAS contributeur1'!R10</f>
        <v>0</v>
      </c>
      <c r="R48" s="100">
        <f>'DA-DAS contributeur1'!S10</f>
        <v>0</v>
      </c>
      <c r="S48" s="100">
        <f>'DA-DAS contributeur1'!T10</f>
        <v>0</v>
      </c>
      <c r="T48" s="101">
        <f>SUM(E48:S48)</f>
        <v>0</v>
      </c>
      <c r="U48" s="74"/>
      <c r="V48" s="93"/>
      <c r="W48" s="92"/>
      <c r="X48" s="93"/>
      <c r="Y48" s="81"/>
      <c r="Z48" s="81"/>
      <c r="AA48" s="81"/>
      <c r="AB48" s="81"/>
      <c r="AC48" s="104">
        <v>1</v>
      </c>
      <c r="AD48" s="104">
        <f>IF(SUBTOTAL(103,AC48)=1,AD47+1,AD47)</f>
        <v>0</v>
      </c>
      <c r="AE48" s="81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</row>
    <row r="49" spans="1:47" ht="12.75" hidden="1" customHeight="1" x14ac:dyDescent="0.2">
      <c r="A49" s="81"/>
      <c r="B49" s="72"/>
      <c r="C49" s="114">
        <f>IF('DA-DAS contributeur1'!B11="Réserve pour aléas","Réserve",IF('DA-DAS contributeur1'!B11="Réserve pour imprévus","Réserve",'DA-DAS contributeur1'!B11))</f>
        <v>0</v>
      </c>
      <c r="D49" s="114">
        <f>'DA-DAS contributeur1'!D11</f>
        <v>0</v>
      </c>
      <c r="E49" s="102">
        <f>'DA-DAS contributeur1'!F11</f>
        <v>0</v>
      </c>
      <c r="F49" s="102">
        <f>'DA-DAS contributeur1'!G11</f>
        <v>0</v>
      </c>
      <c r="G49" s="102">
        <f>'DA-DAS contributeur1'!H11</f>
        <v>0</v>
      </c>
      <c r="H49" s="102">
        <f>'DA-DAS contributeur1'!I11</f>
        <v>0</v>
      </c>
      <c r="I49" s="102">
        <f>'DA-DAS contributeur1'!J11</f>
        <v>0</v>
      </c>
      <c r="J49" s="102">
        <f>'DA-DAS contributeur1'!K11</f>
        <v>0</v>
      </c>
      <c r="K49" s="102">
        <f>'DA-DAS contributeur1'!L11</f>
        <v>0</v>
      </c>
      <c r="L49" s="102">
        <f>'DA-DAS contributeur1'!M11</f>
        <v>0</v>
      </c>
      <c r="M49" s="102">
        <f>'DA-DAS contributeur1'!N11</f>
        <v>0</v>
      </c>
      <c r="N49" s="102">
        <f>'DA-DAS contributeur1'!O11</f>
        <v>0</v>
      </c>
      <c r="O49" s="102">
        <f>'DA-DAS contributeur1'!P11</f>
        <v>0</v>
      </c>
      <c r="P49" s="102">
        <f>'DA-DAS contributeur1'!Q11</f>
        <v>0</v>
      </c>
      <c r="Q49" s="102">
        <f>'DA-DAS contributeur1'!R11</f>
        <v>0</v>
      </c>
      <c r="R49" s="102">
        <f>'DA-DAS contributeur1'!S11</f>
        <v>0</v>
      </c>
      <c r="S49" s="102">
        <f>'DA-DAS contributeur1'!T11</f>
        <v>0</v>
      </c>
      <c r="T49" s="103">
        <f t="shared" ref="T49:T83" si="3">SUM(E49:S49)</f>
        <v>0</v>
      </c>
      <c r="U49" s="74"/>
      <c r="V49" s="93"/>
      <c r="W49" s="92"/>
      <c r="X49" s="93"/>
      <c r="Y49" s="81"/>
      <c r="Z49" s="81"/>
      <c r="AA49" s="81"/>
      <c r="AB49" s="81"/>
      <c r="AC49" s="104">
        <v>1</v>
      </c>
      <c r="AD49" s="104">
        <f t="shared" ref="AD49:AD83" si="4">IF(SUBTOTAL(103,AC49)=1,AD48+1,AD48)</f>
        <v>0</v>
      </c>
      <c r="AE49" s="81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</row>
    <row r="50" spans="1:47" ht="12.75" hidden="1" customHeight="1" x14ac:dyDescent="0.2">
      <c r="A50" s="81"/>
      <c r="B50" s="72"/>
      <c r="C50" s="114">
        <f>IF('DA-DAS contributeur1'!B12="Réserve pour aléas","Réserve",IF('DA-DAS contributeur1'!B12="Réserve pour imprévus","Réserve",'DA-DAS contributeur1'!B12))</f>
        <v>0</v>
      </c>
      <c r="D50" s="114">
        <f>'DA-DAS contributeur1'!D12</f>
        <v>0</v>
      </c>
      <c r="E50" s="102">
        <f>'DA-DAS contributeur1'!F12</f>
        <v>0</v>
      </c>
      <c r="F50" s="102">
        <f>'DA-DAS contributeur1'!G12</f>
        <v>0</v>
      </c>
      <c r="G50" s="102">
        <f>'DA-DAS contributeur1'!H12</f>
        <v>0</v>
      </c>
      <c r="H50" s="102">
        <f>'DA-DAS contributeur1'!I12</f>
        <v>0</v>
      </c>
      <c r="I50" s="102">
        <f>'DA-DAS contributeur1'!J12</f>
        <v>0</v>
      </c>
      <c r="J50" s="102">
        <f>'DA-DAS contributeur1'!K12</f>
        <v>0</v>
      </c>
      <c r="K50" s="102">
        <f>'DA-DAS contributeur1'!L12</f>
        <v>0</v>
      </c>
      <c r="L50" s="102">
        <f>'DA-DAS contributeur1'!M12</f>
        <v>0</v>
      </c>
      <c r="M50" s="102">
        <f>'DA-DAS contributeur1'!N12</f>
        <v>0</v>
      </c>
      <c r="N50" s="102">
        <f>'DA-DAS contributeur1'!O12</f>
        <v>0</v>
      </c>
      <c r="O50" s="102">
        <f>'DA-DAS contributeur1'!P12</f>
        <v>0</v>
      </c>
      <c r="P50" s="102">
        <f>'DA-DAS contributeur1'!Q12</f>
        <v>0</v>
      </c>
      <c r="Q50" s="102">
        <f>'DA-DAS contributeur1'!R12</f>
        <v>0</v>
      </c>
      <c r="R50" s="102">
        <f>'DA-DAS contributeur1'!S12</f>
        <v>0</v>
      </c>
      <c r="S50" s="102">
        <f>'DA-DAS contributeur1'!T12</f>
        <v>0</v>
      </c>
      <c r="T50" s="103">
        <f t="shared" si="3"/>
        <v>0</v>
      </c>
      <c r="U50" s="74"/>
      <c r="V50" s="93"/>
      <c r="W50" s="92"/>
      <c r="X50" s="93"/>
      <c r="Y50" s="81"/>
      <c r="Z50" s="81"/>
      <c r="AA50" s="81"/>
      <c r="AB50" s="81"/>
      <c r="AC50" s="104">
        <v>1</v>
      </c>
      <c r="AD50" s="104">
        <f t="shared" si="4"/>
        <v>0</v>
      </c>
      <c r="AE50" s="81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</row>
    <row r="51" spans="1:47" ht="12.75" hidden="1" customHeight="1" x14ac:dyDescent="0.2">
      <c r="A51" s="81"/>
      <c r="B51" s="72"/>
      <c r="C51" s="114">
        <f>IF('DA-DAS contributeur1'!B13="Réserve pour aléas","Réserve",IF('DA-DAS contributeur1'!B13="Réserve pour imprévus","Réserve",'DA-DAS contributeur1'!B13))</f>
        <v>0</v>
      </c>
      <c r="D51" s="114">
        <f>'DA-DAS contributeur1'!D13</f>
        <v>0</v>
      </c>
      <c r="E51" s="102">
        <f>'DA-DAS contributeur1'!F13</f>
        <v>0</v>
      </c>
      <c r="F51" s="102">
        <f>'DA-DAS contributeur1'!G13</f>
        <v>0</v>
      </c>
      <c r="G51" s="102">
        <f>'DA-DAS contributeur1'!H13</f>
        <v>0</v>
      </c>
      <c r="H51" s="102">
        <f>'DA-DAS contributeur1'!I13</f>
        <v>0</v>
      </c>
      <c r="I51" s="102">
        <f>'DA-DAS contributeur1'!J13</f>
        <v>0</v>
      </c>
      <c r="J51" s="102">
        <f>'DA-DAS contributeur1'!K13</f>
        <v>0</v>
      </c>
      <c r="K51" s="102">
        <f>'DA-DAS contributeur1'!L13</f>
        <v>0</v>
      </c>
      <c r="L51" s="102">
        <f>'DA-DAS contributeur1'!M13</f>
        <v>0</v>
      </c>
      <c r="M51" s="102">
        <f>'DA-DAS contributeur1'!N13</f>
        <v>0</v>
      </c>
      <c r="N51" s="102">
        <f>'DA-DAS contributeur1'!O13</f>
        <v>0</v>
      </c>
      <c r="O51" s="102">
        <f>'DA-DAS contributeur1'!P13</f>
        <v>0</v>
      </c>
      <c r="P51" s="102">
        <f>'DA-DAS contributeur1'!Q13</f>
        <v>0</v>
      </c>
      <c r="Q51" s="102">
        <f>'DA-DAS contributeur1'!R13</f>
        <v>0</v>
      </c>
      <c r="R51" s="102">
        <f>'DA-DAS contributeur1'!S13</f>
        <v>0</v>
      </c>
      <c r="S51" s="102">
        <f>'DA-DAS contributeur1'!T13</f>
        <v>0</v>
      </c>
      <c r="T51" s="103">
        <f t="shared" si="3"/>
        <v>0</v>
      </c>
      <c r="U51" s="74"/>
      <c r="V51" s="93"/>
      <c r="W51" s="97"/>
      <c r="X51" s="93"/>
      <c r="Y51" s="81"/>
      <c r="Z51" s="81"/>
      <c r="AA51" s="81"/>
      <c r="AB51" s="81"/>
      <c r="AC51" s="104">
        <v>1</v>
      </c>
      <c r="AD51" s="104">
        <f t="shared" si="4"/>
        <v>0</v>
      </c>
      <c r="AE51" s="81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</row>
    <row r="52" spans="1:47" ht="12.75" hidden="1" customHeight="1" x14ac:dyDescent="0.2">
      <c r="A52" s="81"/>
      <c r="B52" s="72"/>
      <c r="C52" s="114">
        <f>IF('DA-DAS contributeur1'!B14="Réserve pour aléas","Réserve",IF('DA-DAS contributeur1'!B14="Réserve pour imprévus","Réserve",'DA-DAS contributeur1'!B14))</f>
        <v>0</v>
      </c>
      <c r="D52" s="114">
        <f>'DA-DAS contributeur1'!D14</f>
        <v>0</v>
      </c>
      <c r="E52" s="102">
        <f>'DA-DAS contributeur1'!F14</f>
        <v>0</v>
      </c>
      <c r="F52" s="102">
        <f>'DA-DAS contributeur1'!G14</f>
        <v>0</v>
      </c>
      <c r="G52" s="102">
        <f>'DA-DAS contributeur1'!H14</f>
        <v>0</v>
      </c>
      <c r="H52" s="102">
        <f>'DA-DAS contributeur1'!I14</f>
        <v>0</v>
      </c>
      <c r="I52" s="102">
        <f>'DA-DAS contributeur1'!J14</f>
        <v>0</v>
      </c>
      <c r="J52" s="102">
        <f>'DA-DAS contributeur1'!K14</f>
        <v>0</v>
      </c>
      <c r="K52" s="102">
        <f>'DA-DAS contributeur1'!L14</f>
        <v>0</v>
      </c>
      <c r="L52" s="102">
        <f>'DA-DAS contributeur1'!M14</f>
        <v>0</v>
      </c>
      <c r="M52" s="102">
        <f>'DA-DAS contributeur1'!N14</f>
        <v>0</v>
      </c>
      <c r="N52" s="102">
        <f>'DA-DAS contributeur1'!O14</f>
        <v>0</v>
      </c>
      <c r="O52" s="102">
        <f>'DA-DAS contributeur1'!P14</f>
        <v>0</v>
      </c>
      <c r="P52" s="102">
        <f>'DA-DAS contributeur1'!Q14</f>
        <v>0</v>
      </c>
      <c r="Q52" s="102">
        <f>'DA-DAS contributeur1'!R14</f>
        <v>0</v>
      </c>
      <c r="R52" s="102">
        <f>'DA-DAS contributeur1'!S14</f>
        <v>0</v>
      </c>
      <c r="S52" s="102">
        <f>'DA-DAS contributeur1'!T14</f>
        <v>0</v>
      </c>
      <c r="T52" s="103">
        <f t="shared" si="3"/>
        <v>0</v>
      </c>
      <c r="U52" s="74"/>
      <c r="V52" s="93"/>
      <c r="W52" s="97"/>
      <c r="X52" s="93"/>
      <c r="Y52" s="81"/>
      <c r="Z52" s="81"/>
      <c r="AA52" s="81"/>
      <c r="AB52" s="81"/>
      <c r="AC52" s="104">
        <v>1</v>
      </c>
      <c r="AD52" s="104">
        <f t="shared" si="4"/>
        <v>0</v>
      </c>
      <c r="AE52" s="81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</row>
    <row r="53" spans="1:47" ht="12.75" hidden="1" customHeight="1" x14ac:dyDescent="0.2">
      <c r="A53" s="81"/>
      <c r="B53" s="72"/>
      <c r="C53" s="114">
        <f>IF('DA-DAS contributeur1'!B15="Réserve pour aléas","Réserve",IF('DA-DAS contributeur1'!B15="Réserve pour imprévus","Réserve",'DA-DAS contributeur1'!B15))</f>
        <v>0</v>
      </c>
      <c r="D53" s="114">
        <f>'DA-DAS contributeur1'!D15</f>
        <v>0</v>
      </c>
      <c r="E53" s="102">
        <f>'DA-DAS contributeur1'!F15</f>
        <v>0</v>
      </c>
      <c r="F53" s="102">
        <f>'DA-DAS contributeur1'!G15</f>
        <v>0</v>
      </c>
      <c r="G53" s="102">
        <f>'DA-DAS contributeur1'!H15</f>
        <v>0</v>
      </c>
      <c r="H53" s="102">
        <f>'DA-DAS contributeur1'!I15</f>
        <v>0</v>
      </c>
      <c r="I53" s="102">
        <f>'DA-DAS contributeur1'!J15</f>
        <v>0</v>
      </c>
      <c r="J53" s="102">
        <f>'DA-DAS contributeur1'!K15</f>
        <v>0</v>
      </c>
      <c r="K53" s="102">
        <f>'DA-DAS contributeur1'!L15</f>
        <v>0</v>
      </c>
      <c r="L53" s="102">
        <f>'DA-DAS contributeur1'!M15</f>
        <v>0</v>
      </c>
      <c r="M53" s="102">
        <f>'DA-DAS contributeur1'!N15</f>
        <v>0</v>
      </c>
      <c r="N53" s="102">
        <f>'DA-DAS contributeur1'!O15</f>
        <v>0</v>
      </c>
      <c r="O53" s="102">
        <f>'DA-DAS contributeur1'!P15</f>
        <v>0</v>
      </c>
      <c r="P53" s="102">
        <f>'DA-DAS contributeur1'!Q15</f>
        <v>0</v>
      </c>
      <c r="Q53" s="102">
        <f>'DA-DAS contributeur1'!R15</f>
        <v>0</v>
      </c>
      <c r="R53" s="102">
        <f>'DA-DAS contributeur1'!S15</f>
        <v>0</v>
      </c>
      <c r="S53" s="102">
        <f>'DA-DAS contributeur1'!T15</f>
        <v>0</v>
      </c>
      <c r="T53" s="103">
        <f t="shared" si="3"/>
        <v>0</v>
      </c>
      <c r="U53" s="74"/>
      <c r="V53" s="93"/>
      <c r="W53" s="97"/>
      <c r="X53" s="93"/>
      <c r="Y53" s="81"/>
      <c r="Z53" s="81"/>
      <c r="AA53" s="81"/>
      <c r="AB53" s="81"/>
      <c r="AC53" s="104">
        <v>1</v>
      </c>
      <c r="AD53" s="104">
        <f t="shared" si="4"/>
        <v>0</v>
      </c>
      <c r="AE53" s="81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</row>
    <row r="54" spans="1:47" ht="12.75" hidden="1" customHeight="1" x14ac:dyDescent="0.2">
      <c r="A54" s="81"/>
      <c r="B54" s="72"/>
      <c r="C54" s="114">
        <f>IF('DA-DAS contributeur1'!B16="Réserve pour aléas","Réserve",IF('DA-DAS contributeur1'!B16="Réserve pour imprévus","Réserve",'DA-DAS contributeur1'!B16))</f>
        <v>0</v>
      </c>
      <c r="D54" s="114">
        <f>'DA-DAS contributeur1'!D16</f>
        <v>0</v>
      </c>
      <c r="E54" s="102">
        <f>'DA-DAS contributeur1'!F16</f>
        <v>0</v>
      </c>
      <c r="F54" s="102">
        <f>'DA-DAS contributeur1'!G16</f>
        <v>0</v>
      </c>
      <c r="G54" s="102">
        <f>'DA-DAS contributeur1'!H16</f>
        <v>0</v>
      </c>
      <c r="H54" s="102">
        <f>'DA-DAS contributeur1'!I16</f>
        <v>0</v>
      </c>
      <c r="I54" s="102">
        <f>'DA-DAS contributeur1'!J16</f>
        <v>0</v>
      </c>
      <c r="J54" s="102">
        <f>'DA-DAS contributeur1'!K16</f>
        <v>0</v>
      </c>
      <c r="K54" s="102">
        <f>'DA-DAS contributeur1'!L16</f>
        <v>0</v>
      </c>
      <c r="L54" s="102">
        <f>'DA-DAS contributeur1'!M16</f>
        <v>0</v>
      </c>
      <c r="M54" s="102">
        <f>'DA-DAS contributeur1'!N16</f>
        <v>0</v>
      </c>
      <c r="N54" s="102">
        <f>'DA-DAS contributeur1'!O16</f>
        <v>0</v>
      </c>
      <c r="O54" s="102">
        <f>'DA-DAS contributeur1'!P16</f>
        <v>0</v>
      </c>
      <c r="P54" s="102">
        <f>'DA-DAS contributeur1'!Q16</f>
        <v>0</v>
      </c>
      <c r="Q54" s="102">
        <f>'DA-DAS contributeur1'!R16</f>
        <v>0</v>
      </c>
      <c r="R54" s="102">
        <f>'DA-DAS contributeur1'!S16</f>
        <v>0</v>
      </c>
      <c r="S54" s="102">
        <f>'DA-DAS contributeur1'!T16</f>
        <v>0</v>
      </c>
      <c r="T54" s="103">
        <f t="shared" si="3"/>
        <v>0</v>
      </c>
      <c r="U54" s="74"/>
      <c r="V54" s="93"/>
      <c r="W54" s="97"/>
      <c r="X54" s="93"/>
      <c r="Y54" s="81"/>
      <c r="Z54" s="81"/>
      <c r="AA54" s="81"/>
      <c r="AB54" s="81"/>
      <c r="AC54" s="104">
        <v>1</v>
      </c>
      <c r="AD54" s="104">
        <f t="shared" si="4"/>
        <v>0</v>
      </c>
      <c r="AE54" s="81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12.75" hidden="1" customHeight="1" x14ac:dyDescent="0.2">
      <c r="A55" s="81"/>
      <c r="B55" s="72"/>
      <c r="C55" s="114">
        <f>IF('DA-DAS contributeur1'!B17="Réserve pour aléas","Réserve",IF('DA-DAS contributeur1'!B17="Réserve pour imprévus","Réserve",'DA-DAS contributeur1'!B17))</f>
        <v>0</v>
      </c>
      <c r="D55" s="114">
        <f>'DA-DAS contributeur1'!D17</f>
        <v>0</v>
      </c>
      <c r="E55" s="102">
        <f>'DA-DAS contributeur1'!F17</f>
        <v>0</v>
      </c>
      <c r="F55" s="102">
        <f>'DA-DAS contributeur1'!G17</f>
        <v>0</v>
      </c>
      <c r="G55" s="102">
        <f>'DA-DAS contributeur1'!H17</f>
        <v>0</v>
      </c>
      <c r="H55" s="102">
        <f>'DA-DAS contributeur1'!I17</f>
        <v>0</v>
      </c>
      <c r="I55" s="102">
        <f>'DA-DAS contributeur1'!J17</f>
        <v>0</v>
      </c>
      <c r="J55" s="102">
        <f>'DA-DAS contributeur1'!K17</f>
        <v>0</v>
      </c>
      <c r="K55" s="102">
        <f>'DA-DAS contributeur1'!L17</f>
        <v>0</v>
      </c>
      <c r="L55" s="102">
        <f>'DA-DAS contributeur1'!M17</f>
        <v>0</v>
      </c>
      <c r="M55" s="102">
        <f>'DA-DAS contributeur1'!N17</f>
        <v>0</v>
      </c>
      <c r="N55" s="102">
        <f>'DA-DAS contributeur1'!O17</f>
        <v>0</v>
      </c>
      <c r="O55" s="102">
        <f>'DA-DAS contributeur1'!P17</f>
        <v>0</v>
      </c>
      <c r="P55" s="102">
        <f>'DA-DAS contributeur1'!Q17</f>
        <v>0</v>
      </c>
      <c r="Q55" s="102">
        <f>'DA-DAS contributeur1'!R17</f>
        <v>0</v>
      </c>
      <c r="R55" s="102">
        <f>'DA-DAS contributeur1'!S17</f>
        <v>0</v>
      </c>
      <c r="S55" s="102">
        <f>'DA-DAS contributeur1'!T17</f>
        <v>0</v>
      </c>
      <c r="T55" s="103">
        <f t="shared" si="3"/>
        <v>0</v>
      </c>
      <c r="U55" s="74"/>
      <c r="V55" s="93"/>
      <c r="W55" s="97"/>
      <c r="X55" s="93"/>
      <c r="Y55" s="81"/>
      <c r="Z55" s="81"/>
      <c r="AA55" s="81"/>
      <c r="AB55" s="81"/>
      <c r="AC55" s="104">
        <v>1</v>
      </c>
      <c r="AD55" s="104">
        <f t="shared" si="4"/>
        <v>0</v>
      </c>
      <c r="AE55" s="81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</row>
    <row r="56" spans="1:47" ht="12.75" hidden="1" customHeight="1" x14ac:dyDescent="0.2">
      <c r="A56" s="81"/>
      <c r="B56" s="72"/>
      <c r="C56" s="114">
        <f>IF('DA-DAS contributeur1'!B18="Réserve pour aléas","Réserve",IF('DA-DAS contributeur1'!B18="Réserve pour imprévus","Réserve",'DA-DAS contributeur1'!B18))</f>
        <v>0</v>
      </c>
      <c r="D56" s="114">
        <f>'DA-DAS contributeur1'!D18</f>
        <v>0</v>
      </c>
      <c r="E56" s="102">
        <f>'DA-DAS contributeur1'!F18</f>
        <v>0</v>
      </c>
      <c r="F56" s="102">
        <f>'DA-DAS contributeur1'!G18</f>
        <v>0</v>
      </c>
      <c r="G56" s="102">
        <f>'DA-DAS contributeur1'!H18</f>
        <v>0</v>
      </c>
      <c r="H56" s="102">
        <f>'DA-DAS contributeur1'!I18</f>
        <v>0</v>
      </c>
      <c r="I56" s="102">
        <f>'DA-DAS contributeur1'!J18</f>
        <v>0</v>
      </c>
      <c r="J56" s="102">
        <f>'DA-DAS contributeur1'!K18</f>
        <v>0</v>
      </c>
      <c r="K56" s="102">
        <f>'DA-DAS contributeur1'!L18</f>
        <v>0</v>
      </c>
      <c r="L56" s="102">
        <f>'DA-DAS contributeur1'!M18</f>
        <v>0</v>
      </c>
      <c r="M56" s="102">
        <f>'DA-DAS contributeur1'!N18</f>
        <v>0</v>
      </c>
      <c r="N56" s="102">
        <f>'DA-DAS contributeur1'!O18</f>
        <v>0</v>
      </c>
      <c r="O56" s="102">
        <f>'DA-DAS contributeur1'!P18</f>
        <v>0</v>
      </c>
      <c r="P56" s="102">
        <f>'DA-DAS contributeur1'!Q18</f>
        <v>0</v>
      </c>
      <c r="Q56" s="102">
        <f>'DA-DAS contributeur1'!R18</f>
        <v>0</v>
      </c>
      <c r="R56" s="102">
        <f>'DA-DAS contributeur1'!S18</f>
        <v>0</v>
      </c>
      <c r="S56" s="102">
        <f>'DA-DAS contributeur1'!T18</f>
        <v>0</v>
      </c>
      <c r="T56" s="103">
        <f t="shared" si="3"/>
        <v>0</v>
      </c>
      <c r="U56" s="74"/>
      <c r="V56" s="93"/>
      <c r="W56" s="97"/>
      <c r="X56" s="93"/>
      <c r="Y56" s="81"/>
      <c r="Z56" s="81"/>
      <c r="AA56" s="81"/>
      <c r="AB56" s="81"/>
      <c r="AC56" s="104">
        <v>1</v>
      </c>
      <c r="AD56" s="104">
        <f t="shared" si="4"/>
        <v>0</v>
      </c>
      <c r="AE56" s="81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</row>
    <row r="57" spans="1:47" ht="12.75" hidden="1" customHeight="1" x14ac:dyDescent="0.2">
      <c r="A57" s="81"/>
      <c r="B57" s="72"/>
      <c r="C57" s="114">
        <f>IF('DA-DAS contributeur1'!B19="Réserve pour aléas","Réserve",IF('DA-DAS contributeur1'!B19="Réserve pour imprévus","Réserve",'DA-DAS contributeur1'!B19))</f>
        <v>0</v>
      </c>
      <c r="D57" s="114">
        <f>'DA-DAS contributeur1'!D19</f>
        <v>0</v>
      </c>
      <c r="E57" s="102">
        <f>'DA-DAS contributeur1'!F19</f>
        <v>0</v>
      </c>
      <c r="F57" s="102">
        <f>'DA-DAS contributeur1'!G19</f>
        <v>0</v>
      </c>
      <c r="G57" s="102">
        <f>'DA-DAS contributeur1'!H19</f>
        <v>0</v>
      </c>
      <c r="H57" s="102">
        <f>'DA-DAS contributeur1'!I19</f>
        <v>0</v>
      </c>
      <c r="I57" s="102">
        <f>'DA-DAS contributeur1'!J19</f>
        <v>0</v>
      </c>
      <c r="J57" s="102">
        <f>'DA-DAS contributeur1'!K19</f>
        <v>0</v>
      </c>
      <c r="K57" s="102">
        <f>'DA-DAS contributeur1'!L19</f>
        <v>0</v>
      </c>
      <c r="L57" s="102">
        <f>'DA-DAS contributeur1'!M19</f>
        <v>0</v>
      </c>
      <c r="M57" s="102">
        <f>'DA-DAS contributeur1'!N19</f>
        <v>0</v>
      </c>
      <c r="N57" s="102">
        <f>'DA-DAS contributeur1'!O19</f>
        <v>0</v>
      </c>
      <c r="O57" s="102">
        <f>'DA-DAS contributeur1'!P19</f>
        <v>0</v>
      </c>
      <c r="P57" s="102">
        <f>'DA-DAS contributeur1'!Q19</f>
        <v>0</v>
      </c>
      <c r="Q57" s="102">
        <f>'DA-DAS contributeur1'!R19</f>
        <v>0</v>
      </c>
      <c r="R57" s="102">
        <f>'DA-DAS contributeur1'!S19</f>
        <v>0</v>
      </c>
      <c r="S57" s="102">
        <f>'DA-DAS contributeur1'!T19</f>
        <v>0</v>
      </c>
      <c r="T57" s="103">
        <f t="shared" si="3"/>
        <v>0</v>
      </c>
      <c r="U57" s="74"/>
      <c r="V57" s="93"/>
      <c r="W57" s="97"/>
      <c r="X57" s="93"/>
      <c r="Y57" s="81"/>
      <c r="Z57" s="81"/>
      <c r="AA57" s="81"/>
      <c r="AB57" s="81"/>
      <c r="AC57" s="104">
        <v>1</v>
      </c>
      <c r="AD57" s="104">
        <f t="shared" si="4"/>
        <v>0</v>
      </c>
      <c r="AE57" s="81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</row>
    <row r="58" spans="1:47" ht="12.75" hidden="1" customHeight="1" x14ac:dyDescent="0.2">
      <c r="A58" s="81"/>
      <c r="B58" s="72"/>
      <c r="C58" s="114">
        <f>IF('DA-DAS contributeur1'!B20="Réserve pour aléas","Réserve",IF('DA-DAS contributeur1'!B20="Réserve pour imprévus","Réserve",'DA-DAS contributeur1'!B20))</f>
        <v>0</v>
      </c>
      <c r="D58" s="114">
        <f>'DA-DAS contributeur1'!D20</f>
        <v>0</v>
      </c>
      <c r="E58" s="102">
        <f>'DA-DAS contributeur1'!F20</f>
        <v>0</v>
      </c>
      <c r="F58" s="102">
        <f>'DA-DAS contributeur1'!G20</f>
        <v>0</v>
      </c>
      <c r="G58" s="102">
        <f>'DA-DAS contributeur1'!H20</f>
        <v>0</v>
      </c>
      <c r="H58" s="102">
        <f>'DA-DAS contributeur1'!I20</f>
        <v>0</v>
      </c>
      <c r="I58" s="102">
        <f>'DA-DAS contributeur1'!J20</f>
        <v>0</v>
      </c>
      <c r="J58" s="102">
        <f>'DA-DAS contributeur1'!K20</f>
        <v>0</v>
      </c>
      <c r="K58" s="102">
        <f>'DA-DAS contributeur1'!L20</f>
        <v>0</v>
      </c>
      <c r="L58" s="102">
        <f>'DA-DAS contributeur1'!M20</f>
        <v>0</v>
      </c>
      <c r="M58" s="102">
        <f>'DA-DAS contributeur1'!N20</f>
        <v>0</v>
      </c>
      <c r="N58" s="102">
        <f>'DA-DAS contributeur1'!O20</f>
        <v>0</v>
      </c>
      <c r="O58" s="102">
        <f>'DA-DAS contributeur1'!P20</f>
        <v>0</v>
      </c>
      <c r="P58" s="102">
        <f>'DA-DAS contributeur1'!Q20</f>
        <v>0</v>
      </c>
      <c r="Q58" s="102">
        <f>'DA-DAS contributeur1'!R20</f>
        <v>0</v>
      </c>
      <c r="R58" s="102">
        <f>'DA-DAS contributeur1'!S20</f>
        <v>0</v>
      </c>
      <c r="S58" s="102">
        <f>'DA-DAS contributeur1'!T20</f>
        <v>0</v>
      </c>
      <c r="T58" s="103">
        <f t="shared" si="3"/>
        <v>0</v>
      </c>
      <c r="U58" s="74"/>
      <c r="V58" s="93"/>
      <c r="W58" s="97"/>
      <c r="X58" s="93"/>
      <c r="Y58" s="81"/>
      <c r="Z58" s="81"/>
      <c r="AA58" s="81"/>
      <c r="AB58" s="81"/>
      <c r="AC58" s="104">
        <v>1</v>
      </c>
      <c r="AD58" s="104">
        <f t="shared" si="4"/>
        <v>0</v>
      </c>
      <c r="AE58" s="81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</row>
    <row r="59" spans="1:47" ht="12.75" hidden="1" customHeight="1" x14ac:dyDescent="0.2">
      <c r="A59" s="81"/>
      <c r="B59" s="72"/>
      <c r="C59" s="114">
        <f>IF('DA-DAS contributeur1'!B21="Réserve pour aléas","Réserve",IF('DA-DAS contributeur1'!B21="Réserve pour imprévus","Réserve",'DA-DAS contributeur1'!B21))</f>
        <v>0</v>
      </c>
      <c r="D59" s="114">
        <f>'DA-DAS contributeur1'!D21</f>
        <v>0</v>
      </c>
      <c r="E59" s="102">
        <f>'DA-DAS contributeur1'!F21</f>
        <v>0</v>
      </c>
      <c r="F59" s="102">
        <f>'DA-DAS contributeur1'!G21</f>
        <v>0</v>
      </c>
      <c r="G59" s="102">
        <f>'DA-DAS contributeur1'!H21</f>
        <v>0</v>
      </c>
      <c r="H59" s="102">
        <f>'DA-DAS contributeur1'!I21</f>
        <v>0</v>
      </c>
      <c r="I59" s="102">
        <f>'DA-DAS contributeur1'!J21</f>
        <v>0</v>
      </c>
      <c r="J59" s="102">
        <f>'DA-DAS contributeur1'!K21</f>
        <v>0</v>
      </c>
      <c r="K59" s="102">
        <f>'DA-DAS contributeur1'!L21</f>
        <v>0</v>
      </c>
      <c r="L59" s="102">
        <f>'DA-DAS contributeur1'!M21</f>
        <v>0</v>
      </c>
      <c r="M59" s="102">
        <f>'DA-DAS contributeur1'!N21</f>
        <v>0</v>
      </c>
      <c r="N59" s="102">
        <f>'DA-DAS contributeur1'!O21</f>
        <v>0</v>
      </c>
      <c r="O59" s="102">
        <f>'DA-DAS contributeur1'!P21</f>
        <v>0</v>
      </c>
      <c r="P59" s="102">
        <f>'DA-DAS contributeur1'!Q21</f>
        <v>0</v>
      </c>
      <c r="Q59" s="102">
        <f>'DA-DAS contributeur1'!R21</f>
        <v>0</v>
      </c>
      <c r="R59" s="102">
        <f>'DA-DAS contributeur1'!S21</f>
        <v>0</v>
      </c>
      <c r="S59" s="102">
        <f>'DA-DAS contributeur1'!T21</f>
        <v>0</v>
      </c>
      <c r="T59" s="103">
        <f t="shared" si="3"/>
        <v>0</v>
      </c>
      <c r="U59" s="74"/>
      <c r="V59" s="93"/>
      <c r="W59" s="97"/>
      <c r="X59" s="93"/>
      <c r="Y59" s="81"/>
      <c r="Z59" s="81"/>
      <c r="AA59" s="81"/>
      <c r="AB59" s="81"/>
      <c r="AC59" s="104">
        <v>1</v>
      </c>
      <c r="AD59" s="104">
        <f t="shared" si="4"/>
        <v>0</v>
      </c>
      <c r="AE59" s="81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</row>
    <row r="60" spans="1:47" ht="12.75" hidden="1" customHeight="1" x14ac:dyDescent="0.2">
      <c r="A60" s="81"/>
      <c r="B60" s="72"/>
      <c r="C60" s="114">
        <f>IF('DA-DAS contributeur1'!B22="Réserve pour aléas","Réserve",IF('DA-DAS contributeur1'!B22="Réserve pour imprévus","Réserve",'DA-DAS contributeur1'!B22))</f>
        <v>0</v>
      </c>
      <c r="D60" s="114">
        <f>'DA-DAS contributeur1'!D22</f>
        <v>0</v>
      </c>
      <c r="E60" s="102">
        <f>'DA-DAS contributeur1'!F22</f>
        <v>0</v>
      </c>
      <c r="F60" s="102">
        <f>'DA-DAS contributeur1'!G22</f>
        <v>0</v>
      </c>
      <c r="G60" s="102">
        <f>'DA-DAS contributeur1'!H22</f>
        <v>0</v>
      </c>
      <c r="H60" s="102">
        <f>'DA-DAS contributeur1'!I22</f>
        <v>0</v>
      </c>
      <c r="I60" s="102">
        <f>'DA-DAS contributeur1'!J22</f>
        <v>0</v>
      </c>
      <c r="J60" s="102">
        <f>'DA-DAS contributeur1'!K22</f>
        <v>0</v>
      </c>
      <c r="K60" s="102">
        <f>'DA-DAS contributeur1'!L22</f>
        <v>0</v>
      </c>
      <c r="L60" s="102">
        <f>'DA-DAS contributeur1'!M22</f>
        <v>0</v>
      </c>
      <c r="M60" s="102">
        <f>'DA-DAS contributeur1'!N22</f>
        <v>0</v>
      </c>
      <c r="N60" s="102">
        <f>'DA-DAS contributeur1'!O22</f>
        <v>0</v>
      </c>
      <c r="O60" s="102">
        <f>'DA-DAS contributeur1'!P22</f>
        <v>0</v>
      </c>
      <c r="P60" s="102">
        <f>'DA-DAS contributeur1'!Q22</f>
        <v>0</v>
      </c>
      <c r="Q60" s="102">
        <f>'DA-DAS contributeur1'!R22</f>
        <v>0</v>
      </c>
      <c r="R60" s="102">
        <f>'DA-DAS contributeur1'!S22</f>
        <v>0</v>
      </c>
      <c r="S60" s="102">
        <f>'DA-DAS contributeur1'!T22</f>
        <v>0</v>
      </c>
      <c r="T60" s="103">
        <f t="shared" si="3"/>
        <v>0</v>
      </c>
      <c r="U60" s="74"/>
      <c r="V60" s="93"/>
      <c r="W60" s="97"/>
      <c r="X60" s="93"/>
      <c r="Y60" s="81"/>
      <c r="Z60" s="81"/>
      <c r="AA60" s="81"/>
      <c r="AB60" s="81"/>
      <c r="AC60" s="104">
        <v>1</v>
      </c>
      <c r="AD60" s="104">
        <f t="shared" si="4"/>
        <v>0</v>
      </c>
      <c r="AE60" s="81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</row>
    <row r="61" spans="1:47" ht="12.75" hidden="1" customHeight="1" x14ac:dyDescent="0.2">
      <c r="A61" s="81"/>
      <c r="B61" s="72"/>
      <c r="C61" s="114">
        <f>IF('DA-DAS contributeur1'!B23="Réserve pour aléas","Réserve",IF('DA-DAS contributeur1'!B23="Réserve pour imprévus","Réserve",'DA-DAS contributeur1'!B23))</f>
        <v>0</v>
      </c>
      <c r="D61" s="114">
        <f>'DA-DAS contributeur1'!D23</f>
        <v>0</v>
      </c>
      <c r="E61" s="102">
        <f>'DA-DAS contributeur1'!F23</f>
        <v>0</v>
      </c>
      <c r="F61" s="102">
        <f>'DA-DAS contributeur1'!G23</f>
        <v>0</v>
      </c>
      <c r="G61" s="102">
        <f>'DA-DAS contributeur1'!H23</f>
        <v>0</v>
      </c>
      <c r="H61" s="102">
        <f>'DA-DAS contributeur1'!I23</f>
        <v>0</v>
      </c>
      <c r="I61" s="102">
        <f>'DA-DAS contributeur1'!J23</f>
        <v>0</v>
      </c>
      <c r="J61" s="102">
        <f>'DA-DAS contributeur1'!K23</f>
        <v>0</v>
      </c>
      <c r="K61" s="102">
        <f>'DA-DAS contributeur1'!L23</f>
        <v>0</v>
      </c>
      <c r="L61" s="102">
        <f>'DA-DAS contributeur1'!M23</f>
        <v>0</v>
      </c>
      <c r="M61" s="102">
        <f>'DA-DAS contributeur1'!N23</f>
        <v>0</v>
      </c>
      <c r="N61" s="102">
        <f>'DA-DAS contributeur1'!O23</f>
        <v>0</v>
      </c>
      <c r="O61" s="102">
        <f>'DA-DAS contributeur1'!P23</f>
        <v>0</v>
      </c>
      <c r="P61" s="102">
        <f>'DA-DAS contributeur1'!Q23</f>
        <v>0</v>
      </c>
      <c r="Q61" s="102">
        <f>'DA-DAS contributeur1'!R23</f>
        <v>0</v>
      </c>
      <c r="R61" s="102">
        <f>'DA-DAS contributeur1'!S23</f>
        <v>0</v>
      </c>
      <c r="S61" s="102">
        <f>'DA-DAS contributeur1'!T23</f>
        <v>0</v>
      </c>
      <c r="T61" s="103">
        <f t="shared" si="3"/>
        <v>0</v>
      </c>
      <c r="U61" s="74"/>
      <c r="V61" s="93"/>
      <c r="W61" s="93"/>
      <c r="X61" s="93"/>
      <c r="Y61" s="81"/>
      <c r="Z61" s="81"/>
      <c r="AA61" s="81"/>
      <c r="AB61" s="81"/>
      <c r="AC61" s="104">
        <v>1</v>
      </c>
      <c r="AD61" s="104">
        <f t="shared" si="4"/>
        <v>0</v>
      </c>
      <c r="AE61" s="81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</row>
    <row r="62" spans="1:47" ht="12.75" hidden="1" customHeight="1" x14ac:dyDescent="0.2">
      <c r="A62" s="81"/>
      <c r="B62" s="72"/>
      <c r="C62" s="114">
        <f>IF('DA-DAS contributeur1'!B24="Réserve pour aléas","Réserve",IF('DA-DAS contributeur1'!B24="Réserve pour imprévus","Réserve",'DA-DAS contributeur1'!B24))</f>
        <v>0</v>
      </c>
      <c r="D62" s="114">
        <f>'DA-DAS contributeur1'!D24</f>
        <v>0</v>
      </c>
      <c r="E62" s="102">
        <f>'DA-DAS contributeur1'!F24</f>
        <v>0</v>
      </c>
      <c r="F62" s="102">
        <f>'DA-DAS contributeur1'!G24</f>
        <v>0</v>
      </c>
      <c r="G62" s="102">
        <f>'DA-DAS contributeur1'!H24</f>
        <v>0</v>
      </c>
      <c r="H62" s="102">
        <f>'DA-DAS contributeur1'!I24</f>
        <v>0</v>
      </c>
      <c r="I62" s="102">
        <f>'DA-DAS contributeur1'!J24</f>
        <v>0</v>
      </c>
      <c r="J62" s="102">
        <f>'DA-DAS contributeur1'!K24</f>
        <v>0</v>
      </c>
      <c r="K62" s="102">
        <f>'DA-DAS contributeur1'!L24</f>
        <v>0</v>
      </c>
      <c r="L62" s="102">
        <f>'DA-DAS contributeur1'!M24</f>
        <v>0</v>
      </c>
      <c r="M62" s="102">
        <f>'DA-DAS contributeur1'!N24</f>
        <v>0</v>
      </c>
      <c r="N62" s="102">
        <f>'DA-DAS contributeur1'!O24</f>
        <v>0</v>
      </c>
      <c r="O62" s="102">
        <f>'DA-DAS contributeur1'!P24</f>
        <v>0</v>
      </c>
      <c r="P62" s="102">
        <f>'DA-DAS contributeur1'!Q24</f>
        <v>0</v>
      </c>
      <c r="Q62" s="102">
        <f>'DA-DAS contributeur1'!R24</f>
        <v>0</v>
      </c>
      <c r="R62" s="102">
        <f>'DA-DAS contributeur1'!S24</f>
        <v>0</v>
      </c>
      <c r="S62" s="102">
        <f>'DA-DAS contributeur1'!T24</f>
        <v>0</v>
      </c>
      <c r="T62" s="103">
        <f t="shared" si="3"/>
        <v>0</v>
      </c>
      <c r="U62" s="74"/>
      <c r="V62" s="93"/>
      <c r="W62" s="93"/>
      <c r="X62" s="93"/>
      <c r="Y62" s="81"/>
      <c r="Z62" s="81"/>
      <c r="AA62" s="81"/>
      <c r="AB62" s="81"/>
      <c r="AC62" s="104">
        <v>1</v>
      </c>
      <c r="AD62" s="104">
        <f t="shared" si="4"/>
        <v>0</v>
      </c>
      <c r="AE62" s="81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</row>
    <row r="63" spans="1:47" ht="12.75" hidden="1" customHeight="1" x14ac:dyDescent="0.2">
      <c r="A63" s="81"/>
      <c r="B63" s="72"/>
      <c r="C63" s="114">
        <f>IF('DA-DAS contributeur1'!B25="Réserve pour aléas","Réserve",IF('DA-DAS contributeur1'!B25="Réserve pour imprévus","Réserve",'DA-DAS contributeur1'!B25))</f>
        <v>0</v>
      </c>
      <c r="D63" s="114">
        <f>'DA-DAS contributeur1'!D25</f>
        <v>0</v>
      </c>
      <c r="E63" s="102">
        <f>'DA-DAS contributeur1'!F25</f>
        <v>0</v>
      </c>
      <c r="F63" s="102">
        <f>'DA-DAS contributeur1'!G25</f>
        <v>0</v>
      </c>
      <c r="G63" s="102">
        <f>'DA-DAS contributeur1'!H25</f>
        <v>0</v>
      </c>
      <c r="H63" s="102">
        <f>'DA-DAS contributeur1'!I25</f>
        <v>0</v>
      </c>
      <c r="I63" s="102">
        <f>'DA-DAS contributeur1'!J25</f>
        <v>0</v>
      </c>
      <c r="J63" s="102">
        <f>'DA-DAS contributeur1'!K25</f>
        <v>0</v>
      </c>
      <c r="K63" s="102">
        <f>'DA-DAS contributeur1'!L25</f>
        <v>0</v>
      </c>
      <c r="L63" s="102">
        <f>'DA-DAS contributeur1'!M25</f>
        <v>0</v>
      </c>
      <c r="M63" s="102">
        <f>'DA-DAS contributeur1'!N25</f>
        <v>0</v>
      </c>
      <c r="N63" s="102">
        <f>'DA-DAS contributeur1'!O25</f>
        <v>0</v>
      </c>
      <c r="O63" s="102">
        <f>'DA-DAS contributeur1'!P25</f>
        <v>0</v>
      </c>
      <c r="P63" s="102">
        <f>'DA-DAS contributeur1'!Q25</f>
        <v>0</v>
      </c>
      <c r="Q63" s="102">
        <f>'DA-DAS contributeur1'!R25</f>
        <v>0</v>
      </c>
      <c r="R63" s="102">
        <f>'DA-DAS contributeur1'!S25</f>
        <v>0</v>
      </c>
      <c r="S63" s="102">
        <f>'DA-DAS contributeur1'!T25</f>
        <v>0</v>
      </c>
      <c r="T63" s="103">
        <f t="shared" si="3"/>
        <v>0</v>
      </c>
      <c r="U63" s="74"/>
      <c r="V63" s="93"/>
      <c r="W63" s="93"/>
      <c r="X63" s="93"/>
      <c r="Y63" s="81"/>
      <c r="Z63" s="81"/>
      <c r="AA63" s="81"/>
      <c r="AB63" s="81"/>
      <c r="AC63" s="104">
        <v>1</v>
      </c>
      <c r="AD63" s="104">
        <f t="shared" si="4"/>
        <v>0</v>
      </c>
      <c r="AE63" s="81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</row>
    <row r="64" spans="1:47" ht="12.75" hidden="1" customHeight="1" x14ac:dyDescent="0.2">
      <c r="A64" s="81"/>
      <c r="B64" s="72"/>
      <c r="C64" s="114">
        <f>IF('DA-DAS contributeur1'!B26="Réserve pour aléas","Réserve",IF('DA-DAS contributeur1'!B26="Réserve pour imprévus","Réserve",'DA-DAS contributeur1'!B26))</f>
        <v>0</v>
      </c>
      <c r="D64" s="114">
        <f>'DA-DAS contributeur1'!D26</f>
        <v>0</v>
      </c>
      <c r="E64" s="102">
        <f>'DA-DAS contributeur1'!F26</f>
        <v>0</v>
      </c>
      <c r="F64" s="102">
        <f>'DA-DAS contributeur1'!G26</f>
        <v>0</v>
      </c>
      <c r="G64" s="102">
        <f>'DA-DAS contributeur1'!H26</f>
        <v>0</v>
      </c>
      <c r="H64" s="102">
        <f>'DA-DAS contributeur1'!I26</f>
        <v>0</v>
      </c>
      <c r="I64" s="102">
        <f>'DA-DAS contributeur1'!J26</f>
        <v>0</v>
      </c>
      <c r="J64" s="102">
        <f>'DA-DAS contributeur1'!K26</f>
        <v>0</v>
      </c>
      <c r="K64" s="102">
        <f>'DA-DAS contributeur1'!L26</f>
        <v>0</v>
      </c>
      <c r="L64" s="102">
        <f>'DA-DAS contributeur1'!M26</f>
        <v>0</v>
      </c>
      <c r="M64" s="102">
        <f>'DA-DAS contributeur1'!N26</f>
        <v>0</v>
      </c>
      <c r="N64" s="102">
        <f>'DA-DAS contributeur1'!O26</f>
        <v>0</v>
      </c>
      <c r="O64" s="102">
        <f>'DA-DAS contributeur1'!P26</f>
        <v>0</v>
      </c>
      <c r="P64" s="102">
        <f>'DA-DAS contributeur1'!Q26</f>
        <v>0</v>
      </c>
      <c r="Q64" s="102">
        <f>'DA-DAS contributeur1'!R26</f>
        <v>0</v>
      </c>
      <c r="R64" s="102">
        <f>'DA-DAS contributeur1'!S26</f>
        <v>0</v>
      </c>
      <c r="S64" s="102">
        <f>'DA-DAS contributeur1'!T26</f>
        <v>0</v>
      </c>
      <c r="T64" s="103">
        <f t="shared" si="3"/>
        <v>0</v>
      </c>
      <c r="U64" s="74"/>
      <c r="V64" s="93"/>
      <c r="W64" s="93"/>
      <c r="X64" s="93"/>
      <c r="Y64" s="81"/>
      <c r="Z64" s="81"/>
      <c r="AA64" s="81"/>
      <c r="AB64" s="81"/>
      <c r="AC64" s="104">
        <v>1</v>
      </c>
      <c r="AD64" s="104">
        <f t="shared" si="4"/>
        <v>0</v>
      </c>
      <c r="AE64" s="81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</row>
    <row r="65" spans="1:47" ht="12.75" hidden="1" customHeight="1" x14ac:dyDescent="0.2">
      <c r="A65" s="81"/>
      <c r="B65" s="72"/>
      <c r="C65" s="114">
        <f>IF('DA-DAS contributeur1'!B27="Réserve pour aléas","Réserve",IF('DA-DAS contributeur1'!B27="Réserve pour imprévus","Réserve",'DA-DAS contributeur1'!B27))</f>
        <v>0</v>
      </c>
      <c r="D65" s="114">
        <f>'DA-DAS contributeur1'!D27</f>
        <v>0</v>
      </c>
      <c r="E65" s="102">
        <f>'DA-DAS contributeur1'!F27</f>
        <v>0</v>
      </c>
      <c r="F65" s="102">
        <f>'DA-DAS contributeur1'!G27</f>
        <v>0</v>
      </c>
      <c r="G65" s="102">
        <f>'DA-DAS contributeur1'!H27</f>
        <v>0</v>
      </c>
      <c r="H65" s="102">
        <f>'DA-DAS contributeur1'!I27</f>
        <v>0</v>
      </c>
      <c r="I65" s="102">
        <f>'DA-DAS contributeur1'!J27</f>
        <v>0</v>
      </c>
      <c r="J65" s="102">
        <f>'DA-DAS contributeur1'!K27</f>
        <v>0</v>
      </c>
      <c r="K65" s="102">
        <f>'DA-DAS contributeur1'!L27</f>
        <v>0</v>
      </c>
      <c r="L65" s="102">
        <f>'DA-DAS contributeur1'!M27</f>
        <v>0</v>
      </c>
      <c r="M65" s="102">
        <f>'DA-DAS contributeur1'!N27</f>
        <v>0</v>
      </c>
      <c r="N65" s="102">
        <f>'DA-DAS contributeur1'!O27</f>
        <v>0</v>
      </c>
      <c r="O65" s="102">
        <f>'DA-DAS contributeur1'!P27</f>
        <v>0</v>
      </c>
      <c r="P65" s="102">
        <f>'DA-DAS contributeur1'!Q27</f>
        <v>0</v>
      </c>
      <c r="Q65" s="102">
        <f>'DA-DAS contributeur1'!R27</f>
        <v>0</v>
      </c>
      <c r="R65" s="102">
        <f>'DA-DAS contributeur1'!S27</f>
        <v>0</v>
      </c>
      <c r="S65" s="102">
        <f>'DA-DAS contributeur1'!T27</f>
        <v>0</v>
      </c>
      <c r="T65" s="103">
        <f t="shared" si="3"/>
        <v>0</v>
      </c>
      <c r="U65" s="74"/>
      <c r="V65" s="93"/>
      <c r="W65" s="93"/>
      <c r="X65" s="93"/>
      <c r="Y65" s="81"/>
      <c r="Z65" s="81"/>
      <c r="AA65" s="81"/>
      <c r="AB65" s="81"/>
      <c r="AC65" s="104">
        <v>1</v>
      </c>
      <c r="AD65" s="104">
        <f t="shared" si="4"/>
        <v>0</v>
      </c>
      <c r="AE65" s="81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</row>
    <row r="66" spans="1:47" ht="12.75" hidden="1" customHeight="1" x14ac:dyDescent="0.2">
      <c r="A66" s="81"/>
      <c r="B66" s="72"/>
      <c r="C66" s="114">
        <f>IF('DA-DAS contributeur1'!B28="Réserve pour aléas","Réserve",IF('DA-DAS contributeur1'!B28="Réserve pour imprévus","Réserve",'DA-DAS contributeur1'!B28))</f>
        <v>0</v>
      </c>
      <c r="D66" s="114">
        <f>'DA-DAS contributeur1'!D28</f>
        <v>0</v>
      </c>
      <c r="E66" s="102">
        <f>'DA-DAS contributeur1'!F28</f>
        <v>0</v>
      </c>
      <c r="F66" s="102">
        <f>'DA-DAS contributeur1'!G28</f>
        <v>0</v>
      </c>
      <c r="G66" s="102">
        <f>'DA-DAS contributeur1'!H28</f>
        <v>0</v>
      </c>
      <c r="H66" s="102">
        <f>'DA-DAS contributeur1'!I28</f>
        <v>0</v>
      </c>
      <c r="I66" s="102">
        <f>'DA-DAS contributeur1'!J28</f>
        <v>0</v>
      </c>
      <c r="J66" s="102">
        <f>'DA-DAS contributeur1'!K28</f>
        <v>0</v>
      </c>
      <c r="K66" s="102">
        <f>'DA-DAS contributeur1'!L28</f>
        <v>0</v>
      </c>
      <c r="L66" s="102">
        <f>'DA-DAS contributeur1'!M28</f>
        <v>0</v>
      </c>
      <c r="M66" s="102">
        <f>'DA-DAS contributeur1'!N28</f>
        <v>0</v>
      </c>
      <c r="N66" s="102">
        <f>'DA-DAS contributeur1'!O28</f>
        <v>0</v>
      </c>
      <c r="O66" s="102">
        <f>'DA-DAS contributeur1'!P28</f>
        <v>0</v>
      </c>
      <c r="P66" s="102">
        <f>'DA-DAS contributeur1'!Q28</f>
        <v>0</v>
      </c>
      <c r="Q66" s="102">
        <f>'DA-DAS contributeur1'!R28</f>
        <v>0</v>
      </c>
      <c r="R66" s="102">
        <f>'DA-DAS contributeur1'!S28</f>
        <v>0</v>
      </c>
      <c r="S66" s="102">
        <f>'DA-DAS contributeur1'!T28</f>
        <v>0</v>
      </c>
      <c r="T66" s="103">
        <f t="shared" si="3"/>
        <v>0</v>
      </c>
      <c r="U66" s="74"/>
      <c r="V66" s="93"/>
      <c r="W66" s="93"/>
      <c r="X66" s="93"/>
      <c r="Y66" s="81"/>
      <c r="Z66" s="81"/>
      <c r="AA66" s="81"/>
      <c r="AB66" s="81"/>
      <c r="AC66" s="104">
        <v>1</v>
      </c>
      <c r="AD66" s="104">
        <f t="shared" si="4"/>
        <v>0</v>
      </c>
      <c r="AE66" s="81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</row>
    <row r="67" spans="1:47" ht="12.75" hidden="1" customHeight="1" x14ac:dyDescent="0.2">
      <c r="A67" s="81"/>
      <c r="B67" s="72"/>
      <c r="C67" s="114">
        <f>IF('DA-DAS contributeur1'!B29="Réserve pour aléas","Réserve",IF('DA-DAS contributeur1'!B29="Réserve pour imprévus","Réserve",'DA-DAS contributeur1'!B29))</f>
        <v>0</v>
      </c>
      <c r="D67" s="114">
        <f>'DA-DAS contributeur1'!D29</f>
        <v>0</v>
      </c>
      <c r="E67" s="102">
        <f>'DA-DAS contributeur1'!F29</f>
        <v>0</v>
      </c>
      <c r="F67" s="102">
        <f>'DA-DAS contributeur1'!G29</f>
        <v>0</v>
      </c>
      <c r="G67" s="102">
        <f>'DA-DAS contributeur1'!H29</f>
        <v>0</v>
      </c>
      <c r="H67" s="102">
        <f>'DA-DAS contributeur1'!I29</f>
        <v>0</v>
      </c>
      <c r="I67" s="102">
        <f>'DA-DAS contributeur1'!J29</f>
        <v>0</v>
      </c>
      <c r="J67" s="102">
        <f>'DA-DAS contributeur1'!K29</f>
        <v>0</v>
      </c>
      <c r="K67" s="102">
        <f>'DA-DAS contributeur1'!L29</f>
        <v>0</v>
      </c>
      <c r="L67" s="102">
        <f>'DA-DAS contributeur1'!M29</f>
        <v>0</v>
      </c>
      <c r="M67" s="102">
        <f>'DA-DAS contributeur1'!N29</f>
        <v>0</v>
      </c>
      <c r="N67" s="102">
        <f>'DA-DAS contributeur1'!O29</f>
        <v>0</v>
      </c>
      <c r="O67" s="102">
        <f>'DA-DAS contributeur1'!P29</f>
        <v>0</v>
      </c>
      <c r="P67" s="102">
        <f>'DA-DAS contributeur1'!Q29</f>
        <v>0</v>
      </c>
      <c r="Q67" s="102">
        <f>'DA-DAS contributeur1'!R29</f>
        <v>0</v>
      </c>
      <c r="R67" s="102">
        <f>'DA-DAS contributeur1'!S29</f>
        <v>0</v>
      </c>
      <c r="S67" s="102">
        <f>'DA-DAS contributeur1'!T29</f>
        <v>0</v>
      </c>
      <c r="T67" s="103">
        <f t="shared" si="3"/>
        <v>0</v>
      </c>
      <c r="U67" s="74"/>
      <c r="V67" s="93"/>
      <c r="W67" s="93"/>
      <c r="X67" s="93"/>
      <c r="Y67" s="81"/>
      <c r="Z67" s="81"/>
      <c r="AA67" s="81"/>
      <c r="AB67" s="81"/>
      <c r="AC67" s="104">
        <v>1</v>
      </c>
      <c r="AD67" s="104">
        <f t="shared" si="4"/>
        <v>0</v>
      </c>
      <c r="AE67" s="81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</row>
    <row r="68" spans="1:47" ht="12.75" hidden="1" customHeight="1" x14ac:dyDescent="0.2">
      <c r="A68" s="81"/>
      <c r="B68" s="72"/>
      <c r="C68" s="114">
        <f>IF('DA-DAS contributeur1'!B30="Réserve pour aléas","Réserve",IF('DA-DAS contributeur1'!B30="Réserve pour imprévus","Réserve",'DA-DAS contributeur1'!B30))</f>
        <v>0</v>
      </c>
      <c r="D68" s="114">
        <f>'DA-DAS contributeur1'!D30</f>
        <v>0</v>
      </c>
      <c r="E68" s="102">
        <f>'DA-DAS contributeur1'!F30</f>
        <v>0</v>
      </c>
      <c r="F68" s="102">
        <f>'DA-DAS contributeur1'!G30</f>
        <v>0</v>
      </c>
      <c r="G68" s="102">
        <f>'DA-DAS contributeur1'!H30</f>
        <v>0</v>
      </c>
      <c r="H68" s="102">
        <f>'DA-DAS contributeur1'!I30</f>
        <v>0</v>
      </c>
      <c r="I68" s="102">
        <f>'DA-DAS contributeur1'!J30</f>
        <v>0</v>
      </c>
      <c r="J68" s="102">
        <f>'DA-DAS contributeur1'!K30</f>
        <v>0</v>
      </c>
      <c r="K68" s="102">
        <f>'DA-DAS contributeur1'!L30</f>
        <v>0</v>
      </c>
      <c r="L68" s="102">
        <f>'DA-DAS contributeur1'!M30</f>
        <v>0</v>
      </c>
      <c r="M68" s="102">
        <f>'DA-DAS contributeur1'!N30</f>
        <v>0</v>
      </c>
      <c r="N68" s="102">
        <f>'DA-DAS contributeur1'!O30</f>
        <v>0</v>
      </c>
      <c r="O68" s="102">
        <f>'DA-DAS contributeur1'!P30</f>
        <v>0</v>
      </c>
      <c r="P68" s="102">
        <f>'DA-DAS contributeur1'!Q30</f>
        <v>0</v>
      </c>
      <c r="Q68" s="102">
        <f>'DA-DAS contributeur1'!R30</f>
        <v>0</v>
      </c>
      <c r="R68" s="102">
        <f>'DA-DAS contributeur1'!S30</f>
        <v>0</v>
      </c>
      <c r="S68" s="102">
        <f>'DA-DAS contributeur1'!T30</f>
        <v>0</v>
      </c>
      <c r="T68" s="103">
        <f t="shared" si="3"/>
        <v>0</v>
      </c>
      <c r="U68" s="74"/>
      <c r="V68" s="93"/>
      <c r="W68" s="93"/>
      <c r="X68" s="93"/>
      <c r="Y68" s="81"/>
      <c r="Z68" s="81"/>
      <c r="AA68" s="81"/>
      <c r="AB68" s="81"/>
      <c r="AC68" s="104">
        <v>1</v>
      </c>
      <c r="AD68" s="104">
        <f t="shared" si="4"/>
        <v>0</v>
      </c>
      <c r="AE68" s="81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</row>
    <row r="69" spans="1:47" ht="12.75" hidden="1" customHeight="1" x14ac:dyDescent="0.2">
      <c r="A69" s="81"/>
      <c r="B69" s="72"/>
      <c r="C69" s="114">
        <f>IF('DA-DAS contributeur1'!B31="Réserve pour aléas","Réserve",IF('DA-DAS contributeur1'!B31="Réserve pour imprévus","Réserve",'DA-DAS contributeur1'!B31))</f>
        <v>0</v>
      </c>
      <c r="D69" s="114">
        <f>'DA-DAS contributeur1'!D31</f>
        <v>0</v>
      </c>
      <c r="E69" s="102">
        <f>'DA-DAS contributeur1'!F31</f>
        <v>0</v>
      </c>
      <c r="F69" s="102">
        <f>'DA-DAS contributeur1'!G31</f>
        <v>0</v>
      </c>
      <c r="G69" s="102">
        <f>'DA-DAS contributeur1'!H31</f>
        <v>0</v>
      </c>
      <c r="H69" s="102">
        <f>'DA-DAS contributeur1'!I31</f>
        <v>0</v>
      </c>
      <c r="I69" s="102">
        <f>'DA-DAS contributeur1'!J31</f>
        <v>0</v>
      </c>
      <c r="J69" s="102">
        <f>'DA-DAS contributeur1'!K31</f>
        <v>0</v>
      </c>
      <c r="K69" s="102">
        <f>'DA-DAS contributeur1'!L31</f>
        <v>0</v>
      </c>
      <c r="L69" s="102">
        <f>'DA-DAS contributeur1'!M31</f>
        <v>0</v>
      </c>
      <c r="M69" s="102">
        <f>'DA-DAS contributeur1'!N31</f>
        <v>0</v>
      </c>
      <c r="N69" s="102">
        <f>'DA-DAS contributeur1'!O31</f>
        <v>0</v>
      </c>
      <c r="O69" s="102">
        <f>'DA-DAS contributeur1'!P31</f>
        <v>0</v>
      </c>
      <c r="P69" s="102">
        <f>'DA-DAS contributeur1'!Q31</f>
        <v>0</v>
      </c>
      <c r="Q69" s="102">
        <f>'DA-DAS contributeur1'!R31</f>
        <v>0</v>
      </c>
      <c r="R69" s="102">
        <f>'DA-DAS contributeur1'!S31</f>
        <v>0</v>
      </c>
      <c r="S69" s="102">
        <f>'DA-DAS contributeur1'!T31</f>
        <v>0</v>
      </c>
      <c r="T69" s="103">
        <f t="shared" si="3"/>
        <v>0</v>
      </c>
      <c r="U69" s="74"/>
      <c r="V69" s="93"/>
      <c r="W69" s="93"/>
      <c r="X69" s="93"/>
      <c r="Y69" s="81"/>
      <c r="Z69" s="81"/>
      <c r="AA69" s="81"/>
      <c r="AB69" s="81"/>
      <c r="AC69" s="104">
        <v>1</v>
      </c>
      <c r="AD69" s="104">
        <f t="shared" si="4"/>
        <v>0</v>
      </c>
      <c r="AE69" s="81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</row>
    <row r="70" spans="1:47" ht="12.75" hidden="1" customHeight="1" x14ac:dyDescent="0.2">
      <c r="A70" s="81"/>
      <c r="B70" s="72"/>
      <c r="C70" s="114">
        <f>IF('DA-DAS contributeur1'!B32="Réserve pour aléas","Réserve",IF('DA-DAS contributeur1'!B32="Réserve pour imprévus","Réserve",'DA-DAS contributeur1'!B32))</f>
        <v>0</v>
      </c>
      <c r="D70" s="114">
        <f>'DA-DAS contributeur1'!D32</f>
        <v>0</v>
      </c>
      <c r="E70" s="102">
        <f>'DA-DAS contributeur1'!F32</f>
        <v>0</v>
      </c>
      <c r="F70" s="102">
        <f>'DA-DAS contributeur1'!G32</f>
        <v>0</v>
      </c>
      <c r="G70" s="102">
        <f>'DA-DAS contributeur1'!H32</f>
        <v>0</v>
      </c>
      <c r="H70" s="102">
        <f>'DA-DAS contributeur1'!I32</f>
        <v>0</v>
      </c>
      <c r="I70" s="102">
        <f>'DA-DAS contributeur1'!J32</f>
        <v>0</v>
      </c>
      <c r="J70" s="102">
        <f>'DA-DAS contributeur1'!K32</f>
        <v>0</v>
      </c>
      <c r="K70" s="102">
        <f>'DA-DAS contributeur1'!L32</f>
        <v>0</v>
      </c>
      <c r="L70" s="102">
        <f>'DA-DAS contributeur1'!M32</f>
        <v>0</v>
      </c>
      <c r="M70" s="102">
        <f>'DA-DAS contributeur1'!N32</f>
        <v>0</v>
      </c>
      <c r="N70" s="102">
        <f>'DA-DAS contributeur1'!O32</f>
        <v>0</v>
      </c>
      <c r="O70" s="102">
        <f>'DA-DAS contributeur1'!P32</f>
        <v>0</v>
      </c>
      <c r="P70" s="102">
        <f>'DA-DAS contributeur1'!Q32</f>
        <v>0</v>
      </c>
      <c r="Q70" s="102">
        <f>'DA-DAS contributeur1'!R32</f>
        <v>0</v>
      </c>
      <c r="R70" s="102">
        <f>'DA-DAS contributeur1'!S32</f>
        <v>0</v>
      </c>
      <c r="S70" s="102">
        <f>'DA-DAS contributeur1'!T32</f>
        <v>0</v>
      </c>
      <c r="T70" s="103">
        <f t="shared" si="3"/>
        <v>0</v>
      </c>
      <c r="U70" s="74"/>
      <c r="V70" s="93"/>
      <c r="W70" s="93"/>
      <c r="X70" s="93"/>
      <c r="Y70" s="81"/>
      <c r="Z70" s="81"/>
      <c r="AA70" s="81"/>
      <c r="AB70" s="81"/>
      <c r="AC70" s="104">
        <v>1</v>
      </c>
      <c r="AD70" s="104">
        <f t="shared" si="4"/>
        <v>0</v>
      </c>
      <c r="AE70" s="81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</row>
    <row r="71" spans="1:47" ht="12.75" hidden="1" customHeight="1" x14ac:dyDescent="0.2">
      <c r="A71" s="81"/>
      <c r="B71" s="72"/>
      <c r="C71" s="114">
        <f>IF('DA-DAS contributeur1'!B33="Réserve pour aléas","Réserve",IF('DA-DAS contributeur1'!B33="Réserve pour imprévus","Réserve",'DA-DAS contributeur1'!B33))</f>
        <v>0</v>
      </c>
      <c r="D71" s="114">
        <f>'DA-DAS contributeur1'!D33</f>
        <v>0</v>
      </c>
      <c r="E71" s="102">
        <f>'DA-DAS contributeur1'!F33</f>
        <v>0</v>
      </c>
      <c r="F71" s="102">
        <f>'DA-DAS contributeur1'!G33</f>
        <v>0</v>
      </c>
      <c r="G71" s="102">
        <f>'DA-DAS contributeur1'!H33</f>
        <v>0</v>
      </c>
      <c r="H71" s="102">
        <f>'DA-DAS contributeur1'!I33</f>
        <v>0</v>
      </c>
      <c r="I71" s="102">
        <f>'DA-DAS contributeur1'!J33</f>
        <v>0</v>
      </c>
      <c r="J71" s="102">
        <f>'DA-DAS contributeur1'!K33</f>
        <v>0</v>
      </c>
      <c r="K71" s="102">
        <f>'DA-DAS contributeur1'!L33</f>
        <v>0</v>
      </c>
      <c r="L71" s="102">
        <f>'DA-DAS contributeur1'!M33</f>
        <v>0</v>
      </c>
      <c r="M71" s="102">
        <f>'DA-DAS contributeur1'!N33</f>
        <v>0</v>
      </c>
      <c r="N71" s="102">
        <f>'DA-DAS contributeur1'!O33</f>
        <v>0</v>
      </c>
      <c r="O71" s="102">
        <f>'DA-DAS contributeur1'!P33</f>
        <v>0</v>
      </c>
      <c r="P71" s="102">
        <f>'DA-DAS contributeur1'!Q33</f>
        <v>0</v>
      </c>
      <c r="Q71" s="102">
        <f>'DA-DAS contributeur1'!R33</f>
        <v>0</v>
      </c>
      <c r="R71" s="102">
        <f>'DA-DAS contributeur1'!S33</f>
        <v>0</v>
      </c>
      <c r="S71" s="102">
        <f>'DA-DAS contributeur1'!T33</f>
        <v>0</v>
      </c>
      <c r="T71" s="103">
        <f t="shared" si="3"/>
        <v>0</v>
      </c>
      <c r="U71" s="74"/>
      <c r="V71" s="93"/>
      <c r="W71" s="93"/>
      <c r="X71" s="93"/>
      <c r="Y71" s="81"/>
      <c r="Z71" s="81"/>
      <c r="AA71" s="81"/>
      <c r="AB71" s="81"/>
      <c r="AC71" s="104">
        <v>1</v>
      </c>
      <c r="AD71" s="104">
        <f t="shared" si="4"/>
        <v>0</v>
      </c>
      <c r="AE71" s="81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</row>
    <row r="72" spans="1:47" ht="12.75" hidden="1" customHeight="1" x14ac:dyDescent="0.2">
      <c r="A72" s="81"/>
      <c r="B72" s="72"/>
      <c r="C72" s="114">
        <f>IF('DA-DAS contributeur1'!B34="Réserve pour aléas","Réserve",IF('DA-DAS contributeur1'!B34="Réserve pour imprévus","Réserve",'DA-DAS contributeur1'!B34))</f>
        <v>0</v>
      </c>
      <c r="D72" s="114">
        <f>'DA-DAS contributeur1'!D34</f>
        <v>0</v>
      </c>
      <c r="E72" s="102">
        <f>'DA-DAS contributeur1'!F34</f>
        <v>0</v>
      </c>
      <c r="F72" s="102">
        <f>'DA-DAS contributeur1'!G34</f>
        <v>0</v>
      </c>
      <c r="G72" s="102">
        <f>'DA-DAS contributeur1'!H34</f>
        <v>0</v>
      </c>
      <c r="H72" s="102">
        <f>'DA-DAS contributeur1'!I34</f>
        <v>0</v>
      </c>
      <c r="I72" s="102">
        <f>'DA-DAS contributeur1'!J34</f>
        <v>0</v>
      </c>
      <c r="J72" s="102">
        <f>'DA-DAS contributeur1'!K34</f>
        <v>0</v>
      </c>
      <c r="K72" s="102">
        <f>'DA-DAS contributeur1'!L34</f>
        <v>0</v>
      </c>
      <c r="L72" s="102">
        <f>'DA-DAS contributeur1'!M34</f>
        <v>0</v>
      </c>
      <c r="M72" s="102">
        <f>'DA-DAS contributeur1'!N34</f>
        <v>0</v>
      </c>
      <c r="N72" s="102">
        <f>'DA-DAS contributeur1'!O34</f>
        <v>0</v>
      </c>
      <c r="O72" s="102">
        <f>'DA-DAS contributeur1'!P34</f>
        <v>0</v>
      </c>
      <c r="P72" s="102">
        <f>'DA-DAS contributeur1'!Q34</f>
        <v>0</v>
      </c>
      <c r="Q72" s="102">
        <f>'DA-DAS contributeur1'!R34</f>
        <v>0</v>
      </c>
      <c r="R72" s="102">
        <f>'DA-DAS contributeur1'!S34</f>
        <v>0</v>
      </c>
      <c r="S72" s="102">
        <f>'DA-DAS contributeur1'!T34</f>
        <v>0</v>
      </c>
      <c r="T72" s="103">
        <f t="shared" si="3"/>
        <v>0</v>
      </c>
      <c r="U72" s="74"/>
      <c r="V72" s="93"/>
      <c r="W72" s="93"/>
      <c r="X72" s="93"/>
      <c r="Y72" s="81"/>
      <c r="Z72" s="81"/>
      <c r="AA72" s="81"/>
      <c r="AB72" s="81"/>
      <c r="AC72" s="104">
        <v>1</v>
      </c>
      <c r="AD72" s="104">
        <f t="shared" si="4"/>
        <v>0</v>
      </c>
      <c r="AE72" s="81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</row>
    <row r="73" spans="1:47" ht="12.75" hidden="1" customHeight="1" x14ac:dyDescent="0.2">
      <c r="A73" s="81"/>
      <c r="B73" s="72"/>
      <c r="C73" s="114">
        <f>IF('DA-DAS contributeur1'!B35="Réserve pour aléas","Réserve",IF('DA-DAS contributeur1'!B35="Réserve pour imprévus","Réserve",'DA-DAS contributeur1'!B35))</f>
        <v>0</v>
      </c>
      <c r="D73" s="114">
        <f>'DA-DAS contributeur1'!D35</f>
        <v>0</v>
      </c>
      <c r="E73" s="102">
        <f>'DA-DAS contributeur1'!F35</f>
        <v>0</v>
      </c>
      <c r="F73" s="102">
        <f>'DA-DAS contributeur1'!G35</f>
        <v>0</v>
      </c>
      <c r="G73" s="102">
        <f>'DA-DAS contributeur1'!H35</f>
        <v>0</v>
      </c>
      <c r="H73" s="102">
        <f>'DA-DAS contributeur1'!I35</f>
        <v>0</v>
      </c>
      <c r="I73" s="102">
        <f>'DA-DAS contributeur1'!J35</f>
        <v>0</v>
      </c>
      <c r="J73" s="102">
        <f>'DA-DAS contributeur1'!K35</f>
        <v>0</v>
      </c>
      <c r="K73" s="102">
        <f>'DA-DAS contributeur1'!L35</f>
        <v>0</v>
      </c>
      <c r="L73" s="102">
        <f>'DA-DAS contributeur1'!M35</f>
        <v>0</v>
      </c>
      <c r="M73" s="102">
        <f>'DA-DAS contributeur1'!N35</f>
        <v>0</v>
      </c>
      <c r="N73" s="102">
        <f>'DA-DAS contributeur1'!O35</f>
        <v>0</v>
      </c>
      <c r="O73" s="102">
        <f>'DA-DAS contributeur1'!P35</f>
        <v>0</v>
      </c>
      <c r="P73" s="102">
        <f>'DA-DAS contributeur1'!Q35</f>
        <v>0</v>
      </c>
      <c r="Q73" s="102">
        <f>'DA-DAS contributeur1'!R35</f>
        <v>0</v>
      </c>
      <c r="R73" s="102">
        <f>'DA-DAS contributeur1'!S35</f>
        <v>0</v>
      </c>
      <c r="S73" s="102">
        <f>'DA-DAS contributeur1'!T35</f>
        <v>0</v>
      </c>
      <c r="T73" s="103">
        <f t="shared" si="3"/>
        <v>0</v>
      </c>
      <c r="U73" s="74"/>
      <c r="V73" s="93"/>
      <c r="W73" s="93"/>
      <c r="X73" s="93"/>
      <c r="Y73" s="81"/>
      <c r="Z73" s="81"/>
      <c r="AA73" s="81"/>
      <c r="AB73" s="81"/>
      <c r="AC73" s="104">
        <v>1</v>
      </c>
      <c r="AD73" s="104">
        <f t="shared" si="4"/>
        <v>0</v>
      </c>
      <c r="AE73" s="81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</row>
    <row r="74" spans="1:47" ht="12.75" hidden="1" customHeight="1" x14ac:dyDescent="0.2">
      <c r="A74" s="81"/>
      <c r="B74" s="72"/>
      <c r="C74" s="114">
        <f>IF('DA-DAS contributeur1'!B36="Réserve pour aléas","Réserve",IF('DA-DAS contributeur1'!B36="Réserve pour imprévus","Réserve",'DA-DAS contributeur1'!B36))</f>
        <v>0</v>
      </c>
      <c r="D74" s="114">
        <f>'DA-DAS contributeur1'!D36</f>
        <v>0</v>
      </c>
      <c r="E74" s="102">
        <f>'DA-DAS contributeur1'!F36</f>
        <v>0</v>
      </c>
      <c r="F74" s="102">
        <f>'DA-DAS contributeur1'!G36</f>
        <v>0</v>
      </c>
      <c r="G74" s="102">
        <f>'DA-DAS contributeur1'!H36</f>
        <v>0</v>
      </c>
      <c r="H74" s="102">
        <f>'DA-DAS contributeur1'!I36</f>
        <v>0</v>
      </c>
      <c r="I74" s="102">
        <f>'DA-DAS contributeur1'!J36</f>
        <v>0</v>
      </c>
      <c r="J74" s="102">
        <f>'DA-DAS contributeur1'!K36</f>
        <v>0</v>
      </c>
      <c r="K74" s="102">
        <f>'DA-DAS contributeur1'!L36</f>
        <v>0</v>
      </c>
      <c r="L74" s="102">
        <f>'DA-DAS contributeur1'!M36</f>
        <v>0</v>
      </c>
      <c r="M74" s="102">
        <f>'DA-DAS contributeur1'!N36</f>
        <v>0</v>
      </c>
      <c r="N74" s="102">
        <f>'DA-DAS contributeur1'!O36</f>
        <v>0</v>
      </c>
      <c r="O74" s="102">
        <f>'DA-DAS contributeur1'!P36</f>
        <v>0</v>
      </c>
      <c r="P74" s="102">
        <f>'DA-DAS contributeur1'!Q36</f>
        <v>0</v>
      </c>
      <c r="Q74" s="102">
        <f>'DA-DAS contributeur1'!R36</f>
        <v>0</v>
      </c>
      <c r="R74" s="102">
        <f>'DA-DAS contributeur1'!S36</f>
        <v>0</v>
      </c>
      <c r="S74" s="102">
        <f>'DA-DAS contributeur1'!T36</f>
        <v>0</v>
      </c>
      <c r="T74" s="103">
        <f t="shared" si="3"/>
        <v>0</v>
      </c>
      <c r="U74" s="74"/>
      <c r="V74" s="93"/>
      <c r="W74" s="93"/>
      <c r="X74" s="93"/>
      <c r="Y74" s="81"/>
      <c r="Z74" s="81"/>
      <c r="AA74" s="81"/>
      <c r="AB74" s="81"/>
      <c r="AC74" s="104">
        <v>1</v>
      </c>
      <c r="AD74" s="104">
        <f t="shared" si="4"/>
        <v>0</v>
      </c>
      <c r="AE74" s="81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</row>
    <row r="75" spans="1:47" ht="12.75" hidden="1" customHeight="1" x14ac:dyDescent="0.2">
      <c r="A75" s="81"/>
      <c r="B75" s="72"/>
      <c r="C75" s="114">
        <f>IF('DA-DAS contributeur1'!B37="Réserve pour aléas","Réserve",IF('DA-DAS contributeur1'!B37="Réserve pour imprévus","Réserve",'DA-DAS contributeur1'!B37))</f>
        <v>0</v>
      </c>
      <c r="D75" s="114">
        <f>'DA-DAS contributeur1'!D37</f>
        <v>0</v>
      </c>
      <c r="E75" s="102">
        <f>'DA-DAS contributeur1'!F37</f>
        <v>0</v>
      </c>
      <c r="F75" s="102">
        <f>'DA-DAS contributeur1'!G37</f>
        <v>0</v>
      </c>
      <c r="G75" s="102">
        <f>'DA-DAS contributeur1'!H37</f>
        <v>0</v>
      </c>
      <c r="H75" s="102">
        <f>'DA-DAS contributeur1'!I37</f>
        <v>0</v>
      </c>
      <c r="I75" s="102">
        <f>'DA-DAS contributeur1'!J37</f>
        <v>0</v>
      </c>
      <c r="J75" s="102">
        <f>'DA-DAS contributeur1'!K37</f>
        <v>0</v>
      </c>
      <c r="K75" s="102">
        <f>'DA-DAS contributeur1'!L37</f>
        <v>0</v>
      </c>
      <c r="L75" s="102">
        <f>'DA-DAS contributeur1'!M37</f>
        <v>0</v>
      </c>
      <c r="M75" s="102">
        <f>'DA-DAS contributeur1'!N37</f>
        <v>0</v>
      </c>
      <c r="N75" s="102">
        <f>'DA-DAS contributeur1'!O37</f>
        <v>0</v>
      </c>
      <c r="O75" s="102">
        <f>'DA-DAS contributeur1'!P37</f>
        <v>0</v>
      </c>
      <c r="P75" s="102">
        <f>'DA-DAS contributeur1'!Q37</f>
        <v>0</v>
      </c>
      <c r="Q75" s="102">
        <f>'DA-DAS contributeur1'!R37</f>
        <v>0</v>
      </c>
      <c r="R75" s="102">
        <f>'DA-DAS contributeur1'!S37</f>
        <v>0</v>
      </c>
      <c r="S75" s="102">
        <f>'DA-DAS contributeur1'!T37</f>
        <v>0</v>
      </c>
      <c r="T75" s="103">
        <f t="shared" si="3"/>
        <v>0</v>
      </c>
      <c r="U75" s="74"/>
      <c r="V75" s="93"/>
      <c r="W75" s="93"/>
      <c r="X75" s="93"/>
      <c r="Y75" s="81"/>
      <c r="Z75" s="81"/>
      <c r="AA75" s="81"/>
      <c r="AB75" s="81"/>
      <c r="AC75" s="104">
        <v>1</v>
      </c>
      <c r="AD75" s="104">
        <f t="shared" si="4"/>
        <v>0</v>
      </c>
      <c r="AE75" s="81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</row>
    <row r="76" spans="1:47" ht="12.75" hidden="1" customHeight="1" x14ac:dyDescent="0.2">
      <c r="A76" s="81"/>
      <c r="B76" s="72"/>
      <c r="C76" s="114">
        <f>IF('DA-DAS contributeur1'!B38="Réserve pour aléas","Réserve",IF('DA-DAS contributeur1'!B38="Réserve pour imprévus","Réserve",'DA-DAS contributeur1'!B38))</f>
        <v>0</v>
      </c>
      <c r="D76" s="114">
        <f>'DA-DAS contributeur1'!D38</f>
        <v>0</v>
      </c>
      <c r="E76" s="102">
        <f>'DA-DAS contributeur1'!F38</f>
        <v>0</v>
      </c>
      <c r="F76" s="102">
        <f>'DA-DAS contributeur1'!G38</f>
        <v>0</v>
      </c>
      <c r="G76" s="102">
        <f>'DA-DAS contributeur1'!H38</f>
        <v>0</v>
      </c>
      <c r="H76" s="102">
        <f>'DA-DAS contributeur1'!I38</f>
        <v>0</v>
      </c>
      <c r="I76" s="102">
        <f>'DA-DAS contributeur1'!J38</f>
        <v>0</v>
      </c>
      <c r="J76" s="102">
        <f>'DA-DAS contributeur1'!K38</f>
        <v>0</v>
      </c>
      <c r="K76" s="102">
        <f>'DA-DAS contributeur1'!L38</f>
        <v>0</v>
      </c>
      <c r="L76" s="102">
        <f>'DA-DAS contributeur1'!M38</f>
        <v>0</v>
      </c>
      <c r="M76" s="102">
        <f>'DA-DAS contributeur1'!N38</f>
        <v>0</v>
      </c>
      <c r="N76" s="102">
        <f>'DA-DAS contributeur1'!O38</f>
        <v>0</v>
      </c>
      <c r="O76" s="102">
        <f>'DA-DAS contributeur1'!P38</f>
        <v>0</v>
      </c>
      <c r="P76" s="102">
        <f>'DA-DAS contributeur1'!Q38</f>
        <v>0</v>
      </c>
      <c r="Q76" s="102">
        <f>'DA-DAS contributeur1'!R38</f>
        <v>0</v>
      </c>
      <c r="R76" s="102">
        <f>'DA-DAS contributeur1'!S38</f>
        <v>0</v>
      </c>
      <c r="S76" s="102">
        <f>'DA-DAS contributeur1'!T38</f>
        <v>0</v>
      </c>
      <c r="T76" s="103">
        <f t="shared" si="3"/>
        <v>0</v>
      </c>
      <c r="U76" s="74"/>
      <c r="V76" s="93"/>
      <c r="W76" s="93"/>
      <c r="X76" s="93"/>
      <c r="Y76" s="81"/>
      <c r="Z76" s="81"/>
      <c r="AA76" s="81"/>
      <c r="AB76" s="81"/>
      <c r="AC76" s="104">
        <v>1</v>
      </c>
      <c r="AD76" s="104">
        <f t="shared" si="4"/>
        <v>0</v>
      </c>
      <c r="AE76" s="81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</row>
    <row r="77" spans="1:47" ht="12.75" hidden="1" customHeight="1" x14ac:dyDescent="0.2">
      <c r="A77" s="81"/>
      <c r="B77" s="72"/>
      <c r="C77" s="114">
        <f>IF('DA-DAS contributeur1'!B39="Réserve pour aléas","Réserve",IF('DA-DAS contributeur1'!B39="Réserve pour imprévus","Réserve",'DA-DAS contributeur1'!B39))</f>
        <v>0</v>
      </c>
      <c r="D77" s="114">
        <f>'DA-DAS contributeur1'!D39</f>
        <v>0</v>
      </c>
      <c r="E77" s="102">
        <f>'DA-DAS contributeur1'!F39</f>
        <v>0</v>
      </c>
      <c r="F77" s="102">
        <f>'DA-DAS contributeur1'!G39</f>
        <v>0</v>
      </c>
      <c r="G77" s="102">
        <f>'DA-DAS contributeur1'!H39</f>
        <v>0</v>
      </c>
      <c r="H77" s="102">
        <f>'DA-DAS contributeur1'!I39</f>
        <v>0</v>
      </c>
      <c r="I77" s="102">
        <f>'DA-DAS contributeur1'!J39</f>
        <v>0</v>
      </c>
      <c r="J77" s="102">
        <f>'DA-DAS contributeur1'!K39</f>
        <v>0</v>
      </c>
      <c r="K77" s="102">
        <f>'DA-DAS contributeur1'!L39</f>
        <v>0</v>
      </c>
      <c r="L77" s="102">
        <f>'DA-DAS contributeur1'!M39</f>
        <v>0</v>
      </c>
      <c r="M77" s="102">
        <f>'DA-DAS contributeur1'!N39</f>
        <v>0</v>
      </c>
      <c r="N77" s="102">
        <f>'DA-DAS contributeur1'!O39</f>
        <v>0</v>
      </c>
      <c r="O77" s="102">
        <f>'DA-DAS contributeur1'!P39</f>
        <v>0</v>
      </c>
      <c r="P77" s="102">
        <f>'DA-DAS contributeur1'!Q39</f>
        <v>0</v>
      </c>
      <c r="Q77" s="102">
        <f>'DA-DAS contributeur1'!R39</f>
        <v>0</v>
      </c>
      <c r="R77" s="102">
        <f>'DA-DAS contributeur1'!S39</f>
        <v>0</v>
      </c>
      <c r="S77" s="102">
        <f>'DA-DAS contributeur1'!T39</f>
        <v>0</v>
      </c>
      <c r="T77" s="103">
        <f t="shared" si="3"/>
        <v>0</v>
      </c>
      <c r="U77" s="74"/>
      <c r="V77" s="93"/>
      <c r="W77" s="93"/>
      <c r="X77" s="93"/>
      <c r="Y77" s="81"/>
      <c r="Z77" s="81"/>
      <c r="AA77" s="81"/>
      <c r="AB77" s="81"/>
      <c r="AC77" s="104">
        <v>1</v>
      </c>
      <c r="AD77" s="104">
        <f t="shared" si="4"/>
        <v>0</v>
      </c>
      <c r="AE77" s="81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</row>
    <row r="78" spans="1:47" ht="12.75" hidden="1" customHeight="1" x14ac:dyDescent="0.2">
      <c r="A78" s="81"/>
      <c r="B78" s="72"/>
      <c r="C78" s="114">
        <f>IF('DA-DAS contributeur1'!B40="Réserve pour aléas","Réserve",IF('DA-DAS contributeur1'!B40="Réserve pour imprévus","Réserve",'DA-DAS contributeur1'!B40))</f>
        <v>0</v>
      </c>
      <c r="D78" s="114">
        <f>'DA-DAS contributeur1'!D40</f>
        <v>0</v>
      </c>
      <c r="E78" s="102">
        <f>'DA-DAS contributeur1'!F40</f>
        <v>0</v>
      </c>
      <c r="F78" s="102">
        <f>'DA-DAS contributeur1'!G40</f>
        <v>0</v>
      </c>
      <c r="G78" s="102">
        <f>'DA-DAS contributeur1'!H40</f>
        <v>0</v>
      </c>
      <c r="H78" s="102">
        <f>'DA-DAS contributeur1'!I40</f>
        <v>0</v>
      </c>
      <c r="I78" s="102">
        <f>'DA-DAS contributeur1'!J40</f>
        <v>0</v>
      </c>
      <c r="J78" s="102">
        <f>'DA-DAS contributeur1'!K40</f>
        <v>0</v>
      </c>
      <c r="K78" s="102">
        <f>'DA-DAS contributeur1'!L40</f>
        <v>0</v>
      </c>
      <c r="L78" s="102">
        <f>'DA-DAS contributeur1'!M40</f>
        <v>0</v>
      </c>
      <c r="M78" s="102">
        <f>'DA-DAS contributeur1'!N40</f>
        <v>0</v>
      </c>
      <c r="N78" s="102">
        <f>'DA-DAS contributeur1'!O40</f>
        <v>0</v>
      </c>
      <c r="O78" s="102">
        <f>'DA-DAS contributeur1'!P40</f>
        <v>0</v>
      </c>
      <c r="P78" s="102">
        <f>'DA-DAS contributeur1'!Q40</f>
        <v>0</v>
      </c>
      <c r="Q78" s="102">
        <f>'DA-DAS contributeur1'!R40</f>
        <v>0</v>
      </c>
      <c r="R78" s="102">
        <f>'DA-DAS contributeur1'!S40</f>
        <v>0</v>
      </c>
      <c r="S78" s="102">
        <f>'DA-DAS contributeur1'!T40</f>
        <v>0</v>
      </c>
      <c r="T78" s="103">
        <f t="shared" si="3"/>
        <v>0</v>
      </c>
      <c r="U78" s="74"/>
      <c r="V78" s="93"/>
      <c r="W78" s="93"/>
      <c r="X78" s="93"/>
      <c r="Y78" s="81"/>
      <c r="Z78" s="81"/>
      <c r="AA78" s="81"/>
      <c r="AB78" s="81"/>
      <c r="AC78" s="104">
        <v>1</v>
      </c>
      <c r="AD78" s="104">
        <f t="shared" si="4"/>
        <v>0</v>
      </c>
      <c r="AE78" s="81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</row>
    <row r="79" spans="1:47" ht="12.75" hidden="1" customHeight="1" x14ac:dyDescent="0.2">
      <c r="A79" s="81"/>
      <c r="B79" s="72"/>
      <c r="C79" s="114">
        <f>IF('DA-DAS contributeur1'!B41="Réserve pour aléas","Réserve",IF('DA-DAS contributeur1'!B41="Réserve pour imprévus","Réserve",'DA-DAS contributeur1'!B41))</f>
        <v>0</v>
      </c>
      <c r="D79" s="114">
        <f>'DA-DAS contributeur1'!D41</f>
        <v>0</v>
      </c>
      <c r="E79" s="102">
        <f>'DA-DAS contributeur1'!F41</f>
        <v>0</v>
      </c>
      <c r="F79" s="102">
        <f>'DA-DAS contributeur1'!G41</f>
        <v>0</v>
      </c>
      <c r="G79" s="102">
        <f>'DA-DAS contributeur1'!H41</f>
        <v>0</v>
      </c>
      <c r="H79" s="102">
        <f>'DA-DAS contributeur1'!I41</f>
        <v>0</v>
      </c>
      <c r="I79" s="102">
        <f>'DA-DAS contributeur1'!J41</f>
        <v>0</v>
      </c>
      <c r="J79" s="102">
        <f>'DA-DAS contributeur1'!K41</f>
        <v>0</v>
      </c>
      <c r="K79" s="102">
        <f>'DA-DAS contributeur1'!L41</f>
        <v>0</v>
      </c>
      <c r="L79" s="102">
        <f>'DA-DAS contributeur1'!M41</f>
        <v>0</v>
      </c>
      <c r="M79" s="102">
        <f>'DA-DAS contributeur1'!N41</f>
        <v>0</v>
      </c>
      <c r="N79" s="102">
        <f>'DA-DAS contributeur1'!O41</f>
        <v>0</v>
      </c>
      <c r="O79" s="102">
        <f>'DA-DAS contributeur1'!P41</f>
        <v>0</v>
      </c>
      <c r="P79" s="102">
        <f>'DA-DAS contributeur1'!Q41</f>
        <v>0</v>
      </c>
      <c r="Q79" s="102">
        <f>'DA-DAS contributeur1'!R41</f>
        <v>0</v>
      </c>
      <c r="R79" s="102">
        <f>'DA-DAS contributeur1'!S41</f>
        <v>0</v>
      </c>
      <c r="S79" s="102">
        <f>'DA-DAS contributeur1'!T41</f>
        <v>0</v>
      </c>
      <c r="T79" s="103">
        <f t="shared" si="3"/>
        <v>0</v>
      </c>
      <c r="U79" s="74"/>
      <c r="V79" s="93"/>
      <c r="W79" s="93"/>
      <c r="X79" s="93"/>
      <c r="Y79" s="81"/>
      <c r="Z79" s="81"/>
      <c r="AA79" s="81"/>
      <c r="AB79" s="81"/>
      <c r="AC79" s="104">
        <v>1</v>
      </c>
      <c r="AD79" s="104">
        <f t="shared" si="4"/>
        <v>0</v>
      </c>
      <c r="AE79" s="81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</row>
    <row r="80" spans="1:47" ht="12.75" hidden="1" customHeight="1" x14ac:dyDescent="0.2">
      <c r="A80" s="81"/>
      <c r="B80" s="72"/>
      <c r="C80" s="114">
        <f>IF('DA-DAS contributeur1'!B42="Réserve pour aléas","Réserve",IF('DA-DAS contributeur1'!B42="Réserve pour imprévus","Réserve",'DA-DAS contributeur1'!B42))</f>
        <v>0</v>
      </c>
      <c r="D80" s="114">
        <f>'DA-DAS contributeur1'!D42</f>
        <v>0</v>
      </c>
      <c r="E80" s="102">
        <f>'DA-DAS contributeur1'!F42</f>
        <v>0</v>
      </c>
      <c r="F80" s="102">
        <f>'DA-DAS contributeur1'!G42</f>
        <v>0</v>
      </c>
      <c r="G80" s="102">
        <f>'DA-DAS contributeur1'!H42</f>
        <v>0</v>
      </c>
      <c r="H80" s="102">
        <f>'DA-DAS contributeur1'!I42</f>
        <v>0</v>
      </c>
      <c r="I80" s="102">
        <f>'DA-DAS contributeur1'!J42</f>
        <v>0</v>
      </c>
      <c r="J80" s="102">
        <f>'DA-DAS contributeur1'!K42</f>
        <v>0</v>
      </c>
      <c r="K80" s="102">
        <f>'DA-DAS contributeur1'!L42</f>
        <v>0</v>
      </c>
      <c r="L80" s="102">
        <f>'DA-DAS contributeur1'!M42</f>
        <v>0</v>
      </c>
      <c r="M80" s="102">
        <f>'DA-DAS contributeur1'!N42</f>
        <v>0</v>
      </c>
      <c r="N80" s="102">
        <f>'DA-DAS contributeur1'!O42</f>
        <v>0</v>
      </c>
      <c r="O80" s="102">
        <f>'DA-DAS contributeur1'!P42</f>
        <v>0</v>
      </c>
      <c r="P80" s="102">
        <f>'DA-DAS contributeur1'!Q42</f>
        <v>0</v>
      </c>
      <c r="Q80" s="102">
        <f>'DA-DAS contributeur1'!R42</f>
        <v>0</v>
      </c>
      <c r="R80" s="102">
        <f>'DA-DAS contributeur1'!S42</f>
        <v>0</v>
      </c>
      <c r="S80" s="102">
        <f>'DA-DAS contributeur1'!T42</f>
        <v>0</v>
      </c>
      <c r="T80" s="103">
        <f t="shared" si="3"/>
        <v>0</v>
      </c>
      <c r="U80" s="74"/>
      <c r="V80" s="93"/>
      <c r="W80" s="93"/>
      <c r="X80" s="93"/>
      <c r="Y80" s="81"/>
      <c r="Z80" s="81"/>
      <c r="AA80" s="81"/>
      <c r="AB80" s="81"/>
      <c r="AC80" s="104">
        <v>1</v>
      </c>
      <c r="AD80" s="104">
        <f t="shared" si="4"/>
        <v>0</v>
      </c>
      <c r="AE80" s="81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</row>
    <row r="81" spans="1:47" ht="12.75" hidden="1" customHeight="1" x14ac:dyDescent="0.2">
      <c r="A81" s="81"/>
      <c r="B81" s="72"/>
      <c r="C81" s="114">
        <f>IF('DA-DAS contributeur1'!B43="Réserve pour aléas","Réserve",IF('DA-DAS contributeur1'!B43="Réserve pour imprévus","Réserve",'DA-DAS contributeur1'!B43))</f>
        <v>0</v>
      </c>
      <c r="D81" s="114">
        <f>'DA-DAS contributeur1'!D43</f>
        <v>0</v>
      </c>
      <c r="E81" s="102">
        <f>'DA-DAS contributeur1'!F43</f>
        <v>0</v>
      </c>
      <c r="F81" s="102">
        <f>'DA-DAS contributeur1'!G43</f>
        <v>0</v>
      </c>
      <c r="G81" s="102">
        <f>'DA-DAS contributeur1'!H43</f>
        <v>0</v>
      </c>
      <c r="H81" s="102">
        <f>'DA-DAS contributeur1'!I43</f>
        <v>0</v>
      </c>
      <c r="I81" s="102">
        <f>'DA-DAS contributeur1'!J43</f>
        <v>0</v>
      </c>
      <c r="J81" s="102">
        <f>'DA-DAS contributeur1'!K43</f>
        <v>0</v>
      </c>
      <c r="K81" s="102">
        <f>'DA-DAS contributeur1'!L43</f>
        <v>0</v>
      </c>
      <c r="L81" s="102">
        <f>'DA-DAS contributeur1'!M43</f>
        <v>0</v>
      </c>
      <c r="M81" s="102">
        <f>'DA-DAS contributeur1'!N43</f>
        <v>0</v>
      </c>
      <c r="N81" s="102">
        <f>'DA-DAS contributeur1'!O43</f>
        <v>0</v>
      </c>
      <c r="O81" s="102">
        <f>'DA-DAS contributeur1'!P43</f>
        <v>0</v>
      </c>
      <c r="P81" s="102">
        <f>'DA-DAS contributeur1'!Q43</f>
        <v>0</v>
      </c>
      <c r="Q81" s="102">
        <f>'DA-DAS contributeur1'!R43</f>
        <v>0</v>
      </c>
      <c r="R81" s="102">
        <f>'DA-DAS contributeur1'!S43</f>
        <v>0</v>
      </c>
      <c r="S81" s="102">
        <f>'DA-DAS contributeur1'!T43</f>
        <v>0</v>
      </c>
      <c r="T81" s="103">
        <f t="shared" si="3"/>
        <v>0</v>
      </c>
      <c r="U81" s="74"/>
      <c r="V81" s="93"/>
      <c r="W81" s="93"/>
      <c r="X81" s="93"/>
      <c r="Y81" s="81"/>
      <c r="Z81" s="81"/>
      <c r="AA81" s="81"/>
      <c r="AB81" s="81"/>
      <c r="AC81" s="104">
        <v>1</v>
      </c>
      <c r="AD81" s="104">
        <f t="shared" si="4"/>
        <v>0</v>
      </c>
      <c r="AE81" s="81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</row>
    <row r="82" spans="1:47" ht="12.75" hidden="1" customHeight="1" x14ac:dyDescent="0.2">
      <c r="A82" s="81"/>
      <c r="B82" s="72"/>
      <c r="C82" s="114">
        <f>IF('DA-DAS contributeur1'!B44="Réserve pour aléas","Réserve",IF('DA-DAS contributeur1'!B44="Réserve pour imprévus","Réserve",'DA-DAS contributeur1'!B44))</f>
        <v>0</v>
      </c>
      <c r="D82" s="114">
        <f>'DA-DAS contributeur1'!D44</f>
        <v>0</v>
      </c>
      <c r="E82" s="102">
        <f>'DA-DAS contributeur1'!F44</f>
        <v>0</v>
      </c>
      <c r="F82" s="102">
        <f>'DA-DAS contributeur1'!G44</f>
        <v>0</v>
      </c>
      <c r="G82" s="102">
        <f>'DA-DAS contributeur1'!H44</f>
        <v>0</v>
      </c>
      <c r="H82" s="102">
        <f>'DA-DAS contributeur1'!I44</f>
        <v>0</v>
      </c>
      <c r="I82" s="102">
        <f>'DA-DAS contributeur1'!J44</f>
        <v>0</v>
      </c>
      <c r="J82" s="102">
        <f>'DA-DAS contributeur1'!K44</f>
        <v>0</v>
      </c>
      <c r="K82" s="102">
        <f>'DA-DAS contributeur1'!L44</f>
        <v>0</v>
      </c>
      <c r="L82" s="102">
        <f>'DA-DAS contributeur1'!M44</f>
        <v>0</v>
      </c>
      <c r="M82" s="102">
        <f>'DA-DAS contributeur1'!N44</f>
        <v>0</v>
      </c>
      <c r="N82" s="102">
        <f>'DA-DAS contributeur1'!O44</f>
        <v>0</v>
      </c>
      <c r="O82" s="102">
        <f>'DA-DAS contributeur1'!P44</f>
        <v>0</v>
      </c>
      <c r="P82" s="102">
        <f>'DA-DAS contributeur1'!Q44</f>
        <v>0</v>
      </c>
      <c r="Q82" s="102">
        <f>'DA-DAS contributeur1'!R44</f>
        <v>0</v>
      </c>
      <c r="R82" s="102">
        <f>'DA-DAS contributeur1'!S44</f>
        <v>0</v>
      </c>
      <c r="S82" s="102">
        <f>'DA-DAS contributeur1'!T44</f>
        <v>0</v>
      </c>
      <c r="T82" s="103">
        <f t="shared" si="3"/>
        <v>0</v>
      </c>
      <c r="U82" s="74"/>
      <c r="V82" s="93"/>
      <c r="W82" s="93"/>
      <c r="X82" s="93"/>
      <c r="Y82" s="81"/>
      <c r="Z82" s="81"/>
      <c r="AA82" s="81"/>
      <c r="AB82" s="81"/>
      <c r="AC82" s="104">
        <v>1</v>
      </c>
      <c r="AD82" s="104">
        <f t="shared" si="4"/>
        <v>0</v>
      </c>
      <c r="AE82" s="81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</row>
    <row r="83" spans="1:47" ht="12.75" customHeight="1" x14ac:dyDescent="0.2">
      <c r="A83" s="81"/>
      <c r="B83" s="72"/>
      <c r="C83" s="107"/>
      <c r="D83" s="108" t="s">
        <v>1751</v>
      </c>
      <c r="E83" s="109">
        <f t="shared" ref="E83:J83" si="5">SUM(E48:E82)</f>
        <v>0</v>
      </c>
      <c r="F83" s="109">
        <f t="shared" si="5"/>
        <v>0</v>
      </c>
      <c r="G83" s="109">
        <f t="shared" si="5"/>
        <v>0</v>
      </c>
      <c r="H83" s="109">
        <f t="shared" si="5"/>
        <v>0</v>
      </c>
      <c r="I83" s="109">
        <f t="shared" si="5"/>
        <v>0</v>
      </c>
      <c r="J83" s="109">
        <f t="shared" si="5"/>
        <v>0</v>
      </c>
      <c r="K83" s="109">
        <f t="shared" ref="K83" si="6">SUM(K48:K82)</f>
        <v>0</v>
      </c>
      <c r="L83" s="109">
        <f t="shared" ref="L83" si="7">SUM(L48:L82)</f>
        <v>0</v>
      </c>
      <c r="M83" s="109">
        <f t="shared" ref="M83" si="8">SUM(M48:M82)</f>
        <v>0</v>
      </c>
      <c r="N83" s="109">
        <f t="shared" ref="N83" si="9">SUM(N48:N82)</f>
        <v>0</v>
      </c>
      <c r="O83" s="109">
        <f t="shared" ref="O83" si="10">SUM(O48:O82)</f>
        <v>0</v>
      </c>
      <c r="P83" s="109">
        <f t="shared" ref="P83" si="11">SUM(P48:P82)</f>
        <v>0</v>
      </c>
      <c r="Q83" s="109">
        <f t="shared" ref="Q83" si="12">SUM(Q48:Q82)</f>
        <v>0</v>
      </c>
      <c r="R83" s="109">
        <f t="shared" ref="R83" si="13">SUM(R48:R82)</f>
        <v>0</v>
      </c>
      <c r="S83" s="109">
        <f t="shared" ref="S83" si="14">SUM(S48:S82)</f>
        <v>0</v>
      </c>
      <c r="T83" s="109">
        <f t="shared" si="3"/>
        <v>0</v>
      </c>
      <c r="U83" s="72"/>
      <c r="V83" s="92"/>
      <c r="W83" s="93"/>
      <c r="X83" s="93"/>
      <c r="Y83" s="93"/>
      <c r="Z83" s="81"/>
      <c r="AA83" s="81"/>
      <c r="AB83" s="81"/>
      <c r="AC83" s="104">
        <v>1</v>
      </c>
      <c r="AD83" s="104">
        <f t="shared" si="4"/>
        <v>1</v>
      </c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3"/>
      <c r="AT83" s="83"/>
      <c r="AU83" s="83"/>
    </row>
    <row r="84" spans="1:47" ht="7.5" customHeight="1" x14ac:dyDescent="0.2">
      <c r="A84" s="8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3"/>
      <c r="M84" s="73"/>
      <c r="N84" s="73"/>
      <c r="O84" s="73"/>
      <c r="P84" s="72"/>
      <c r="Q84" s="72"/>
      <c r="R84" s="72"/>
      <c r="S84" s="72"/>
      <c r="T84" s="72"/>
      <c r="U84" s="74"/>
      <c r="V84" s="93"/>
      <c r="W84" s="93"/>
      <c r="X84" s="93"/>
      <c r="Y84" s="81"/>
      <c r="Z84" s="81"/>
      <c r="AA84" s="81"/>
      <c r="AB84" s="81"/>
      <c r="AC84" s="105"/>
      <c r="AD84" s="105"/>
      <c r="AE84" s="81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</row>
    <row r="85" spans="1:47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2"/>
      <c r="M85" s="82"/>
      <c r="N85" s="82"/>
      <c r="O85" s="82"/>
      <c r="P85" s="81"/>
      <c r="Q85" s="81"/>
      <c r="R85" s="81"/>
      <c r="S85" s="81"/>
      <c r="T85" s="81"/>
      <c r="U85" s="87"/>
      <c r="V85" s="93"/>
      <c r="W85" s="93"/>
      <c r="X85" s="93"/>
      <c r="Y85" s="81"/>
      <c r="Z85" s="81"/>
      <c r="AA85" s="81"/>
      <c r="AB85" s="81"/>
      <c r="AC85" s="105"/>
      <c r="AD85" s="105"/>
      <c r="AE85" s="81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</row>
    <row r="86" spans="1:47" ht="15" customHeight="1" x14ac:dyDescent="0.2">
      <c r="A86" s="8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3"/>
      <c r="M86" s="73"/>
      <c r="N86" s="73"/>
      <c r="O86" s="73"/>
      <c r="P86" s="72"/>
      <c r="Q86" s="72"/>
      <c r="R86" s="72"/>
      <c r="S86" s="72"/>
      <c r="T86" s="72"/>
      <c r="U86" s="74"/>
      <c r="V86" s="93"/>
      <c r="W86" s="93"/>
      <c r="X86" s="115" t="s">
        <v>1774</v>
      </c>
      <c r="Y86" s="81"/>
      <c r="Z86" s="81"/>
      <c r="AA86" s="81"/>
      <c r="AB86" s="81"/>
      <c r="AC86" s="105"/>
      <c r="AD86" s="105"/>
      <c r="AE86" s="81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</row>
    <row r="87" spans="1:47" ht="13.5" thickBot="1" x14ac:dyDescent="0.25">
      <c r="A87" s="81"/>
      <c r="B87" s="72"/>
      <c r="C87" s="77" t="s">
        <v>1746</v>
      </c>
      <c r="D87" s="78"/>
      <c r="E87" s="78"/>
      <c r="F87" s="78"/>
      <c r="G87" s="78"/>
      <c r="H87" s="78"/>
      <c r="I87" s="78"/>
      <c r="J87" s="78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4"/>
      <c r="V87" s="95"/>
      <c r="W87" s="95"/>
      <c r="X87" s="95"/>
      <c r="Y87" s="86"/>
      <c r="Z87" s="86"/>
      <c r="AA87" s="84"/>
      <c r="AB87" s="84"/>
      <c r="AC87" s="106"/>
      <c r="AD87" s="105"/>
      <c r="AE87" s="84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</row>
    <row r="88" spans="1:47" x14ac:dyDescent="0.2">
      <c r="A88" s="81"/>
      <c r="B88" s="72"/>
      <c r="C88" s="72"/>
      <c r="D88" s="72"/>
      <c r="E88" s="72"/>
      <c r="F88" s="72"/>
      <c r="G88" s="72"/>
      <c r="H88" s="72"/>
      <c r="I88" s="72"/>
      <c r="J88" s="72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4"/>
      <c r="V88" s="95"/>
      <c r="W88" s="95"/>
      <c r="X88" s="95"/>
      <c r="Y88" s="86"/>
      <c r="Z88" s="86"/>
      <c r="AA88" s="84"/>
      <c r="AB88" s="84"/>
      <c r="AC88" s="105"/>
      <c r="AD88" s="105"/>
      <c r="AE88" s="84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</row>
    <row r="89" spans="1:47" ht="37.5" customHeight="1" x14ac:dyDescent="0.2">
      <c r="A89" s="81"/>
      <c r="B89" s="72"/>
      <c r="C89" s="75" t="s">
        <v>1731</v>
      </c>
      <c r="D89" s="75" t="s">
        <v>1730</v>
      </c>
      <c r="E89" s="75" t="s">
        <v>1729</v>
      </c>
      <c r="F89" s="75" t="s">
        <v>1732</v>
      </c>
      <c r="G89" s="75" t="s">
        <v>1733</v>
      </c>
      <c r="H89" s="75" t="s">
        <v>1734</v>
      </c>
      <c r="I89" s="75" t="s">
        <v>1735</v>
      </c>
      <c r="J89" s="75" t="s">
        <v>1736</v>
      </c>
      <c r="K89" s="75" t="s">
        <v>1737</v>
      </c>
      <c r="L89" s="75" t="s">
        <v>1738</v>
      </c>
      <c r="M89" s="75" t="s">
        <v>1739</v>
      </c>
      <c r="N89" s="75" t="s">
        <v>1740</v>
      </c>
      <c r="O89" s="75" t="s">
        <v>1741</v>
      </c>
      <c r="P89" s="75" t="s">
        <v>1742</v>
      </c>
      <c r="Q89" s="75" t="s">
        <v>1743</v>
      </c>
      <c r="R89" s="75" t="s">
        <v>1744</v>
      </c>
      <c r="S89" s="75" t="s">
        <v>1745</v>
      </c>
      <c r="T89" s="75" t="s">
        <v>1750</v>
      </c>
      <c r="U89" s="74"/>
      <c r="V89" s="95"/>
      <c r="W89" s="95"/>
      <c r="X89" s="95"/>
      <c r="Y89" s="86"/>
      <c r="Z89" s="86"/>
      <c r="AA89" s="84"/>
      <c r="AB89" s="84"/>
      <c r="AC89" s="104"/>
      <c r="AD89" s="104">
        <v>0</v>
      </c>
      <c r="AE89" s="84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</row>
    <row r="90" spans="1:47" ht="12.75" hidden="1" customHeight="1" x14ac:dyDescent="0.2">
      <c r="A90" s="81"/>
      <c r="B90" s="72"/>
      <c r="C90" s="111">
        <f>IF('DA-DAS contrib2 coûtplanifréel'!B10="Réserve pour aléas","Réserve",IF('DA-DAS contrib2 coûtplanifréel'!B10="Réserve pour imprévus","Réserve",'DA-DAS contrib2 coûtplanifréel'!B10))</f>
        <v>0</v>
      </c>
      <c r="D90" s="111">
        <f>'DA-DAS contrib2 coûtplanifréel'!D10</f>
        <v>0</v>
      </c>
      <c r="E90" s="100">
        <f>'DA-DAS contrib2 coûtplanifréel'!F10</f>
        <v>0</v>
      </c>
      <c r="F90" s="100">
        <f>'DA-DAS contrib2 coûtplanifréel'!G10</f>
        <v>0</v>
      </c>
      <c r="G90" s="100">
        <f>'DA-DAS contrib2 coûtplanifréel'!H10</f>
        <v>0</v>
      </c>
      <c r="H90" s="100">
        <f>'DA-DAS contrib2 coûtplanifréel'!I10</f>
        <v>0</v>
      </c>
      <c r="I90" s="100">
        <f>'DA-DAS contrib2 coûtplanifréel'!J10</f>
        <v>0</v>
      </c>
      <c r="J90" s="100">
        <f>'DA-DAS contrib2 coûtplanifréel'!K10</f>
        <v>0</v>
      </c>
      <c r="K90" s="100">
        <f>'DA-DAS contrib2 coûtplanifréel'!L10</f>
        <v>0</v>
      </c>
      <c r="L90" s="100">
        <f>'DA-DAS contrib2 coûtplanifréel'!M10</f>
        <v>0</v>
      </c>
      <c r="M90" s="100">
        <f>'DA-DAS contrib2 coûtplanifréel'!N10</f>
        <v>0</v>
      </c>
      <c r="N90" s="100">
        <f>'DA-DAS contrib2 coûtplanifréel'!O10</f>
        <v>0</v>
      </c>
      <c r="O90" s="100">
        <f>'DA-DAS contrib2 coûtplanifréel'!P10</f>
        <v>0</v>
      </c>
      <c r="P90" s="100">
        <f>'DA-DAS contrib2 coûtplanifréel'!Q10</f>
        <v>0</v>
      </c>
      <c r="Q90" s="100">
        <f>'DA-DAS contrib2 coûtplanifréel'!R10</f>
        <v>0</v>
      </c>
      <c r="R90" s="100">
        <f>'DA-DAS contrib2 coûtplanifréel'!S10</f>
        <v>0</v>
      </c>
      <c r="S90" s="100">
        <f>'DA-DAS contrib2 coûtplanifréel'!T10</f>
        <v>0</v>
      </c>
      <c r="T90" s="101">
        <f>SUM(E90:S90)</f>
        <v>0</v>
      </c>
      <c r="U90" s="76"/>
      <c r="V90" s="95"/>
      <c r="W90" s="92"/>
      <c r="X90" s="95"/>
      <c r="Y90" s="86"/>
      <c r="Z90" s="86"/>
      <c r="AA90" s="84"/>
      <c r="AB90" s="84"/>
      <c r="AC90" s="104">
        <v>1</v>
      </c>
      <c r="AD90" s="104">
        <f>IF(SUBTOTAL(103,AC90)=1,AD89+1,AD89)</f>
        <v>0</v>
      </c>
      <c r="AE90" s="84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</row>
    <row r="91" spans="1:47" ht="12.75" hidden="1" customHeight="1" x14ac:dyDescent="0.2">
      <c r="A91" s="81"/>
      <c r="B91" s="72"/>
      <c r="C91" s="114">
        <f>IF('DA-DAS contrib2 coûtplanifréel'!B11="Réserve pour aléas","Réserve",IF('DA-DAS contrib2 coûtplanifréel'!B11="Réserve pour imprévus","Réserve",'DA-DAS contrib2 coûtplanifréel'!B11))</f>
        <v>0</v>
      </c>
      <c r="D91" s="114">
        <f>'DA-DAS contrib2 coûtplanifréel'!D11</f>
        <v>0</v>
      </c>
      <c r="E91" s="102">
        <f>'DA-DAS contrib2 coûtplanifréel'!F11</f>
        <v>0</v>
      </c>
      <c r="F91" s="102">
        <f>'DA-DAS contrib2 coûtplanifréel'!G11</f>
        <v>0</v>
      </c>
      <c r="G91" s="102">
        <f>'DA-DAS contrib2 coûtplanifréel'!H11</f>
        <v>0</v>
      </c>
      <c r="H91" s="102">
        <f>'DA-DAS contrib2 coûtplanifréel'!I11</f>
        <v>0</v>
      </c>
      <c r="I91" s="102">
        <f>'DA-DAS contrib2 coûtplanifréel'!J11</f>
        <v>0</v>
      </c>
      <c r="J91" s="102">
        <f>'DA-DAS contrib2 coûtplanifréel'!K11</f>
        <v>0</v>
      </c>
      <c r="K91" s="102">
        <f>'DA-DAS contrib2 coûtplanifréel'!L11</f>
        <v>0</v>
      </c>
      <c r="L91" s="102">
        <f>'DA-DAS contrib2 coûtplanifréel'!M11</f>
        <v>0</v>
      </c>
      <c r="M91" s="102">
        <f>'DA-DAS contrib2 coûtplanifréel'!N11</f>
        <v>0</v>
      </c>
      <c r="N91" s="102">
        <f>'DA-DAS contrib2 coûtplanifréel'!O11</f>
        <v>0</v>
      </c>
      <c r="O91" s="102">
        <f>'DA-DAS contrib2 coûtplanifréel'!P11</f>
        <v>0</v>
      </c>
      <c r="P91" s="102">
        <f>'DA-DAS contrib2 coûtplanifréel'!Q11</f>
        <v>0</v>
      </c>
      <c r="Q91" s="102">
        <f>'DA-DAS contrib2 coûtplanifréel'!R11</f>
        <v>0</v>
      </c>
      <c r="R91" s="102">
        <f>'DA-DAS contrib2 coûtplanifréel'!S11</f>
        <v>0</v>
      </c>
      <c r="S91" s="102">
        <f>'DA-DAS contrib2 coûtplanifréel'!T11</f>
        <v>0</v>
      </c>
      <c r="T91" s="103">
        <f t="shared" ref="T91:T125" si="15">SUM(E91:S91)</f>
        <v>0</v>
      </c>
      <c r="U91" s="76"/>
      <c r="V91" s="95"/>
      <c r="W91" s="92"/>
      <c r="X91" s="95"/>
      <c r="Y91" s="86"/>
      <c r="Z91" s="86"/>
      <c r="AA91" s="84"/>
      <c r="AB91" s="84"/>
      <c r="AC91" s="104">
        <v>1</v>
      </c>
      <c r="AD91" s="104">
        <f t="shared" ref="AD91:AD125" si="16">IF(SUBTOTAL(103,AC91)=1,AD90+1,AD90)</f>
        <v>0</v>
      </c>
      <c r="AE91" s="84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</row>
    <row r="92" spans="1:47" ht="12.75" hidden="1" customHeight="1" x14ac:dyDescent="0.2">
      <c r="A92" s="81"/>
      <c r="B92" s="72"/>
      <c r="C92" s="114">
        <f>IF('DA-DAS contrib2 coûtplanifréel'!B12="Réserve pour aléas","Réserve",IF('DA-DAS contrib2 coûtplanifréel'!B12="Réserve pour imprévus","Réserve",'DA-DAS contrib2 coûtplanifréel'!B12))</f>
        <v>0</v>
      </c>
      <c r="D92" s="114">
        <f>'DA-DAS contrib2 coûtplanifréel'!D12</f>
        <v>0</v>
      </c>
      <c r="E92" s="102">
        <f>'DA-DAS contrib2 coûtplanifréel'!F12</f>
        <v>0</v>
      </c>
      <c r="F92" s="102">
        <f>'DA-DAS contrib2 coûtplanifréel'!G12</f>
        <v>0</v>
      </c>
      <c r="G92" s="102">
        <f>'DA-DAS contrib2 coûtplanifréel'!H12</f>
        <v>0</v>
      </c>
      <c r="H92" s="102">
        <f>'DA-DAS contrib2 coûtplanifréel'!I12</f>
        <v>0</v>
      </c>
      <c r="I92" s="102">
        <f>'DA-DAS contrib2 coûtplanifréel'!J12</f>
        <v>0</v>
      </c>
      <c r="J92" s="102">
        <f>'DA-DAS contrib2 coûtplanifréel'!K12</f>
        <v>0</v>
      </c>
      <c r="K92" s="102">
        <f>'DA-DAS contrib2 coûtplanifréel'!L12</f>
        <v>0</v>
      </c>
      <c r="L92" s="102">
        <f>'DA-DAS contrib2 coûtplanifréel'!M12</f>
        <v>0</v>
      </c>
      <c r="M92" s="102">
        <f>'DA-DAS contrib2 coûtplanifréel'!N12</f>
        <v>0</v>
      </c>
      <c r="N92" s="102">
        <f>'DA-DAS contrib2 coûtplanifréel'!O12</f>
        <v>0</v>
      </c>
      <c r="O92" s="102">
        <f>'DA-DAS contrib2 coûtplanifréel'!P12</f>
        <v>0</v>
      </c>
      <c r="P92" s="102">
        <f>'DA-DAS contrib2 coûtplanifréel'!Q12</f>
        <v>0</v>
      </c>
      <c r="Q92" s="102">
        <f>'DA-DAS contrib2 coûtplanifréel'!R12</f>
        <v>0</v>
      </c>
      <c r="R92" s="102">
        <f>'DA-DAS contrib2 coûtplanifréel'!S12</f>
        <v>0</v>
      </c>
      <c r="S92" s="102">
        <f>'DA-DAS contrib2 coûtplanifréel'!T12</f>
        <v>0</v>
      </c>
      <c r="T92" s="103">
        <f t="shared" si="15"/>
        <v>0</v>
      </c>
      <c r="U92" s="76"/>
      <c r="V92" s="95"/>
      <c r="W92" s="92"/>
      <c r="X92" s="95"/>
      <c r="Y92" s="86"/>
      <c r="Z92" s="86"/>
      <c r="AA92" s="84"/>
      <c r="AB92" s="84"/>
      <c r="AC92" s="104">
        <v>1</v>
      </c>
      <c r="AD92" s="104">
        <f t="shared" si="16"/>
        <v>0</v>
      </c>
      <c r="AE92" s="84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</row>
    <row r="93" spans="1:47" ht="12.75" hidden="1" customHeight="1" x14ac:dyDescent="0.2">
      <c r="A93" s="81"/>
      <c r="B93" s="72"/>
      <c r="C93" s="114">
        <f>IF('DA-DAS contrib2 coûtplanifréel'!B13="Réserve pour aléas","Réserve",IF('DA-DAS contrib2 coûtplanifréel'!B13="Réserve pour imprévus","Réserve",'DA-DAS contrib2 coûtplanifréel'!B13))</f>
        <v>0</v>
      </c>
      <c r="D93" s="114">
        <f>'DA-DAS contrib2 coûtplanifréel'!D13</f>
        <v>0</v>
      </c>
      <c r="E93" s="102">
        <f>'DA-DAS contrib2 coûtplanifréel'!F13</f>
        <v>0</v>
      </c>
      <c r="F93" s="102">
        <f>'DA-DAS contrib2 coûtplanifréel'!G13</f>
        <v>0</v>
      </c>
      <c r="G93" s="102">
        <f>'DA-DAS contrib2 coûtplanifréel'!H13</f>
        <v>0</v>
      </c>
      <c r="H93" s="102">
        <f>'DA-DAS contrib2 coûtplanifréel'!I13</f>
        <v>0</v>
      </c>
      <c r="I93" s="102">
        <f>'DA-DAS contrib2 coûtplanifréel'!J13</f>
        <v>0</v>
      </c>
      <c r="J93" s="102">
        <f>'DA-DAS contrib2 coûtplanifréel'!K13</f>
        <v>0</v>
      </c>
      <c r="K93" s="102">
        <f>'DA-DAS contrib2 coûtplanifréel'!L13</f>
        <v>0</v>
      </c>
      <c r="L93" s="102">
        <f>'DA-DAS contrib2 coûtplanifréel'!M13</f>
        <v>0</v>
      </c>
      <c r="M93" s="102">
        <f>'DA-DAS contrib2 coûtplanifréel'!N13</f>
        <v>0</v>
      </c>
      <c r="N93" s="102">
        <f>'DA-DAS contrib2 coûtplanifréel'!O13</f>
        <v>0</v>
      </c>
      <c r="O93" s="102">
        <f>'DA-DAS contrib2 coûtplanifréel'!P13</f>
        <v>0</v>
      </c>
      <c r="P93" s="102">
        <f>'DA-DAS contrib2 coûtplanifréel'!Q13</f>
        <v>0</v>
      </c>
      <c r="Q93" s="102">
        <f>'DA-DAS contrib2 coûtplanifréel'!R13</f>
        <v>0</v>
      </c>
      <c r="R93" s="102">
        <f>'DA-DAS contrib2 coûtplanifréel'!S13</f>
        <v>0</v>
      </c>
      <c r="S93" s="102">
        <f>'DA-DAS contrib2 coûtplanifréel'!T13</f>
        <v>0</v>
      </c>
      <c r="T93" s="103">
        <f t="shared" si="15"/>
        <v>0</v>
      </c>
      <c r="U93" s="76"/>
      <c r="V93" s="95"/>
      <c r="W93" s="95"/>
      <c r="X93" s="95"/>
      <c r="Y93" s="86"/>
      <c r="Z93" s="86"/>
      <c r="AA93" s="84"/>
      <c r="AB93" s="84"/>
      <c r="AC93" s="104">
        <v>1</v>
      </c>
      <c r="AD93" s="104">
        <f t="shared" si="16"/>
        <v>0</v>
      </c>
      <c r="AE93" s="84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</row>
    <row r="94" spans="1:47" ht="12.75" hidden="1" customHeight="1" x14ac:dyDescent="0.2">
      <c r="A94" s="81"/>
      <c r="B94" s="72"/>
      <c r="C94" s="114">
        <f>IF('DA-DAS contrib2 coûtplanifréel'!B14="Réserve pour aléas","Réserve",IF('DA-DAS contrib2 coûtplanifréel'!B14="Réserve pour imprévus","Réserve",'DA-DAS contrib2 coûtplanifréel'!B14))</f>
        <v>0</v>
      </c>
      <c r="D94" s="114">
        <f>'DA-DAS contrib2 coûtplanifréel'!D14</f>
        <v>0</v>
      </c>
      <c r="E94" s="102">
        <f>'DA-DAS contrib2 coûtplanifréel'!F14</f>
        <v>0</v>
      </c>
      <c r="F94" s="102">
        <f>'DA-DAS contrib2 coûtplanifréel'!G14</f>
        <v>0</v>
      </c>
      <c r="G94" s="102">
        <f>'DA-DAS contrib2 coûtplanifréel'!H14</f>
        <v>0</v>
      </c>
      <c r="H94" s="102">
        <f>'DA-DAS contrib2 coûtplanifréel'!I14</f>
        <v>0</v>
      </c>
      <c r="I94" s="102">
        <f>'DA-DAS contrib2 coûtplanifréel'!J14</f>
        <v>0</v>
      </c>
      <c r="J94" s="102">
        <f>'DA-DAS contrib2 coûtplanifréel'!K14</f>
        <v>0</v>
      </c>
      <c r="K94" s="102">
        <f>'DA-DAS contrib2 coûtplanifréel'!L14</f>
        <v>0</v>
      </c>
      <c r="L94" s="102">
        <f>'DA-DAS contrib2 coûtplanifréel'!M14</f>
        <v>0</v>
      </c>
      <c r="M94" s="102">
        <f>'DA-DAS contrib2 coûtplanifréel'!N14</f>
        <v>0</v>
      </c>
      <c r="N94" s="102">
        <f>'DA-DAS contrib2 coûtplanifréel'!O14</f>
        <v>0</v>
      </c>
      <c r="O94" s="102">
        <f>'DA-DAS contrib2 coûtplanifréel'!P14</f>
        <v>0</v>
      </c>
      <c r="P94" s="102">
        <f>'DA-DAS contrib2 coûtplanifréel'!Q14</f>
        <v>0</v>
      </c>
      <c r="Q94" s="102">
        <f>'DA-DAS contrib2 coûtplanifréel'!R14</f>
        <v>0</v>
      </c>
      <c r="R94" s="102">
        <f>'DA-DAS contrib2 coûtplanifréel'!S14</f>
        <v>0</v>
      </c>
      <c r="S94" s="102">
        <f>'DA-DAS contrib2 coûtplanifréel'!T14</f>
        <v>0</v>
      </c>
      <c r="T94" s="103">
        <f t="shared" si="15"/>
        <v>0</v>
      </c>
      <c r="U94" s="76"/>
      <c r="V94" s="95"/>
      <c r="W94" s="95"/>
      <c r="X94" s="95"/>
      <c r="Y94" s="86"/>
      <c r="Z94" s="86"/>
      <c r="AA94" s="84"/>
      <c r="AB94" s="84"/>
      <c r="AC94" s="104">
        <v>1</v>
      </c>
      <c r="AD94" s="104">
        <f t="shared" si="16"/>
        <v>0</v>
      </c>
      <c r="AE94" s="84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</row>
    <row r="95" spans="1:47" ht="12.75" hidden="1" customHeight="1" x14ac:dyDescent="0.2">
      <c r="A95" s="81"/>
      <c r="B95" s="72"/>
      <c r="C95" s="114">
        <f>IF('DA-DAS contrib2 coûtplanifréel'!B15="Réserve pour aléas","Réserve",IF('DA-DAS contrib2 coûtplanifréel'!B15="Réserve pour imprévus","Réserve",'DA-DAS contrib2 coûtplanifréel'!B15))</f>
        <v>0</v>
      </c>
      <c r="D95" s="114">
        <f>'DA-DAS contrib2 coûtplanifréel'!D15</f>
        <v>0</v>
      </c>
      <c r="E95" s="102">
        <f>'DA-DAS contrib2 coûtplanifréel'!F15</f>
        <v>0</v>
      </c>
      <c r="F95" s="102">
        <f>'DA-DAS contrib2 coûtplanifréel'!G15</f>
        <v>0</v>
      </c>
      <c r="G95" s="102">
        <f>'DA-DAS contrib2 coûtplanifréel'!H15</f>
        <v>0</v>
      </c>
      <c r="H95" s="102">
        <f>'DA-DAS contrib2 coûtplanifréel'!I15</f>
        <v>0</v>
      </c>
      <c r="I95" s="102">
        <f>'DA-DAS contrib2 coûtplanifréel'!J15</f>
        <v>0</v>
      </c>
      <c r="J95" s="102">
        <f>'DA-DAS contrib2 coûtplanifréel'!K15</f>
        <v>0</v>
      </c>
      <c r="K95" s="102">
        <f>'DA-DAS contrib2 coûtplanifréel'!L15</f>
        <v>0</v>
      </c>
      <c r="L95" s="102">
        <f>'DA-DAS contrib2 coûtplanifréel'!M15</f>
        <v>0</v>
      </c>
      <c r="M95" s="102">
        <f>'DA-DAS contrib2 coûtplanifréel'!N15</f>
        <v>0</v>
      </c>
      <c r="N95" s="102">
        <f>'DA-DAS contrib2 coûtplanifréel'!O15</f>
        <v>0</v>
      </c>
      <c r="O95" s="102">
        <f>'DA-DAS contrib2 coûtplanifréel'!P15</f>
        <v>0</v>
      </c>
      <c r="P95" s="102">
        <f>'DA-DAS contrib2 coûtplanifréel'!Q15</f>
        <v>0</v>
      </c>
      <c r="Q95" s="102">
        <f>'DA-DAS contrib2 coûtplanifréel'!R15</f>
        <v>0</v>
      </c>
      <c r="R95" s="102">
        <f>'DA-DAS contrib2 coûtplanifréel'!S15</f>
        <v>0</v>
      </c>
      <c r="S95" s="102">
        <f>'DA-DAS contrib2 coûtplanifréel'!T15</f>
        <v>0</v>
      </c>
      <c r="T95" s="103">
        <f t="shared" si="15"/>
        <v>0</v>
      </c>
      <c r="U95" s="76"/>
      <c r="V95" s="95"/>
      <c r="W95" s="95"/>
      <c r="X95" s="95"/>
      <c r="Y95" s="86"/>
      <c r="Z95" s="86"/>
      <c r="AA95" s="84"/>
      <c r="AB95" s="84"/>
      <c r="AC95" s="104">
        <v>1</v>
      </c>
      <c r="AD95" s="104">
        <f t="shared" si="16"/>
        <v>0</v>
      </c>
      <c r="AE95" s="84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</row>
    <row r="96" spans="1:47" ht="12.75" hidden="1" customHeight="1" x14ac:dyDescent="0.2">
      <c r="A96" s="81"/>
      <c r="B96" s="72"/>
      <c r="C96" s="114">
        <f>IF('DA-DAS contrib2 coûtplanifréel'!B16="Réserve pour aléas","Réserve",IF('DA-DAS contrib2 coûtplanifréel'!B16="Réserve pour imprévus","Réserve",'DA-DAS contrib2 coûtplanifréel'!B16))</f>
        <v>0</v>
      </c>
      <c r="D96" s="114">
        <f>'DA-DAS contrib2 coûtplanifréel'!D16</f>
        <v>0</v>
      </c>
      <c r="E96" s="102">
        <f>'DA-DAS contrib2 coûtplanifréel'!F16</f>
        <v>0</v>
      </c>
      <c r="F96" s="102">
        <f>'DA-DAS contrib2 coûtplanifréel'!G16</f>
        <v>0</v>
      </c>
      <c r="G96" s="102">
        <f>'DA-DAS contrib2 coûtplanifréel'!H16</f>
        <v>0</v>
      </c>
      <c r="H96" s="102">
        <f>'DA-DAS contrib2 coûtplanifréel'!I16</f>
        <v>0</v>
      </c>
      <c r="I96" s="102">
        <f>'DA-DAS contrib2 coûtplanifréel'!J16</f>
        <v>0</v>
      </c>
      <c r="J96" s="102">
        <f>'DA-DAS contrib2 coûtplanifréel'!K16</f>
        <v>0</v>
      </c>
      <c r="K96" s="102">
        <f>'DA-DAS contrib2 coûtplanifréel'!L16</f>
        <v>0</v>
      </c>
      <c r="L96" s="102">
        <f>'DA-DAS contrib2 coûtplanifréel'!M16</f>
        <v>0</v>
      </c>
      <c r="M96" s="102">
        <f>'DA-DAS contrib2 coûtplanifréel'!N16</f>
        <v>0</v>
      </c>
      <c r="N96" s="102">
        <f>'DA-DAS contrib2 coûtplanifréel'!O16</f>
        <v>0</v>
      </c>
      <c r="O96" s="102">
        <f>'DA-DAS contrib2 coûtplanifréel'!P16</f>
        <v>0</v>
      </c>
      <c r="P96" s="102">
        <f>'DA-DAS contrib2 coûtplanifréel'!Q16</f>
        <v>0</v>
      </c>
      <c r="Q96" s="102">
        <f>'DA-DAS contrib2 coûtplanifréel'!R16</f>
        <v>0</v>
      </c>
      <c r="R96" s="102">
        <f>'DA-DAS contrib2 coûtplanifréel'!S16</f>
        <v>0</v>
      </c>
      <c r="S96" s="102">
        <f>'DA-DAS contrib2 coûtplanifréel'!T16</f>
        <v>0</v>
      </c>
      <c r="T96" s="103">
        <f t="shared" si="15"/>
        <v>0</v>
      </c>
      <c r="U96" s="76"/>
      <c r="V96" s="95"/>
      <c r="W96" s="95"/>
      <c r="X96" s="95"/>
      <c r="Y96" s="86"/>
      <c r="Z96" s="86"/>
      <c r="AA96" s="84"/>
      <c r="AB96" s="84"/>
      <c r="AC96" s="104">
        <v>1</v>
      </c>
      <c r="AD96" s="104">
        <f t="shared" si="16"/>
        <v>0</v>
      </c>
      <c r="AE96" s="84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</row>
    <row r="97" spans="1:47" ht="12.75" hidden="1" customHeight="1" x14ac:dyDescent="0.2">
      <c r="A97" s="81"/>
      <c r="B97" s="72"/>
      <c r="C97" s="114">
        <f>IF('DA-DAS contrib2 coûtplanifréel'!B17="Réserve pour aléas","Réserve",IF('DA-DAS contrib2 coûtplanifréel'!B17="Réserve pour imprévus","Réserve",'DA-DAS contrib2 coûtplanifréel'!B17))</f>
        <v>0</v>
      </c>
      <c r="D97" s="114">
        <f>'DA-DAS contrib2 coûtplanifréel'!D17</f>
        <v>0</v>
      </c>
      <c r="E97" s="102">
        <f>'DA-DAS contrib2 coûtplanifréel'!F17</f>
        <v>0</v>
      </c>
      <c r="F97" s="102">
        <f>'DA-DAS contrib2 coûtplanifréel'!G17</f>
        <v>0</v>
      </c>
      <c r="G97" s="102">
        <f>'DA-DAS contrib2 coûtplanifréel'!H17</f>
        <v>0</v>
      </c>
      <c r="H97" s="102">
        <f>'DA-DAS contrib2 coûtplanifréel'!I17</f>
        <v>0</v>
      </c>
      <c r="I97" s="102">
        <f>'DA-DAS contrib2 coûtplanifréel'!J17</f>
        <v>0</v>
      </c>
      <c r="J97" s="102">
        <f>'DA-DAS contrib2 coûtplanifréel'!K17</f>
        <v>0</v>
      </c>
      <c r="K97" s="102">
        <f>'DA-DAS contrib2 coûtplanifréel'!L17</f>
        <v>0</v>
      </c>
      <c r="L97" s="102">
        <f>'DA-DAS contrib2 coûtplanifréel'!M17</f>
        <v>0</v>
      </c>
      <c r="M97" s="102">
        <f>'DA-DAS contrib2 coûtplanifréel'!N17</f>
        <v>0</v>
      </c>
      <c r="N97" s="102">
        <f>'DA-DAS contrib2 coûtplanifréel'!O17</f>
        <v>0</v>
      </c>
      <c r="O97" s="102">
        <f>'DA-DAS contrib2 coûtplanifréel'!P17</f>
        <v>0</v>
      </c>
      <c r="P97" s="102">
        <f>'DA-DAS contrib2 coûtplanifréel'!Q17</f>
        <v>0</v>
      </c>
      <c r="Q97" s="102">
        <f>'DA-DAS contrib2 coûtplanifréel'!R17</f>
        <v>0</v>
      </c>
      <c r="R97" s="102">
        <f>'DA-DAS contrib2 coûtplanifréel'!S17</f>
        <v>0</v>
      </c>
      <c r="S97" s="102">
        <f>'DA-DAS contrib2 coûtplanifréel'!T17</f>
        <v>0</v>
      </c>
      <c r="T97" s="103">
        <f t="shared" si="15"/>
        <v>0</v>
      </c>
      <c r="U97" s="76"/>
      <c r="V97" s="95"/>
      <c r="W97" s="95"/>
      <c r="X97" s="95"/>
      <c r="Y97" s="86"/>
      <c r="Z97" s="86"/>
      <c r="AA97" s="84"/>
      <c r="AB97" s="84"/>
      <c r="AC97" s="104">
        <v>1</v>
      </c>
      <c r="AD97" s="104">
        <f t="shared" si="16"/>
        <v>0</v>
      </c>
      <c r="AE97" s="84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</row>
    <row r="98" spans="1:47" ht="12.75" hidden="1" customHeight="1" x14ac:dyDescent="0.2">
      <c r="A98" s="81"/>
      <c r="B98" s="72"/>
      <c r="C98" s="114">
        <f>IF('DA-DAS contrib2 coûtplanifréel'!B18="Réserve pour aléas","Réserve",IF('DA-DAS contrib2 coûtplanifréel'!B18="Réserve pour imprévus","Réserve",'DA-DAS contrib2 coûtplanifréel'!B18))</f>
        <v>0</v>
      </c>
      <c r="D98" s="114">
        <f>'DA-DAS contrib2 coûtplanifréel'!D18</f>
        <v>0</v>
      </c>
      <c r="E98" s="102">
        <f>'DA-DAS contrib2 coûtplanifréel'!F18</f>
        <v>0</v>
      </c>
      <c r="F98" s="102">
        <f>'DA-DAS contrib2 coûtplanifréel'!G18</f>
        <v>0</v>
      </c>
      <c r="G98" s="102">
        <f>'DA-DAS contrib2 coûtplanifréel'!H18</f>
        <v>0</v>
      </c>
      <c r="H98" s="102">
        <f>'DA-DAS contrib2 coûtplanifréel'!I18</f>
        <v>0</v>
      </c>
      <c r="I98" s="102">
        <f>'DA-DAS contrib2 coûtplanifréel'!J18</f>
        <v>0</v>
      </c>
      <c r="J98" s="102">
        <f>'DA-DAS contrib2 coûtplanifréel'!K18</f>
        <v>0</v>
      </c>
      <c r="K98" s="102">
        <f>'DA-DAS contrib2 coûtplanifréel'!L18</f>
        <v>0</v>
      </c>
      <c r="L98" s="102">
        <f>'DA-DAS contrib2 coûtplanifréel'!M18</f>
        <v>0</v>
      </c>
      <c r="M98" s="102">
        <f>'DA-DAS contrib2 coûtplanifréel'!N18</f>
        <v>0</v>
      </c>
      <c r="N98" s="102">
        <f>'DA-DAS contrib2 coûtplanifréel'!O18</f>
        <v>0</v>
      </c>
      <c r="O98" s="102">
        <f>'DA-DAS contrib2 coûtplanifréel'!P18</f>
        <v>0</v>
      </c>
      <c r="P98" s="102">
        <f>'DA-DAS contrib2 coûtplanifréel'!Q18</f>
        <v>0</v>
      </c>
      <c r="Q98" s="102">
        <f>'DA-DAS contrib2 coûtplanifréel'!R18</f>
        <v>0</v>
      </c>
      <c r="R98" s="102">
        <f>'DA-DAS contrib2 coûtplanifréel'!S18</f>
        <v>0</v>
      </c>
      <c r="S98" s="102">
        <f>'DA-DAS contrib2 coûtplanifréel'!T18</f>
        <v>0</v>
      </c>
      <c r="T98" s="103">
        <f t="shared" si="15"/>
        <v>0</v>
      </c>
      <c r="U98" s="76"/>
      <c r="V98" s="95"/>
      <c r="W98" s="95"/>
      <c r="X98" s="95"/>
      <c r="Y98" s="86"/>
      <c r="Z98" s="86"/>
      <c r="AA98" s="84"/>
      <c r="AB98" s="84"/>
      <c r="AC98" s="104">
        <v>1</v>
      </c>
      <c r="AD98" s="104">
        <f t="shared" si="16"/>
        <v>0</v>
      </c>
      <c r="AE98" s="84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</row>
    <row r="99" spans="1:47" ht="12.75" hidden="1" customHeight="1" x14ac:dyDescent="0.2">
      <c r="A99" s="81"/>
      <c r="B99" s="72"/>
      <c r="C99" s="114">
        <f>IF('DA-DAS contrib2 coûtplanifréel'!B19="Réserve pour aléas","Réserve",IF('DA-DAS contrib2 coûtplanifréel'!B19="Réserve pour imprévus","Réserve",'DA-DAS contrib2 coûtplanifréel'!B19))</f>
        <v>0</v>
      </c>
      <c r="D99" s="114">
        <f>'DA-DAS contrib2 coûtplanifréel'!D19</f>
        <v>0</v>
      </c>
      <c r="E99" s="102">
        <f>'DA-DAS contrib2 coûtplanifréel'!F19</f>
        <v>0</v>
      </c>
      <c r="F99" s="102">
        <f>'DA-DAS contrib2 coûtplanifréel'!G19</f>
        <v>0</v>
      </c>
      <c r="G99" s="102">
        <f>'DA-DAS contrib2 coûtplanifréel'!H19</f>
        <v>0</v>
      </c>
      <c r="H99" s="102">
        <f>'DA-DAS contrib2 coûtplanifréel'!I19</f>
        <v>0</v>
      </c>
      <c r="I99" s="102">
        <f>'DA-DAS contrib2 coûtplanifréel'!J19</f>
        <v>0</v>
      </c>
      <c r="J99" s="102">
        <f>'DA-DAS contrib2 coûtplanifréel'!K19</f>
        <v>0</v>
      </c>
      <c r="K99" s="102">
        <f>'DA-DAS contrib2 coûtplanifréel'!L19</f>
        <v>0</v>
      </c>
      <c r="L99" s="102">
        <f>'DA-DAS contrib2 coûtplanifréel'!M19</f>
        <v>0</v>
      </c>
      <c r="M99" s="102">
        <f>'DA-DAS contrib2 coûtplanifréel'!N19</f>
        <v>0</v>
      </c>
      <c r="N99" s="102">
        <f>'DA-DAS contrib2 coûtplanifréel'!O19</f>
        <v>0</v>
      </c>
      <c r="O99" s="102">
        <f>'DA-DAS contrib2 coûtplanifréel'!P19</f>
        <v>0</v>
      </c>
      <c r="P99" s="102">
        <f>'DA-DAS contrib2 coûtplanifréel'!Q19</f>
        <v>0</v>
      </c>
      <c r="Q99" s="102">
        <f>'DA-DAS contrib2 coûtplanifréel'!R19</f>
        <v>0</v>
      </c>
      <c r="R99" s="102">
        <f>'DA-DAS contrib2 coûtplanifréel'!S19</f>
        <v>0</v>
      </c>
      <c r="S99" s="102">
        <f>'DA-DAS contrib2 coûtplanifréel'!T19</f>
        <v>0</v>
      </c>
      <c r="T99" s="103">
        <f t="shared" si="15"/>
        <v>0</v>
      </c>
      <c r="U99" s="76"/>
      <c r="V99" s="95"/>
      <c r="W99" s="95"/>
      <c r="X99" s="95"/>
      <c r="Y99" s="86"/>
      <c r="Z99" s="86"/>
      <c r="AA99" s="84"/>
      <c r="AB99" s="84"/>
      <c r="AC99" s="104">
        <v>1</v>
      </c>
      <c r="AD99" s="104">
        <f t="shared" si="16"/>
        <v>0</v>
      </c>
      <c r="AE99" s="84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</row>
    <row r="100" spans="1:47" ht="12.75" hidden="1" customHeight="1" x14ac:dyDescent="0.2">
      <c r="A100" s="81"/>
      <c r="B100" s="72"/>
      <c r="C100" s="114">
        <f>IF('DA-DAS contrib2 coûtplanifréel'!B20="Réserve pour aléas","Réserve",IF('DA-DAS contrib2 coûtplanifréel'!B20="Réserve pour imprévus","Réserve",'DA-DAS contrib2 coûtplanifréel'!B20))</f>
        <v>0</v>
      </c>
      <c r="D100" s="114">
        <f>'DA-DAS contrib2 coûtplanifréel'!D20</f>
        <v>0</v>
      </c>
      <c r="E100" s="102">
        <f>'DA-DAS contrib2 coûtplanifréel'!F20</f>
        <v>0</v>
      </c>
      <c r="F100" s="102">
        <f>'DA-DAS contrib2 coûtplanifréel'!G20</f>
        <v>0</v>
      </c>
      <c r="G100" s="102">
        <f>'DA-DAS contrib2 coûtplanifréel'!H20</f>
        <v>0</v>
      </c>
      <c r="H100" s="102">
        <f>'DA-DAS contrib2 coûtplanifréel'!I20</f>
        <v>0</v>
      </c>
      <c r="I100" s="102">
        <f>'DA-DAS contrib2 coûtplanifréel'!J20</f>
        <v>0</v>
      </c>
      <c r="J100" s="102">
        <f>'DA-DAS contrib2 coûtplanifréel'!K20</f>
        <v>0</v>
      </c>
      <c r="K100" s="102">
        <f>'DA-DAS contrib2 coûtplanifréel'!L20</f>
        <v>0</v>
      </c>
      <c r="L100" s="102">
        <f>'DA-DAS contrib2 coûtplanifréel'!M20</f>
        <v>0</v>
      </c>
      <c r="M100" s="102">
        <f>'DA-DAS contrib2 coûtplanifréel'!N20</f>
        <v>0</v>
      </c>
      <c r="N100" s="102">
        <f>'DA-DAS contrib2 coûtplanifréel'!O20</f>
        <v>0</v>
      </c>
      <c r="O100" s="102">
        <f>'DA-DAS contrib2 coûtplanifréel'!P20</f>
        <v>0</v>
      </c>
      <c r="P100" s="102">
        <f>'DA-DAS contrib2 coûtplanifréel'!Q20</f>
        <v>0</v>
      </c>
      <c r="Q100" s="102">
        <f>'DA-DAS contrib2 coûtplanifréel'!R20</f>
        <v>0</v>
      </c>
      <c r="R100" s="102">
        <f>'DA-DAS contrib2 coûtplanifréel'!S20</f>
        <v>0</v>
      </c>
      <c r="S100" s="102">
        <f>'DA-DAS contrib2 coûtplanifréel'!T20</f>
        <v>0</v>
      </c>
      <c r="T100" s="103">
        <f t="shared" si="15"/>
        <v>0</v>
      </c>
      <c r="U100" s="76"/>
      <c r="V100" s="95"/>
      <c r="W100" s="95"/>
      <c r="X100" s="95"/>
      <c r="Y100" s="86"/>
      <c r="Z100" s="86"/>
      <c r="AA100" s="84"/>
      <c r="AB100" s="84"/>
      <c r="AC100" s="104">
        <v>1</v>
      </c>
      <c r="AD100" s="104">
        <f t="shared" si="16"/>
        <v>0</v>
      </c>
      <c r="AE100" s="84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</row>
    <row r="101" spans="1:47" ht="12.75" hidden="1" customHeight="1" x14ac:dyDescent="0.2">
      <c r="A101" s="81"/>
      <c r="B101" s="72"/>
      <c r="C101" s="114">
        <f>IF('DA-DAS contrib2 coûtplanifréel'!B21="Réserve pour aléas","Réserve",IF('DA-DAS contrib2 coûtplanifréel'!B21="Réserve pour imprévus","Réserve",'DA-DAS contrib2 coûtplanifréel'!B21))</f>
        <v>0</v>
      </c>
      <c r="D101" s="114">
        <f>'DA-DAS contrib2 coûtplanifréel'!D21</f>
        <v>0</v>
      </c>
      <c r="E101" s="102">
        <f>'DA-DAS contrib2 coûtplanifréel'!F21</f>
        <v>0</v>
      </c>
      <c r="F101" s="102">
        <f>'DA-DAS contrib2 coûtplanifréel'!G21</f>
        <v>0</v>
      </c>
      <c r="G101" s="102">
        <f>'DA-DAS contrib2 coûtplanifréel'!H21</f>
        <v>0</v>
      </c>
      <c r="H101" s="102">
        <f>'DA-DAS contrib2 coûtplanifréel'!I21</f>
        <v>0</v>
      </c>
      <c r="I101" s="102">
        <f>'DA-DAS contrib2 coûtplanifréel'!J21</f>
        <v>0</v>
      </c>
      <c r="J101" s="102">
        <f>'DA-DAS contrib2 coûtplanifréel'!K21</f>
        <v>0</v>
      </c>
      <c r="K101" s="102">
        <f>'DA-DAS contrib2 coûtplanifréel'!L21</f>
        <v>0</v>
      </c>
      <c r="L101" s="102">
        <f>'DA-DAS contrib2 coûtplanifréel'!M21</f>
        <v>0</v>
      </c>
      <c r="M101" s="102">
        <f>'DA-DAS contrib2 coûtplanifréel'!N21</f>
        <v>0</v>
      </c>
      <c r="N101" s="102">
        <f>'DA-DAS contrib2 coûtplanifréel'!O21</f>
        <v>0</v>
      </c>
      <c r="O101" s="102">
        <f>'DA-DAS contrib2 coûtplanifréel'!P21</f>
        <v>0</v>
      </c>
      <c r="P101" s="102">
        <f>'DA-DAS contrib2 coûtplanifréel'!Q21</f>
        <v>0</v>
      </c>
      <c r="Q101" s="102">
        <f>'DA-DAS contrib2 coûtplanifréel'!R21</f>
        <v>0</v>
      </c>
      <c r="R101" s="102">
        <f>'DA-DAS contrib2 coûtplanifréel'!S21</f>
        <v>0</v>
      </c>
      <c r="S101" s="102">
        <f>'DA-DAS contrib2 coûtplanifréel'!T21</f>
        <v>0</v>
      </c>
      <c r="T101" s="103">
        <f t="shared" si="15"/>
        <v>0</v>
      </c>
      <c r="U101" s="76"/>
      <c r="V101" s="95"/>
      <c r="W101" s="95"/>
      <c r="X101" s="95"/>
      <c r="Y101" s="86"/>
      <c r="Z101" s="86"/>
      <c r="AA101" s="84"/>
      <c r="AB101" s="84"/>
      <c r="AC101" s="104">
        <v>1</v>
      </c>
      <c r="AD101" s="104">
        <f t="shared" si="16"/>
        <v>0</v>
      </c>
      <c r="AE101" s="84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</row>
    <row r="102" spans="1:47" ht="12.75" hidden="1" customHeight="1" x14ac:dyDescent="0.2">
      <c r="A102" s="81"/>
      <c r="B102" s="72"/>
      <c r="C102" s="114">
        <f>IF('DA-DAS contrib2 coûtplanifréel'!B22="Réserve pour aléas","Réserve",IF('DA-DAS contrib2 coûtplanifréel'!B22="Réserve pour imprévus","Réserve",'DA-DAS contrib2 coûtplanifréel'!B22))</f>
        <v>0</v>
      </c>
      <c r="D102" s="114">
        <f>'DA-DAS contrib2 coûtplanifréel'!D22</f>
        <v>0</v>
      </c>
      <c r="E102" s="102">
        <f>'DA-DAS contrib2 coûtplanifréel'!F22</f>
        <v>0</v>
      </c>
      <c r="F102" s="102">
        <f>'DA-DAS contrib2 coûtplanifréel'!G22</f>
        <v>0</v>
      </c>
      <c r="G102" s="102">
        <f>'DA-DAS contrib2 coûtplanifréel'!H22</f>
        <v>0</v>
      </c>
      <c r="H102" s="102">
        <f>'DA-DAS contrib2 coûtplanifréel'!I22</f>
        <v>0</v>
      </c>
      <c r="I102" s="102">
        <f>'DA-DAS contrib2 coûtplanifréel'!J22</f>
        <v>0</v>
      </c>
      <c r="J102" s="102">
        <f>'DA-DAS contrib2 coûtplanifréel'!K22</f>
        <v>0</v>
      </c>
      <c r="K102" s="102">
        <f>'DA-DAS contrib2 coûtplanifréel'!L22</f>
        <v>0</v>
      </c>
      <c r="L102" s="102">
        <f>'DA-DAS contrib2 coûtplanifréel'!M22</f>
        <v>0</v>
      </c>
      <c r="M102" s="102">
        <f>'DA-DAS contrib2 coûtplanifréel'!N22</f>
        <v>0</v>
      </c>
      <c r="N102" s="102">
        <f>'DA-DAS contrib2 coûtplanifréel'!O22</f>
        <v>0</v>
      </c>
      <c r="O102" s="102">
        <f>'DA-DAS contrib2 coûtplanifréel'!P22</f>
        <v>0</v>
      </c>
      <c r="P102" s="102">
        <f>'DA-DAS contrib2 coûtplanifréel'!Q22</f>
        <v>0</v>
      </c>
      <c r="Q102" s="102">
        <f>'DA-DAS contrib2 coûtplanifréel'!R22</f>
        <v>0</v>
      </c>
      <c r="R102" s="102">
        <f>'DA-DAS contrib2 coûtplanifréel'!S22</f>
        <v>0</v>
      </c>
      <c r="S102" s="102">
        <f>'DA-DAS contrib2 coûtplanifréel'!T22</f>
        <v>0</v>
      </c>
      <c r="T102" s="103">
        <f t="shared" si="15"/>
        <v>0</v>
      </c>
      <c r="U102" s="76"/>
      <c r="V102" s="95"/>
      <c r="W102" s="95"/>
      <c r="X102" s="95"/>
      <c r="Y102" s="86"/>
      <c r="Z102" s="86"/>
      <c r="AA102" s="84"/>
      <c r="AB102" s="84"/>
      <c r="AC102" s="104">
        <v>1</v>
      </c>
      <c r="AD102" s="104">
        <f t="shared" si="16"/>
        <v>0</v>
      </c>
      <c r="AE102" s="84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</row>
    <row r="103" spans="1:47" ht="12.75" hidden="1" customHeight="1" x14ac:dyDescent="0.2">
      <c r="A103" s="81"/>
      <c r="B103" s="72"/>
      <c r="C103" s="114">
        <f>IF('DA-DAS contrib2 coûtplanifréel'!B23="Réserve pour aléas","Réserve",IF('DA-DAS contrib2 coûtplanifréel'!B23="Réserve pour imprévus","Réserve",'DA-DAS contrib2 coûtplanifréel'!B23))</f>
        <v>0</v>
      </c>
      <c r="D103" s="114">
        <f>'DA-DAS contrib2 coûtplanifréel'!D23</f>
        <v>0</v>
      </c>
      <c r="E103" s="102">
        <f>'DA-DAS contrib2 coûtplanifréel'!F23</f>
        <v>0</v>
      </c>
      <c r="F103" s="102">
        <f>'DA-DAS contrib2 coûtplanifréel'!G23</f>
        <v>0</v>
      </c>
      <c r="G103" s="102">
        <f>'DA-DAS contrib2 coûtplanifréel'!H23</f>
        <v>0</v>
      </c>
      <c r="H103" s="102">
        <f>'DA-DAS contrib2 coûtplanifréel'!I23</f>
        <v>0</v>
      </c>
      <c r="I103" s="102">
        <f>'DA-DAS contrib2 coûtplanifréel'!J23</f>
        <v>0</v>
      </c>
      <c r="J103" s="102">
        <f>'DA-DAS contrib2 coûtplanifréel'!K23</f>
        <v>0</v>
      </c>
      <c r="K103" s="102">
        <f>'DA-DAS contrib2 coûtplanifréel'!L23</f>
        <v>0</v>
      </c>
      <c r="L103" s="102">
        <f>'DA-DAS contrib2 coûtplanifréel'!M23</f>
        <v>0</v>
      </c>
      <c r="M103" s="102">
        <f>'DA-DAS contrib2 coûtplanifréel'!N23</f>
        <v>0</v>
      </c>
      <c r="N103" s="102">
        <f>'DA-DAS contrib2 coûtplanifréel'!O23</f>
        <v>0</v>
      </c>
      <c r="O103" s="102">
        <f>'DA-DAS contrib2 coûtplanifréel'!P23</f>
        <v>0</v>
      </c>
      <c r="P103" s="102">
        <f>'DA-DAS contrib2 coûtplanifréel'!Q23</f>
        <v>0</v>
      </c>
      <c r="Q103" s="102">
        <f>'DA-DAS contrib2 coûtplanifréel'!R23</f>
        <v>0</v>
      </c>
      <c r="R103" s="102">
        <f>'DA-DAS contrib2 coûtplanifréel'!S23</f>
        <v>0</v>
      </c>
      <c r="S103" s="102">
        <f>'DA-DAS contrib2 coûtplanifréel'!T23</f>
        <v>0</v>
      </c>
      <c r="T103" s="103">
        <f t="shared" si="15"/>
        <v>0</v>
      </c>
      <c r="U103" s="76"/>
      <c r="V103" s="95"/>
      <c r="W103" s="95"/>
      <c r="X103" s="95"/>
      <c r="Y103" s="86"/>
      <c r="Z103" s="86"/>
      <c r="AA103" s="84"/>
      <c r="AB103" s="84"/>
      <c r="AC103" s="104">
        <v>1</v>
      </c>
      <c r="AD103" s="104">
        <f t="shared" si="16"/>
        <v>0</v>
      </c>
      <c r="AE103" s="84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</row>
    <row r="104" spans="1:47" ht="12.75" hidden="1" customHeight="1" x14ac:dyDescent="0.2">
      <c r="A104" s="81"/>
      <c r="B104" s="72"/>
      <c r="C104" s="114">
        <f>IF('DA-DAS contrib2 coûtplanifréel'!B24="Réserve pour aléas","Réserve",IF('DA-DAS contrib2 coûtplanifréel'!B24="Réserve pour imprévus","Réserve",'DA-DAS contrib2 coûtplanifréel'!B24))</f>
        <v>0</v>
      </c>
      <c r="D104" s="114">
        <f>'DA-DAS contrib2 coûtplanifréel'!D24</f>
        <v>0</v>
      </c>
      <c r="E104" s="102">
        <f>'DA-DAS contrib2 coûtplanifréel'!F24</f>
        <v>0</v>
      </c>
      <c r="F104" s="102">
        <f>'DA-DAS contrib2 coûtplanifréel'!G24</f>
        <v>0</v>
      </c>
      <c r="G104" s="102">
        <f>'DA-DAS contrib2 coûtplanifréel'!H24</f>
        <v>0</v>
      </c>
      <c r="H104" s="102">
        <f>'DA-DAS contrib2 coûtplanifréel'!I24</f>
        <v>0</v>
      </c>
      <c r="I104" s="102">
        <f>'DA-DAS contrib2 coûtplanifréel'!J24</f>
        <v>0</v>
      </c>
      <c r="J104" s="102">
        <f>'DA-DAS contrib2 coûtplanifréel'!K24</f>
        <v>0</v>
      </c>
      <c r="K104" s="102">
        <f>'DA-DAS contrib2 coûtplanifréel'!L24</f>
        <v>0</v>
      </c>
      <c r="L104" s="102">
        <f>'DA-DAS contrib2 coûtplanifréel'!M24</f>
        <v>0</v>
      </c>
      <c r="M104" s="102">
        <f>'DA-DAS contrib2 coûtplanifréel'!N24</f>
        <v>0</v>
      </c>
      <c r="N104" s="102">
        <f>'DA-DAS contrib2 coûtplanifréel'!O24</f>
        <v>0</v>
      </c>
      <c r="O104" s="102">
        <f>'DA-DAS contrib2 coûtplanifréel'!P24</f>
        <v>0</v>
      </c>
      <c r="P104" s="102">
        <f>'DA-DAS contrib2 coûtplanifréel'!Q24</f>
        <v>0</v>
      </c>
      <c r="Q104" s="102">
        <f>'DA-DAS contrib2 coûtplanifréel'!R24</f>
        <v>0</v>
      </c>
      <c r="R104" s="102">
        <f>'DA-DAS contrib2 coûtplanifréel'!S24</f>
        <v>0</v>
      </c>
      <c r="S104" s="102">
        <f>'DA-DAS contrib2 coûtplanifréel'!T24</f>
        <v>0</v>
      </c>
      <c r="T104" s="103">
        <f t="shared" si="15"/>
        <v>0</v>
      </c>
      <c r="U104" s="76"/>
      <c r="V104" s="95"/>
      <c r="W104" s="95"/>
      <c r="X104" s="95"/>
      <c r="Y104" s="86"/>
      <c r="Z104" s="86"/>
      <c r="AA104" s="84"/>
      <c r="AB104" s="84"/>
      <c r="AC104" s="104">
        <v>1</v>
      </c>
      <c r="AD104" s="104">
        <f t="shared" si="16"/>
        <v>0</v>
      </c>
      <c r="AE104" s="84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</row>
    <row r="105" spans="1:47" ht="12.75" hidden="1" customHeight="1" x14ac:dyDescent="0.2">
      <c r="A105" s="81"/>
      <c r="B105" s="72"/>
      <c r="C105" s="114">
        <f>IF('DA-DAS contrib2 coûtplanifréel'!B25="Réserve pour aléas","Réserve",IF('DA-DAS contrib2 coûtplanifréel'!B25="Réserve pour imprévus","Réserve",'DA-DAS contrib2 coûtplanifréel'!B25))</f>
        <v>0</v>
      </c>
      <c r="D105" s="114">
        <f>'DA-DAS contrib2 coûtplanifréel'!D25</f>
        <v>0</v>
      </c>
      <c r="E105" s="102">
        <f>'DA-DAS contrib2 coûtplanifréel'!F25</f>
        <v>0</v>
      </c>
      <c r="F105" s="102">
        <f>'DA-DAS contrib2 coûtplanifréel'!G25</f>
        <v>0</v>
      </c>
      <c r="G105" s="102">
        <f>'DA-DAS contrib2 coûtplanifréel'!H25</f>
        <v>0</v>
      </c>
      <c r="H105" s="102">
        <f>'DA-DAS contrib2 coûtplanifréel'!I25</f>
        <v>0</v>
      </c>
      <c r="I105" s="102">
        <f>'DA-DAS contrib2 coûtplanifréel'!J25</f>
        <v>0</v>
      </c>
      <c r="J105" s="102">
        <f>'DA-DAS contrib2 coûtplanifréel'!K25</f>
        <v>0</v>
      </c>
      <c r="K105" s="102">
        <f>'DA-DAS contrib2 coûtplanifréel'!L25</f>
        <v>0</v>
      </c>
      <c r="L105" s="102">
        <f>'DA-DAS contrib2 coûtplanifréel'!M25</f>
        <v>0</v>
      </c>
      <c r="M105" s="102">
        <f>'DA-DAS contrib2 coûtplanifréel'!N25</f>
        <v>0</v>
      </c>
      <c r="N105" s="102">
        <f>'DA-DAS contrib2 coûtplanifréel'!O25</f>
        <v>0</v>
      </c>
      <c r="O105" s="102">
        <f>'DA-DAS contrib2 coûtplanifréel'!P25</f>
        <v>0</v>
      </c>
      <c r="P105" s="102">
        <f>'DA-DAS contrib2 coûtplanifréel'!Q25</f>
        <v>0</v>
      </c>
      <c r="Q105" s="102">
        <f>'DA-DAS contrib2 coûtplanifréel'!R25</f>
        <v>0</v>
      </c>
      <c r="R105" s="102">
        <f>'DA-DAS contrib2 coûtplanifréel'!S25</f>
        <v>0</v>
      </c>
      <c r="S105" s="102">
        <f>'DA-DAS contrib2 coûtplanifréel'!T25</f>
        <v>0</v>
      </c>
      <c r="T105" s="103">
        <f t="shared" si="15"/>
        <v>0</v>
      </c>
      <c r="U105" s="76"/>
      <c r="V105" s="95"/>
      <c r="W105" s="95"/>
      <c r="X105" s="95"/>
      <c r="Y105" s="86"/>
      <c r="Z105" s="86"/>
      <c r="AA105" s="84"/>
      <c r="AB105" s="84"/>
      <c r="AC105" s="104">
        <v>1</v>
      </c>
      <c r="AD105" s="104">
        <f t="shared" si="16"/>
        <v>0</v>
      </c>
      <c r="AE105" s="84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</row>
    <row r="106" spans="1:47" ht="12.75" hidden="1" customHeight="1" x14ac:dyDescent="0.2">
      <c r="A106" s="81"/>
      <c r="B106" s="72"/>
      <c r="C106" s="114">
        <f>IF('DA-DAS contrib2 coûtplanifréel'!B26="Réserve pour aléas","Réserve",IF('DA-DAS contrib2 coûtplanifréel'!B26="Réserve pour imprévus","Réserve",'DA-DAS contrib2 coûtplanifréel'!B26))</f>
        <v>0</v>
      </c>
      <c r="D106" s="114">
        <f>'DA-DAS contrib2 coûtplanifréel'!D26</f>
        <v>0</v>
      </c>
      <c r="E106" s="102">
        <f>'DA-DAS contrib2 coûtplanifréel'!F26</f>
        <v>0</v>
      </c>
      <c r="F106" s="102">
        <f>'DA-DAS contrib2 coûtplanifréel'!G26</f>
        <v>0</v>
      </c>
      <c r="G106" s="102">
        <f>'DA-DAS contrib2 coûtplanifréel'!H26</f>
        <v>0</v>
      </c>
      <c r="H106" s="102">
        <f>'DA-DAS contrib2 coûtplanifréel'!I26</f>
        <v>0</v>
      </c>
      <c r="I106" s="102">
        <f>'DA-DAS contrib2 coûtplanifréel'!J26</f>
        <v>0</v>
      </c>
      <c r="J106" s="102">
        <f>'DA-DAS contrib2 coûtplanifréel'!K26</f>
        <v>0</v>
      </c>
      <c r="K106" s="102">
        <f>'DA-DAS contrib2 coûtplanifréel'!L26</f>
        <v>0</v>
      </c>
      <c r="L106" s="102">
        <f>'DA-DAS contrib2 coûtplanifréel'!M26</f>
        <v>0</v>
      </c>
      <c r="M106" s="102">
        <f>'DA-DAS contrib2 coûtplanifréel'!N26</f>
        <v>0</v>
      </c>
      <c r="N106" s="102">
        <f>'DA-DAS contrib2 coûtplanifréel'!O26</f>
        <v>0</v>
      </c>
      <c r="O106" s="102">
        <f>'DA-DAS contrib2 coûtplanifréel'!P26</f>
        <v>0</v>
      </c>
      <c r="P106" s="102">
        <f>'DA-DAS contrib2 coûtplanifréel'!Q26</f>
        <v>0</v>
      </c>
      <c r="Q106" s="102">
        <f>'DA-DAS contrib2 coûtplanifréel'!R26</f>
        <v>0</v>
      </c>
      <c r="R106" s="102">
        <f>'DA-DAS contrib2 coûtplanifréel'!S26</f>
        <v>0</v>
      </c>
      <c r="S106" s="102">
        <f>'DA-DAS contrib2 coûtplanifréel'!T26</f>
        <v>0</v>
      </c>
      <c r="T106" s="103">
        <f t="shared" si="15"/>
        <v>0</v>
      </c>
      <c r="U106" s="76"/>
      <c r="V106" s="95"/>
      <c r="W106" s="95"/>
      <c r="X106" s="95"/>
      <c r="Y106" s="86"/>
      <c r="Z106" s="86"/>
      <c r="AA106" s="84"/>
      <c r="AB106" s="84"/>
      <c r="AC106" s="104">
        <v>1</v>
      </c>
      <c r="AD106" s="104">
        <f t="shared" si="16"/>
        <v>0</v>
      </c>
      <c r="AE106" s="84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</row>
    <row r="107" spans="1:47" ht="12.75" hidden="1" customHeight="1" x14ac:dyDescent="0.2">
      <c r="A107" s="81"/>
      <c r="B107" s="72"/>
      <c r="C107" s="114">
        <f>IF('DA-DAS contrib2 coûtplanifréel'!B27="Réserve pour aléas","Réserve",IF('DA-DAS contrib2 coûtplanifréel'!B27="Réserve pour imprévus","Réserve",'DA-DAS contrib2 coûtplanifréel'!B27))</f>
        <v>0</v>
      </c>
      <c r="D107" s="114">
        <f>'DA-DAS contrib2 coûtplanifréel'!D27</f>
        <v>0</v>
      </c>
      <c r="E107" s="102">
        <f>'DA-DAS contrib2 coûtplanifréel'!F27</f>
        <v>0</v>
      </c>
      <c r="F107" s="102">
        <f>'DA-DAS contrib2 coûtplanifréel'!G27</f>
        <v>0</v>
      </c>
      <c r="G107" s="102">
        <f>'DA-DAS contrib2 coûtplanifréel'!H27</f>
        <v>0</v>
      </c>
      <c r="H107" s="102">
        <f>'DA-DAS contrib2 coûtplanifréel'!I27</f>
        <v>0</v>
      </c>
      <c r="I107" s="102">
        <f>'DA-DAS contrib2 coûtplanifréel'!J27</f>
        <v>0</v>
      </c>
      <c r="J107" s="102">
        <f>'DA-DAS contrib2 coûtplanifréel'!K27</f>
        <v>0</v>
      </c>
      <c r="K107" s="102">
        <f>'DA-DAS contrib2 coûtplanifréel'!L27</f>
        <v>0</v>
      </c>
      <c r="L107" s="102">
        <f>'DA-DAS contrib2 coûtplanifréel'!M27</f>
        <v>0</v>
      </c>
      <c r="M107" s="102">
        <f>'DA-DAS contrib2 coûtplanifréel'!N27</f>
        <v>0</v>
      </c>
      <c r="N107" s="102">
        <f>'DA-DAS contrib2 coûtplanifréel'!O27</f>
        <v>0</v>
      </c>
      <c r="O107" s="102">
        <f>'DA-DAS contrib2 coûtplanifréel'!P27</f>
        <v>0</v>
      </c>
      <c r="P107" s="102">
        <f>'DA-DAS contrib2 coûtplanifréel'!Q27</f>
        <v>0</v>
      </c>
      <c r="Q107" s="102">
        <f>'DA-DAS contrib2 coûtplanifréel'!R27</f>
        <v>0</v>
      </c>
      <c r="R107" s="102">
        <f>'DA-DAS contrib2 coûtplanifréel'!S27</f>
        <v>0</v>
      </c>
      <c r="S107" s="102">
        <f>'DA-DAS contrib2 coûtplanifréel'!T27</f>
        <v>0</v>
      </c>
      <c r="T107" s="103">
        <f t="shared" si="15"/>
        <v>0</v>
      </c>
      <c r="U107" s="76"/>
      <c r="V107" s="95"/>
      <c r="W107" s="95"/>
      <c r="X107" s="95"/>
      <c r="Y107" s="86"/>
      <c r="Z107" s="86"/>
      <c r="AA107" s="84"/>
      <c r="AB107" s="84"/>
      <c r="AC107" s="104">
        <v>1</v>
      </c>
      <c r="AD107" s="104">
        <f t="shared" si="16"/>
        <v>0</v>
      </c>
      <c r="AE107" s="84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</row>
    <row r="108" spans="1:47" ht="12.75" hidden="1" customHeight="1" x14ac:dyDescent="0.2">
      <c r="A108" s="81"/>
      <c r="B108" s="72"/>
      <c r="C108" s="114">
        <f>IF('DA-DAS contrib2 coûtplanifréel'!B28="Réserve pour aléas","Réserve",IF('DA-DAS contrib2 coûtplanifréel'!B28="Réserve pour imprévus","Réserve",'DA-DAS contrib2 coûtplanifréel'!B28))</f>
        <v>0</v>
      </c>
      <c r="D108" s="114">
        <f>'DA-DAS contrib2 coûtplanifréel'!D28</f>
        <v>0</v>
      </c>
      <c r="E108" s="102">
        <f>'DA-DAS contrib2 coûtplanifréel'!F28</f>
        <v>0</v>
      </c>
      <c r="F108" s="102">
        <f>'DA-DAS contrib2 coûtplanifréel'!G28</f>
        <v>0</v>
      </c>
      <c r="G108" s="102">
        <f>'DA-DAS contrib2 coûtplanifréel'!H28</f>
        <v>0</v>
      </c>
      <c r="H108" s="102">
        <f>'DA-DAS contrib2 coûtplanifréel'!I28</f>
        <v>0</v>
      </c>
      <c r="I108" s="102">
        <f>'DA-DAS contrib2 coûtplanifréel'!J28</f>
        <v>0</v>
      </c>
      <c r="J108" s="102">
        <f>'DA-DAS contrib2 coûtplanifréel'!K28</f>
        <v>0</v>
      </c>
      <c r="K108" s="102">
        <f>'DA-DAS contrib2 coûtplanifréel'!L28</f>
        <v>0</v>
      </c>
      <c r="L108" s="102">
        <f>'DA-DAS contrib2 coûtplanifréel'!M28</f>
        <v>0</v>
      </c>
      <c r="M108" s="102">
        <f>'DA-DAS contrib2 coûtplanifréel'!N28</f>
        <v>0</v>
      </c>
      <c r="N108" s="102">
        <f>'DA-DAS contrib2 coûtplanifréel'!O28</f>
        <v>0</v>
      </c>
      <c r="O108" s="102">
        <f>'DA-DAS contrib2 coûtplanifréel'!P28</f>
        <v>0</v>
      </c>
      <c r="P108" s="102">
        <f>'DA-DAS contrib2 coûtplanifréel'!Q28</f>
        <v>0</v>
      </c>
      <c r="Q108" s="102">
        <f>'DA-DAS contrib2 coûtplanifréel'!R28</f>
        <v>0</v>
      </c>
      <c r="R108" s="102">
        <f>'DA-DAS contrib2 coûtplanifréel'!S28</f>
        <v>0</v>
      </c>
      <c r="S108" s="102">
        <f>'DA-DAS contrib2 coûtplanifréel'!T28</f>
        <v>0</v>
      </c>
      <c r="T108" s="103">
        <f t="shared" si="15"/>
        <v>0</v>
      </c>
      <c r="U108" s="76"/>
      <c r="V108" s="95"/>
      <c r="W108" s="95"/>
      <c r="X108" s="95"/>
      <c r="Y108" s="86"/>
      <c r="Z108" s="86"/>
      <c r="AA108" s="84"/>
      <c r="AB108" s="84"/>
      <c r="AC108" s="104">
        <v>1</v>
      </c>
      <c r="AD108" s="104">
        <f t="shared" si="16"/>
        <v>0</v>
      </c>
      <c r="AE108" s="84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</row>
    <row r="109" spans="1:47" ht="12.75" hidden="1" customHeight="1" x14ac:dyDescent="0.2">
      <c r="A109" s="81"/>
      <c r="B109" s="72"/>
      <c r="C109" s="114">
        <f>IF('DA-DAS contrib2 coûtplanifréel'!B29="Réserve pour aléas","Réserve",IF('DA-DAS contrib2 coûtplanifréel'!B29="Réserve pour imprévus","Réserve",'DA-DAS contrib2 coûtplanifréel'!B29))</f>
        <v>0</v>
      </c>
      <c r="D109" s="114">
        <f>'DA-DAS contrib2 coûtplanifréel'!D29</f>
        <v>0</v>
      </c>
      <c r="E109" s="102">
        <f>'DA-DAS contrib2 coûtplanifréel'!F29</f>
        <v>0</v>
      </c>
      <c r="F109" s="102">
        <f>'DA-DAS contrib2 coûtplanifréel'!G29</f>
        <v>0</v>
      </c>
      <c r="G109" s="102">
        <f>'DA-DAS contrib2 coûtplanifréel'!H29</f>
        <v>0</v>
      </c>
      <c r="H109" s="102">
        <f>'DA-DAS contrib2 coûtplanifréel'!I29</f>
        <v>0</v>
      </c>
      <c r="I109" s="102">
        <f>'DA-DAS contrib2 coûtplanifréel'!J29</f>
        <v>0</v>
      </c>
      <c r="J109" s="102">
        <f>'DA-DAS contrib2 coûtplanifréel'!K29</f>
        <v>0</v>
      </c>
      <c r="K109" s="102">
        <f>'DA-DAS contrib2 coûtplanifréel'!L29</f>
        <v>0</v>
      </c>
      <c r="L109" s="102">
        <f>'DA-DAS contrib2 coûtplanifréel'!M29</f>
        <v>0</v>
      </c>
      <c r="M109" s="102">
        <f>'DA-DAS contrib2 coûtplanifréel'!N29</f>
        <v>0</v>
      </c>
      <c r="N109" s="102">
        <f>'DA-DAS contrib2 coûtplanifréel'!O29</f>
        <v>0</v>
      </c>
      <c r="O109" s="102">
        <f>'DA-DAS contrib2 coûtplanifréel'!P29</f>
        <v>0</v>
      </c>
      <c r="P109" s="102">
        <f>'DA-DAS contrib2 coûtplanifréel'!Q29</f>
        <v>0</v>
      </c>
      <c r="Q109" s="102">
        <f>'DA-DAS contrib2 coûtplanifréel'!R29</f>
        <v>0</v>
      </c>
      <c r="R109" s="102">
        <f>'DA-DAS contrib2 coûtplanifréel'!S29</f>
        <v>0</v>
      </c>
      <c r="S109" s="102">
        <f>'DA-DAS contrib2 coûtplanifréel'!T29</f>
        <v>0</v>
      </c>
      <c r="T109" s="103">
        <f t="shared" si="15"/>
        <v>0</v>
      </c>
      <c r="U109" s="76"/>
      <c r="V109" s="95"/>
      <c r="W109" s="95"/>
      <c r="X109" s="95"/>
      <c r="Y109" s="86"/>
      <c r="Z109" s="86"/>
      <c r="AA109" s="84"/>
      <c r="AB109" s="84"/>
      <c r="AC109" s="104">
        <v>1</v>
      </c>
      <c r="AD109" s="104">
        <f t="shared" si="16"/>
        <v>0</v>
      </c>
      <c r="AE109" s="84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</row>
    <row r="110" spans="1:47" ht="12.75" hidden="1" customHeight="1" x14ac:dyDescent="0.2">
      <c r="A110" s="81"/>
      <c r="B110" s="72"/>
      <c r="C110" s="114">
        <f>IF('DA-DAS contrib2 coûtplanifréel'!B30="Réserve pour aléas","Réserve",IF('DA-DAS contrib2 coûtplanifréel'!B30="Réserve pour imprévus","Réserve",'DA-DAS contrib2 coûtplanifréel'!B30))</f>
        <v>0</v>
      </c>
      <c r="D110" s="114">
        <f>'DA-DAS contrib2 coûtplanifréel'!D30</f>
        <v>0</v>
      </c>
      <c r="E110" s="102">
        <f>'DA-DAS contrib2 coûtplanifréel'!F30</f>
        <v>0</v>
      </c>
      <c r="F110" s="102">
        <f>'DA-DAS contrib2 coûtplanifréel'!G30</f>
        <v>0</v>
      </c>
      <c r="G110" s="102">
        <f>'DA-DAS contrib2 coûtplanifréel'!H30</f>
        <v>0</v>
      </c>
      <c r="H110" s="102">
        <f>'DA-DAS contrib2 coûtplanifréel'!I30</f>
        <v>0</v>
      </c>
      <c r="I110" s="102">
        <f>'DA-DAS contrib2 coûtplanifréel'!J30</f>
        <v>0</v>
      </c>
      <c r="J110" s="102">
        <f>'DA-DAS contrib2 coûtplanifréel'!K30</f>
        <v>0</v>
      </c>
      <c r="K110" s="102">
        <f>'DA-DAS contrib2 coûtplanifréel'!L30</f>
        <v>0</v>
      </c>
      <c r="L110" s="102">
        <f>'DA-DAS contrib2 coûtplanifréel'!M30</f>
        <v>0</v>
      </c>
      <c r="M110" s="102">
        <f>'DA-DAS contrib2 coûtplanifréel'!N30</f>
        <v>0</v>
      </c>
      <c r="N110" s="102">
        <f>'DA-DAS contrib2 coûtplanifréel'!O30</f>
        <v>0</v>
      </c>
      <c r="O110" s="102">
        <f>'DA-DAS contrib2 coûtplanifréel'!P30</f>
        <v>0</v>
      </c>
      <c r="P110" s="102">
        <f>'DA-DAS contrib2 coûtplanifréel'!Q30</f>
        <v>0</v>
      </c>
      <c r="Q110" s="102">
        <f>'DA-DAS contrib2 coûtplanifréel'!R30</f>
        <v>0</v>
      </c>
      <c r="R110" s="102">
        <f>'DA-DAS contrib2 coûtplanifréel'!S30</f>
        <v>0</v>
      </c>
      <c r="S110" s="102">
        <f>'DA-DAS contrib2 coûtplanifréel'!T30</f>
        <v>0</v>
      </c>
      <c r="T110" s="103">
        <f t="shared" si="15"/>
        <v>0</v>
      </c>
      <c r="U110" s="76"/>
      <c r="V110" s="95"/>
      <c r="W110" s="95"/>
      <c r="X110" s="95"/>
      <c r="Y110" s="86"/>
      <c r="Z110" s="86"/>
      <c r="AA110" s="84"/>
      <c r="AB110" s="84"/>
      <c r="AC110" s="104">
        <v>1</v>
      </c>
      <c r="AD110" s="104">
        <f t="shared" si="16"/>
        <v>0</v>
      </c>
      <c r="AE110" s="84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</row>
    <row r="111" spans="1:47" ht="12.75" hidden="1" customHeight="1" x14ac:dyDescent="0.2">
      <c r="A111" s="81"/>
      <c r="B111" s="72"/>
      <c r="C111" s="114">
        <f>IF('DA-DAS contrib2 coûtplanifréel'!B31="Réserve pour aléas","Réserve",IF('DA-DAS contrib2 coûtplanifréel'!B31="Réserve pour imprévus","Réserve",'DA-DAS contrib2 coûtplanifréel'!B31))</f>
        <v>0</v>
      </c>
      <c r="D111" s="114">
        <f>'DA-DAS contrib2 coûtplanifréel'!D31</f>
        <v>0</v>
      </c>
      <c r="E111" s="102">
        <f>'DA-DAS contrib2 coûtplanifréel'!F31</f>
        <v>0</v>
      </c>
      <c r="F111" s="102">
        <f>'DA-DAS contrib2 coûtplanifréel'!G31</f>
        <v>0</v>
      </c>
      <c r="G111" s="102">
        <f>'DA-DAS contrib2 coûtplanifréel'!H31</f>
        <v>0</v>
      </c>
      <c r="H111" s="102">
        <f>'DA-DAS contrib2 coûtplanifréel'!I31</f>
        <v>0</v>
      </c>
      <c r="I111" s="102">
        <f>'DA-DAS contrib2 coûtplanifréel'!J31</f>
        <v>0</v>
      </c>
      <c r="J111" s="102">
        <f>'DA-DAS contrib2 coûtplanifréel'!K31</f>
        <v>0</v>
      </c>
      <c r="K111" s="102">
        <f>'DA-DAS contrib2 coûtplanifréel'!L31</f>
        <v>0</v>
      </c>
      <c r="L111" s="102">
        <f>'DA-DAS contrib2 coûtplanifréel'!M31</f>
        <v>0</v>
      </c>
      <c r="M111" s="102">
        <f>'DA-DAS contrib2 coûtplanifréel'!N31</f>
        <v>0</v>
      </c>
      <c r="N111" s="102">
        <f>'DA-DAS contrib2 coûtplanifréel'!O31</f>
        <v>0</v>
      </c>
      <c r="O111" s="102">
        <f>'DA-DAS contrib2 coûtplanifréel'!P31</f>
        <v>0</v>
      </c>
      <c r="P111" s="102">
        <f>'DA-DAS contrib2 coûtplanifréel'!Q31</f>
        <v>0</v>
      </c>
      <c r="Q111" s="102">
        <f>'DA-DAS contrib2 coûtplanifréel'!R31</f>
        <v>0</v>
      </c>
      <c r="R111" s="102">
        <f>'DA-DAS contrib2 coûtplanifréel'!S31</f>
        <v>0</v>
      </c>
      <c r="S111" s="102">
        <f>'DA-DAS contrib2 coûtplanifréel'!T31</f>
        <v>0</v>
      </c>
      <c r="T111" s="103">
        <f t="shared" si="15"/>
        <v>0</v>
      </c>
      <c r="U111" s="76"/>
      <c r="V111" s="95"/>
      <c r="W111" s="95"/>
      <c r="X111" s="95"/>
      <c r="Y111" s="86"/>
      <c r="Z111" s="86"/>
      <c r="AA111" s="84"/>
      <c r="AB111" s="84"/>
      <c r="AC111" s="104">
        <v>1</v>
      </c>
      <c r="AD111" s="104">
        <f t="shared" si="16"/>
        <v>0</v>
      </c>
      <c r="AE111" s="84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</row>
    <row r="112" spans="1:47" ht="12.75" hidden="1" customHeight="1" x14ac:dyDescent="0.2">
      <c r="A112" s="81"/>
      <c r="B112" s="72"/>
      <c r="C112" s="114">
        <f>IF('DA-DAS contrib2 coûtplanifréel'!B32="Réserve pour aléas","Réserve",IF('DA-DAS contrib2 coûtplanifréel'!B32="Réserve pour imprévus","Réserve",'DA-DAS contrib2 coûtplanifréel'!B32))</f>
        <v>0</v>
      </c>
      <c r="D112" s="114">
        <f>'DA-DAS contrib2 coûtplanifréel'!D32</f>
        <v>0</v>
      </c>
      <c r="E112" s="102">
        <f>'DA-DAS contrib2 coûtplanifréel'!F32</f>
        <v>0</v>
      </c>
      <c r="F112" s="102">
        <f>'DA-DAS contrib2 coûtplanifréel'!G32</f>
        <v>0</v>
      </c>
      <c r="G112" s="102">
        <f>'DA-DAS contrib2 coûtplanifréel'!H32</f>
        <v>0</v>
      </c>
      <c r="H112" s="102">
        <f>'DA-DAS contrib2 coûtplanifréel'!I32</f>
        <v>0</v>
      </c>
      <c r="I112" s="102">
        <f>'DA-DAS contrib2 coûtplanifréel'!J32</f>
        <v>0</v>
      </c>
      <c r="J112" s="102">
        <f>'DA-DAS contrib2 coûtplanifréel'!K32</f>
        <v>0</v>
      </c>
      <c r="K112" s="102">
        <f>'DA-DAS contrib2 coûtplanifréel'!L32</f>
        <v>0</v>
      </c>
      <c r="L112" s="102">
        <f>'DA-DAS contrib2 coûtplanifréel'!M32</f>
        <v>0</v>
      </c>
      <c r="M112" s="102">
        <f>'DA-DAS contrib2 coûtplanifréel'!N32</f>
        <v>0</v>
      </c>
      <c r="N112" s="102">
        <f>'DA-DAS contrib2 coûtplanifréel'!O32</f>
        <v>0</v>
      </c>
      <c r="O112" s="102">
        <f>'DA-DAS contrib2 coûtplanifréel'!P32</f>
        <v>0</v>
      </c>
      <c r="P112" s="102">
        <f>'DA-DAS contrib2 coûtplanifréel'!Q32</f>
        <v>0</v>
      </c>
      <c r="Q112" s="102">
        <f>'DA-DAS contrib2 coûtplanifréel'!R32</f>
        <v>0</v>
      </c>
      <c r="R112" s="102">
        <f>'DA-DAS contrib2 coûtplanifréel'!S32</f>
        <v>0</v>
      </c>
      <c r="S112" s="102">
        <f>'DA-DAS contrib2 coûtplanifréel'!T32</f>
        <v>0</v>
      </c>
      <c r="T112" s="103">
        <f t="shared" si="15"/>
        <v>0</v>
      </c>
      <c r="U112" s="76"/>
      <c r="V112" s="95"/>
      <c r="W112" s="95"/>
      <c r="X112" s="95"/>
      <c r="Y112" s="86"/>
      <c r="Z112" s="86"/>
      <c r="AA112" s="84"/>
      <c r="AB112" s="84"/>
      <c r="AC112" s="104">
        <v>1</v>
      </c>
      <c r="AD112" s="104">
        <f t="shared" si="16"/>
        <v>0</v>
      </c>
      <c r="AE112" s="84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</row>
    <row r="113" spans="1:47" ht="12.75" hidden="1" customHeight="1" x14ac:dyDescent="0.2">
      <c r="A113" s="81"/>
      <c r="B113" s="72"/>
      <c r="C113" s="114">
        <f>IF('DA-DAS contrib2 coûtplanifréel'!B33="Réserve pour aléas","Réserve",IF('DA-DAS contrib2 coûtplanifréel'!B33="Réserve pour imprévus","Réserve",'DA-DAS contrib2 coûtplanifréel'!B33))</f>
        <v>0</v>
      </c>
      <c r="D113" s="114">
        <f>'DA-DAS contrib2 coûtplanifréel'!D33</f>
        <v>0</v>
      </c>
      <c r="E113" s="102">
        <f>'DA-DAS contrib2 coûtplanifréel'!F33</f>
        <v>0</v>
      </c>
      <c r="F113" s="102">
        <f>'DA-DAS contrib2 coûtplanifréel'!G33</f>
        <v>0</v>
      </c>
      <c r="G113" s="102">
        <f>'DA-DAS contrib2 coûtplanifréel'!H33</f>
        <v>0</v>
      </c>
      <c r="H113" s="102">
        <f>'DA-DAS contrib2 coûtplanifréel'!I33</f>
        <v>0</v>
      </c>
      <c r="I113" s="102">
        <f>'DA-DAS contrib2 coûtplanifréel'!J33</f>
        <v>0</v>
      </c>
      <c r="J113" s="102">
        <f>'DA-DAS contrib2 coûtplanifréel'!K33</f>
        <v>0</v>
      </c>
      <c r="K113" s="102">
        <f>'DA-DAS contrib2 coûtplanifréel'!L33</f>
        <v>0</v>
      </c>
      <c r="L113" s="102">
        <f>'DA-DAS contrib2 coûtplanifréel'!M33</f>
        <v>0</v>
      </c>
      <c r="M113" s="102">
        <f>'DA-DAS contrib2 coûtplanifréel'!N33</f>
        <v>0</v>
      </c>
      <c r="N113" s="102">
        <f>'DA-DAS contrib2 coûtplanifréel'!O33</f>
        <v>0</v>
      </c>
      <c r="O113" s="102">
        <f>'DA-DAS contrib2 coûtplanifréel'!P33</f>
        <v>0</v>
      </c>
      <c r="P113" s="102">
        <f>'DA-DAS contrib2 coûtplanifréel'!Q33</f>
        <v>0</v>
      </c>
      <c r="Q113" s="102">
        <f>'DA-DAS contrib2 coûtplanifréel'!R33</f>
        <v>0</v>
      </c>
      <c r="R113" s="102">
        <f>'DA-DAS contrib2 coûtplanifréel'!S33</f>
        <v>0</v>
      </c>
      <c r="S113" s="102">
        <f>'DA-DAS contrib2 coûtplanifréel'!T33</f>
        <v>0</v>
      </c>
      <c r="T113" s="103">
        <f t="shared" si="15"/>
        <v>0</v>
      </c>
      <c r="U113" s="76"/>
      <c r="V113" s="95"/>
      <c r="W113" s="95"/>
      <c r="X113" s="95"/>
      <c r="Y113" s="86"/>
      <c r="Z113" s="86"/>
      <c r="AA113" s="84"/>
      <c r="AB113" s="84"/>
      <c r="AC113" s="104">
        <v>1</v>
      </c>
      <c r="AD113" s="104">
        <f t="shared" si="16"/>
        <v>0</v>
      </c>
      <c r="AE113" s="84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</row>
    <row r="114" spans="1:47" ht="12.75" hidden="1" customHeight="1" x14ac:dyDescent="0.2">
      <c r="A114" s="81"/>
      <c r="B114" s="72"/>
      <c r="C114" s="114">
        <f>IF('DA-DAS contrib2 coûtplanifréel'!B34="Réserve pour aléas","Réserve",IF('DA-DAS contrib2 coûtplanifréel'!B34="Réserve pour imprévus","Réserve",'DA-DAS contrib2 coûtplanifréel'!B34))</f>
        <v>0</v>
      </c>
      <c r="D114" s="114">
        <f>'DA-DAS contrib2 coûtplanifréel'!D34</f>
        <v>0</v>
      </c>
      <c r="E114" s="102">
        <f>'DA-DAS contrib2 coûtplanifréel'!F34</f>
        <v>0</v>
      </c>
      <c r="F114" s="102">
        <f>'DA-DAS contrib2 coûtplanifréel'!G34</f>
        <v>0</v>
      </c>
      <c r="G114" s="102">
        <f>'DA-DAS contrib2 coûtplanifréel'!H34</f>
        <v>0</v>
      </c>
      <c r="H114" s="102">
        <f>'DA-DAS contrib2 coûtplanifréel'!I34</f>
        <v>0</v>
      </c>
      <c r="I114" s="102">
        <f>'DA-DAS contrib2 coûtplanifréel'!J34</f>
        <v>0</v>
      </c>
      <c r="J114" s="102">
        <f>'DA-DAS contrib2 coûtplanifréel'!K34</f>
        <v>0</v>
      </c>
      <c r="K114" s="102">
        <f>'DA-DAS contrib2 coûtplanifréel'!L34</f>
        <v>0</v>
      </c>
      <c r="L114" s="102">
        <f>'DA-DAS contrib2 coûtplanifréel'!M34</f>
        <v>0</v>
      </c>
      <c r="M114" s="102">
        <f>'DA-DAS contrib2 coûtplanifréel'!N34</f>
        <v>0</v>
      </c>
      <c r="N114" s="102">
        <f>'DA-DAS contrib2 coûtplanifréel'!O34</f>
        <v>0</v>
      </c>
      <c r="O114" s="102">
        <f>'DA-DAS contrib2 coûtplanifréel'!P34</f>
        <v>0</v>
      </c>
      <c r="P114" s="102">
        <f>'DA-DAS contrib2 coûtplanifréel'!Q34</f>
        <v>0</v>
      </c>
      <c r="Q114" s="102">
        <f>'DA-DAS contrib2 coûtplanifréel'!R34</f>
        <v>0</v>
      </c>
      <c r="R114" s="102">
        <f>'DA-DAS contrib2 coûtplanifréel'!S34</f>
        <v>0</v>
      </c>
      <c r="S114" s="102">
        <f>'DA-DAS contrib2 coûtplanifréel'!T34</f>
        <v>0</v>
      </c>
      <c r="T114" s="103">
        <f t="shared" si="15"/>
        <v>0</v>
      </c>
      <c r="U114" s="76"/>
      <c r="V114" s="95"/>
      <c r="W114" s="95"/>
      <c r="X114" s="95"/>
      <c r="Y114" s="86"/>
      <c r="Z114" s="86"/>
      <c r="AA114" s="84"/>
      <c r="AB114" s="84"/>
      <c r="AC114" s="104">
        <v>1</v>
      </c>
      <c r="AD114" s="104">
        <f t="shared" si="16"/>
        <v>0</v>
      </c>
      <c r="AE114" s="84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</row>
    <row r="115" spans="1:47" ht="12.75" hidden="1" customHeight="1" x14ac:dyDescent="0.2">
      <c r="A115" s="81"/>
      <c r="B115" s="72"/>
      <c r="C115" s="114">
        <f>IF('DA-DAS contrib2 coûtplanifréel'!B35="Réserve pour aléas","Réserve",IF('DA-DAS contrib2 coûtplanifréel'!B35="Réserve pour imprévus","Réserve",'DA-DAS contrib2 coûtplanifréel'!B35))</f>
        <v>0</v>
      </c>
      <c r="D115" s="114">
        <f>'DA-DAS contrib2 coûtplanifréel'!D35</f>
        <v>0</v>
      </c>
      <c r="E115" s="102">
        <f>'DA-DAS contrib2 coûtplanifréel'!F35</f>
        <v>0</v>
      </c>
      <c r="F115" s="102">
        <f>'DA-DAS contrib2 coûtplanifréel'!G35</f>
        <v>0</v>
      </c>
      <c r="G115" s="102">
        <f>'DA-DAS contrib2 coûtplanifréel'!H35</f>
        <v>0</v>
      </c>
      <c r="H115" s="102">
        <f>'DA-DAS contrib2 coûtplanifréel'!I35</f>
        <v>0</v>
      </c>
      <c r="I115" s="102">
        <f>'DA-DAS contrib2 coûtplanifréel'!J35</f>
        <v>0</v>
      </c>
      <c r="J115" s="102">
        <f>'DA-DAS contrib2 coûtplanifréel'!K35</f>
        <v>0</v>
      </c>
      <c r="K115" s="102">
        <f>'DA-DAS contrib2 coûtplanifréel'!L35</f>
        <v>0</v>
      </c>
      <c r="L115" s="102">
        <f>'DA-DAS contrib2 coûtplanifréel'!M35</f>
        <v>0</v>
      </c>
      <c r="M115" s="102">
        <f>'DA-DAS contrib2 coûtplanifréel'!N35</f>
        <v>0</v>
      </c>
      <c r="N115" s="102">
        <f>'DA-DAS contrib2 coûtplanifréel'!O35</f>
        <v>0</v>
      </c>
      <c r="O115" s="102">
        <f>'DA-DAS contrib2 coûtplanifréel'!P35</f>
        <v>0</v>
      </c>
      <c r="P115" s="102">
        <f>'DA-DAS contrib2 coûtplanifréel'!Q35</f>
        <v>0</v>
      </c>
      <c r="Q115" s="102">
        <f>'DA-DAS contrib2 coûtplanifréel'!R35</f>
        <v>0</v>
      </c>
      <c r="R115" s="102">
        <f>'DA-DAS contrib2 coûtplanifréel'!S35</f>
        <v>0</v>
      </c>
      <c r="S115" s="102">
        <f>'DA-DAS contrib2 coûtplanifréel'!T35</f>
        <v>0</v>
      </c>
      <c r="T115" s="103">
        <f t="shared" si="15"/>
        <v>0</v>
      </c>
      <c r="U115" s="76"/>
      <c r="V115" s="95"/>
      <c r="W115" s="95"/>
      <c r="X115" s="95"/>
      <c r="Y115" s="86"/>
      <c r="Z115" s="86"/>
      <c r="AA115" s="84"/>
      <c r="AB115" s="84"/>
      <c r="AC115" s="104">
        <v>1</v>
      </c>
      <c r="AD115" s="104">
        <f t="shared" si="16"/>
        <v>0</v>
      </c>
      <c r="AE115" s="84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</row>
    <row r="116" spans="1:47" ht="12.75" hidden="1" customHeight="1" x14ac:dyDescent="0.2">
      <c r="A116" s="81"/>
      <c r="B116" s="72"/>
      <c r="C116" s="114">
        <f>IF('DA-DAS contrib2 coûtplanifréel'!B36="Réserve pour aléas","Réserve",IF('DA-DAS contrib2 coûtplanifréel'!B36="Réserve pour imprévus","Réserve",'DA-DAS contrib2 coûtplanifréel'!B36))</f>
        <v>0</v>
      </c>
      <c r="D116" s="114">
        <f>'DA-DAS contrib2 coûtplanifréel'!D36</f>
        <v>0</v>
      </c>
      <c r="E116" s="102">
        <f>'DA-DAS contrib2 coûtplanifréel'!F36</f>
        <v>0</v>
      </c>
      <c r="F116" s="102">
        <f>'DA-DAS contrib2 coûtplanifréel'!G36</f>
        <v>0</v>
      </c>
      <c r="G116" s="102">
        <f>'DA-DAS contrib2 coûtplanifréel'!H36</f>
        <v>0</v>
      </c>
      <c r="H116" s="102">
        <f>'DA-DAS contrib2 coûtplanifréel'!I36</f>
        <v>0</v>
      </c>
      <c r="I116" s="102">
        <f>'DA-DAS contrib2 coûtplanifréel'!J36</f>
        <v>0</v>
      </c>
      <c r="J116" s="102">
        <f>'DA-DAS contrib2 coûtplanifréel'!K36</f>
        <v>0</v>
      </c>
      <c r="K116" s="102">
        <f>'DA-DAS contrib2 coûtplanifréel'!L36</f>
        <v>0</v>
      </c>
      <c r="L116" s="102">
        <f>'DA-DAS contrib2 coûtplanifréel'!M36</f>
        <v>0</v>
      </c>
      <c r="M116" s="102">
        <f>'DA-DAS contrib2 coûtplanifréel'!N36</f>
        <v>0</v>
      </c>
      <c r="N116" s="102">
        <f>'DA-DAS contrib2 coûtplanifréel'!O36</f>
        <v>0</v>
      </c>
      <c r="O116" s="102">
        <f>'DA-DAS contrib2 coûtplanifréel'!P36</f>
        <v>0</v>
      </c>
      <c r="P116" s="102">
        <f>'DA-DAS contrib2 coûtplanifréel'!Q36</f>
        <v>0</v>
      </c>
      <c r="Q116" s="102">
        <f>'DA-DAS contrib2 coûtplanifréel'!R36</f>
        <v>0</v>
      </c>
      <c r="R116" s="102">
        <f>'DA-DAS contrib2 coûtplanifréel'!S36</f>
        <v>0</v>
      </c>
      <c r="S116" s="102">
        <f>'DA-DAS contrib2 coûtplanifréel'!T36</f>
        <v>0</v>
      </c>
      <c r="T116" s="103">
        <f t="shared" si="15"/>
        <v>0</v>
      </c>
      <c r="U116" s="76"/>
      <c r="V116" s="95"/>
      <c r="W116" s="95"/>
      <c r="X116" s="95"/>
      <c r="Y116" s="86"/>
      <c r="Z116" s="86"/>
      <c r="AA116" s="84"/>
      <c r="AB116" s="84"/>
      <c r="AC116" s="104">
        <v>1</v>
      </c>
      <c r="AD116" s="104">
        <f t="shared" si="16"/>
        <v>0</v>
      </c>
      <c r="AE116" s="84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</row>
    <row r="117" spans="1:47" ht="12.75" hidden="1" customHeight="1" x14ac:dyDescent="0.2">
      <c r="A117" s="81"/>
      <c r="B117" s="72"/>
      <c r="C117" s="114">
        <f>IF('DA-DAS contrib2 coûtplanifréel'!B37="Réserve pour aléas","Réserve",IF('DA-DAS contrib2 coûtplanifréel'!B37="Réserve pour imprévus","Réserve",'DA-DAS contrib2 coûtplanifréel'!B37))</f>
        <v>0</v>
      </c>
      <c r="D117" s="114">
        <f>'DA-DAS contrib2 coûtplanifréel'!D37</f>
        <v>0</v>
      </c>
      <c r="E117" s="102">
        <f>'DA-DAS contrib2 coûtplanifréel'!F37</f>
        <v>0</v>
      </c>
      <c r="F117" s="102">
        <f>'DA-DAS contrib2 coûtplanifréel'!G37</f>
        <v>0</v>
      </c>
      <c r="G117" s="102">
        <f>'DA-DAS contrib2 coûtplanifréel'!H37</f>
        <v>0</v>
      </c>
      <c r="H117" s="102">
        <f>'DA-DAS contrib2 coûtplanifréel'!I37</f>
        <v>0</v>
      </c>
      <c r="I117" s="102">
        <f>'DA-DAS contrib2 coûtplanifréel'!J37</f>
        <v>0</v>
      </c>
      <c r="J117" s="102">
        <f>'DA-DAS contrib2 coûtplanifréel'!K37</f>
        <v>0</v>
      </c>
      <c r="K117" s="102">
        <f>'DA-DAS contrib2 coûtplanifréel'!L37</f>
        <v>0</v>
      </c>
      <c r="L117" s="102">
        <f>'DA-DAS contrib2 coûtplanifréel'!M37</f>
        <v>0</v>
      </c>
      <c r="M117" s="102">
        <f>'DA-DAS contrib2 coûtplanifréel'!N37</f>
        <v>0</v>
      </c>
      <c r="N117" s="102">
        <f>'DA-DAS contrib2 coûtplanifréel'!O37</f>
        <v>0</v>
      </c>
      <c r="O117" s="102">
        <f>'DA-DAS contrib2 coûtplanifréel'!P37</f>
        <v>0</v>
      </c>
      <c r="P117" s="102">
        <f>'DA-DAS contrib2 coûtplanifréel'!Q37</f>
        <v>0</v>
      </c>
      <c r="Q117" s="102">
        <f>'DA-DAS contrib2 coûtplanifréel'!R37</f>
        <v>0</v>
      </c>
      <c r="R117" s="102">
        <f>'DA-DAS contrib2 coûtplanifréel'!S37</f>
        <v>0</v>
      </c>
      <c r="S117" s="102">
        <f>'DA-DAS contrib2 coûtplanifréel'!T37</f>
        <v>0</v>
      </c>
      <c r="T117" s="103">
        <f t="shared" si="15"/>
        <v>0</v>
      </c>
      <c r="U117" s="76"/>
      <c r="V117" s="95"/>
      <c r="W117" s="95"/>
      <c r="X117" s="95"/>
      <c r="Y117" s="86"/>
      <c r="Z117" s="86"/>
      <c r="AA117" s="84"/>
      <c r="AB117" s="84"/>
      <c r="AC117" s="104">
        <v>1</v>
      </c>
      <c r="AD117" s="104">
        <f t="shared" si="16"/>
        <v>0</v>
      </c>
      <c r="AE117" s="84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</row>
    <row r="118" spans="1:47" ht="12.75" hidden="1" customHeight="1" x14ac:dyDescent="0.2">
      <c r="A118" s="81"/>
      <c r="B118" s="72"/>
      <c r="C118" s="114">
        <f>IF('DA-DAS contrib2 coûtplanifréel'!B38="Réserve pour aléas","Réserve",IF('DA-DAS contrib2 coûtplanifréel'!B38="Réserve pour imprévus","Réserve",'DA-DAS contrib2 coûtplanifréel'!B38))</f>
        <v>0</v>
      </c>
      <c r="D118" s="114">
        <f>'DA-DAS contrib2 coûtplanifréel'!D38</f>
        <v>0</v>
      </c>
      <c r="E118" s="102">
        <f>'DA-DAS contrib2 coûtplanifréel'!F38</f>
        <v>0</v>
      </c>
      <c r="F118" s="102">
        <f>'DA-DAS contrib2 coûtplanifréel'!G38</f>
        <v>0</v>
      </c>
      <c r="G118" s="102">
        <f>'DA-DAS contrib2 coûtplanifréel'!H38</f>
        <v>0</v>
      </c>
      <c r="H118" s="102">
        <f>'DA-DAS contrib2 coûtplanifréel'!I38</f>
        <v>0</v>
      </c>
      <c r="I118" s="102">
        <f>'DA-DAS contrib2 coûtplanifréel'!J38</f>
        <v>0</v>
      </c>
      <c r="J118" s="102">
        <f>'DA-DAS contrib2 coûtplanifréel'!K38</f>
        <v>0</v>
      </c>
      <c r="K118" s="102">
        <f>'DA-DAS contrib2 coûtplanifréel'!L38</f>
        <v>0</v>
      </c>
      <c r="L118" s="102">
        <f>'DA-DAS contrib2 coûtplanifréel'!M38</f>
        <v>0</v>
      </c>
      <c r="M118" s="102">
        <f>'DA-DAS contrib2 coûtplanifréel'!N38</f>
        <v>0</v>
      </c>
      <c r="N118" s="102">
        <f>'DA-DAS contrib2 coûtplanifréel'!O38</f>
        <v>0</v>
      </c>
      <c r="O118" s="102">
        <f>'DA-DAS contrib2 coûtplanifréel'!P38</f>
        <v>0</v>
      </c>
      <c r="P118" s="102">
        <f>'DA-DAS contrib2 coûtplanifréel'!Q38</f>
        <v>0</v>
      </c>
      <c r="Q118" s="102">
        <f>'DA-DAS contrib2 coûtplanifréel'!R38</f>
        <v>0</v>
      </c>
      <c r="R118" s="102">
        <f>'DA-DAS contrib2 coûtplanifréel'!S38</f>
        <v>0</v>
      </c>
      <c r="S118" s="102">
        <f>'DA-DAS contrib2 coûtplanifréel'!T38</f>
        <v>0</v>
      </c>
      <c r="T118" s="103">
        <f t="shared" si="15"/>
        <v>0</v>
      </c>
      <c r="U118" s="76"/>
      <c r="V118" s="95"/>
      <c r="W118" s="95"/>
      <c r="X118" s="95"/>
      <c r="Y118" s="86"/>
      <c r="Z118" s="86"/>
      <c r="AA118" s="84"/>
      <c r="AB118" s="84"/>
      <c r="AC118" s="104">
        <v>1</v>
      </c>
      <c r="AD118" s="104">
        <f t="shared" si="16"/>
        <v>0</v>
      </c>
      <c r="AE118" s="84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</row>
    <row r="119" spans="1:47" ht="12.75" hidden="1" customHeight="1" x14ac:dyDescent="0.2">
      <c r="A119" s="81"/>
      <c r="B119" s="72"/>
      <c r="C119" s="114">
        <f>IF('DA-DAS contrib2 coûtplanifréel'!B39="Réserve pour aléas","Réserve",IF('DA-DAS contrib2 coûtplanifréel'!B39="Réserve pour imprévus","Réserve",'DA-DAS contrib2 coûtplanifréel'!B39))</f>
        <v>0</v>
      </c>
      <c r="D119" s="114">
        <f>'DA-DAS contrib2 coûtplanifréel'!D39</f>
        <v>0</v>
      </c>
      <c r="E119" s="102">
        <f>'DA-DAS contrib2 coûtplanifréel'!F39</f>
        <v>0</v>
      </c>
      <c r="F119" s="102">
        <f>'DA-DAS contrib2 coûtplanifréel'!G39</f>
        <v>0</v>
      </c>
      <c r="G119" s="102">
        <f>'DA-DAS contrib2 coûtplanifréel'!H39</f>
        <v>0</v>
      </c>
      <c r="H119" s="102">
        <f>'DA-DAS contrib2 coûtplanifréel'!I39</f>
        <v>0</v>
      </c>
      <c r="I119" s="102">
        <f>'DA-DAS contrib2 coûtplanifréel'!J39</f>
        <v>0</v>
      </c>
      <c r="J119" s="102">
        <f>'DA-DAS contrib2 coûtplanifréel'!K39</f>
        <v>0</v>
      </c>
      <c r="K119" s="102">
        <f>'DA-DAS contrib2 coûtplanifréel'!L39</f>
        <v>0</v>
      </c>
      <c r="L119" s="102">
        <f>'DA-DAS contrib2 coûtplanifréel'!M39</f>
        <v>0</v>
      </c>
      <c r="M119" s="102">
        <f>'DA-DAS contrib2 coûtplanifréel'!N39</f>
        <v>0</v>
      </c>
      <c r="N119" s="102">
        <f>'DA-DAS contrib2 coûtplanifréel'!O39</f>
        <v>0</v>
      </c>
      <c r="O119" s="102">
        <f>'DA-DAS contrib2 coûtplanifréel'!P39</f>
        <v>0</v>
      </c>
      <c r="P119" s="102">
        <f>'DA-DAS contrib2 coûtplanifréel'!Q39</f>
        <v>0</v>
      </c>
      <c r="Q119" s="102">
        <f>'DA-DAS contrib2 coûtplanifréel'!R39</f>
        <v>0</v>
      </c>
      <c r="R119" s="102">
        <f>'DA-DAS contrib2 coûtplanifréel'!S39</f>
        <v>0</v>
      </c>
      <c r="S119" s="102">
        <f>'DA-DAS contrib2 coûtplanifréel'!T39</f>
        <v>0</v>
      </c>
      <c r="T119" s="103">
        <f t="shared" si="15"/>
        <v>0</v>
      </c>
      <c r="U119" s="76"/>
      <c r="V119" s="95"/>
      <c r="W119" s="95"/>
      <c r="X119" s="95"/>
      <c r="Y119" s="86"/>
      <c r="Z119" s="86"/>
      <c r="AA119" s="84"/>
      <c r="AB119" s="84"/>
      <c r="AC119" s="104">
        <v>1</v>
      </c>
      <c r="AD119" s="104">
        <f t="shared" si="16"/>
        <v>0</v>
      </c>
      <c r="AE119" s="84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</row>
    <row r="120" spans="1:47" ht="12.75" hidden="1" customHeight="1" x14ac:dyDescent="0.2">
      <c r="A120" s="81"/>
      <c r="B120" s="72"/>
      <c r="C120" s="114">
        <f>IF('DA-DAS contrib2 coûtplanifréel'!B40="Réserve pour aléas","Réserve",IF('DA-DAS contrib2 coûtplanifréel'!B40="Réserve pour imprévus","Réserve",'DA-DAS contrib2 coûtplanifréel'!B40))</f>
        <v>0</v>
      </c>
      <c r="D120" s="114">
        <f>'DA-DAS contrib2 coûtplanifréel'!D40</f>
        <v>0</v>
      </c>
      <c r="E120" s="102">
        <f>'DA-DAS contrib2 coûtplanifréel'!F40</f>
        <v>0</v>
      </c>
      <c r="F120" s="102">
        <f>'DA-DAS contrib2 coûtplanifréel'!G40</f>
        <v>0</v>
      </c>
      <c r="G120" s="102">
        <f>'DA-DAS contrib2 coûtplanifréel'!H40</f>
        <v>0</v>
      </c>
      <c r="H120" s="102">
        <f>'DA-DAS contrib2 coûtplanifréel'!I40</f>
        <v>0</v>
      </c>
      <c r="I120" s="102">
        <f>'DA-DAS contrib2 coûtplanifréel'!J40</f>
        <v>0</v>
      </c>
      <c r="J120" s="102">
        <f>'DA-DAS contrib2 coûtplanifréel'!K40</f>
        <v>0</v>
      </c>
      <c r="K120" s="102">
        <f>'DA-DAS contrib2 coûtplanifréel'!L40</f>
        <v>0</v>
      </c>
      <c r="L120" s="102">
        <f>'DA-DAS contrib2 coûtplanifréel'!M40</f>
        <v>0</v>
      </c>
      <c r="M120" s="102">
        <f>'DA-DAS contrib2 coûtplanifréel'!N40</f>
        <v>0</v>
      </c>
      <c r="N120" s="102">
        <f>'DA-DAS contrib2 coûtplanifréel'!O40</f>
        <v>0</v>
      </c>
      <c r="O120" s="102">
        <f>'DA-DAS contrib2 coûtplanifréel'!P40</f>
        <v>0</v>
      </c>
      <c r="P120" s="102">
        <f>'DA-DAS contrib2 coûtplanifréel'!Q40</f>
        <v>0</v>
      </c>
      <c r="Q120" s="102">
        <f>'DA-DAS contrib2 coûtplanifréel'!R40</f>
        <v>0</v>
      </c>
      <c r="R120" s="102">
        <f>'DA-DAS contrib2 coûtplanifréel'!S40</f>
        <v>0</v>
      </c>
      <c r="S120" s="102">
        <f>'DA-DAS contrib2 coûtplanifréel'!T40</f>
        <v>0</v>
      </c>
      <c r="T120" s="103">
        <f t="shared" si="15"/>
        <v>0</v>
      </c>
      <c r="U120" s="76"/>
      <c r="V120" s="95"/>
      <c r="W120" s="95"/>
      <c r="X120" s="95"/>
      <c r="Y120" s="86"/>
      <c r="Z120" s="86"/>
      <c r="AA120" s="84"/>
      <c r="AB120" s="84"/>
      <c r="AC120" s="104">
        <v>1</v>
      </c>
      <c r="AD120" s="104">
        <f t="shared" si="16"/>
        <v>0</v>
      </c>
      <c r="AE120" s="84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</row>
    <row r="121" spans="1:47" ht="12.75" hidden="1" customHeight="1" x14ac:dyDescent="0.2">
      <c r="A121" s="81"/>
      <c r="B121" s="72"/>
      <c r="C121" s="114">
        <f>IF('DA-DAS contrib2 coûtplanifréel'!B41="Réserve pour aléas","Réserve",IF('DA-DAS contrib2 coûtplanifréel'!B41="Réserve pour imprévus","Réserve",'DA-DAS contrib2 coûtplanifréel'!B41))</f>
        <v>0</v>
      </c>
      <c r="D121" s="114">
        <f>'DA-DAS contrib2 coûtplanifréel'!D41</f>
        <v>0</v>
      </c>
      <c r="E121" s="102">
        <f>'DA-DAS contrib2 coûtplanifréel'!F41</f>
        <v>0</v>
      </c>
      <c r="F121" s="102">
        <f>'DA-DAS contrib2 coûtplanifréel'!G41</f>
        <v>0</v>
      </c>
      <c r="G121" s="102">
        <f>'DA-DAS contrib2 coûtplanifréel'!H41</f>
        <v>0</v>
      </c>
      <c r="H121" s="102">
        <f>'DA-DAS contrib2 coûtplanifréel'!I41</f>
        <v>0</v>
      </c>
      <c r="I121" s="102">
        <f>'DA-DAS contrib2 coûtplanifréel'!J41</f>
        <v>0</v>
      </c>
      <c r="J121" s="102">
        <f>'DA-DAS contrib2 coûtplanifréel'!K41</f>
        <v>0</v>
      </c>
      <c r="K121" s="102">
        <f>'DA-DAS contrib2 coûtplanifréel'!L41</f>
        <v>0</v>
      </c>
      <c r="L121" s="102">
        <f>'DA-DAS contrib2 coûtplanifréel'!M41</f>
        <v>0</v>
      </c>
      <c r="M121" s="102">
        <f>'DA-DAS contrib2 coûtplanifréel'!N41</f>
        <v>0</v>
      </c>
      <c r="N121" s="102">
        <f>'DA-DAS contrib2 coûtplanifréel'!O41</f>
        <v>0</v>
      </c>
      <c r="O121" s="102">
        <f>'DA-DAS contrib2 coûtplanifréel'!P41</f>
        <v>0</v>
      </c>
      <c r="P121" s="102">
        <f>'DA-DAS contrib2 coûtplanifréel'!Q41</f>
        <v>0</v>
      </c>
      <c r="Q121" s="102">
        <f>'DA-DAS contrib2 coûtplanifréel'!R41</f>
        <v>0</v>
      </c>
      <c r="R121" s="102">
        <f>'DA-DAS contrib2 coûtplanifréel'!S41</f>
        <v>0</v>
      </c>
      <c r="S121" s="102">
        <f>'DA-DAS contrib2 coûtplanifréel'!T41</f>
        <v>0</v>
      </c>
      <c r="T121" s="103">
        <f t="shared" si="15"/>
        <v>0</v>
      </c>
      <c r="U121" s="76"/>
      <c r="V121" s="95"/>
      <c r="W121" s="95"/>
      <c r="X121" s="95"/>
      <c r="Y121" s="86"/>
      <c r="Z121" s="86"/>
      <c r="AA121" s="84"/>
      <c r="AB121" s="84"/>
      <c r="AC121" s="104">
        <v>1</v>
      </c>
      <c r="AD121" s="104">
        <f t="shared" si="16"/>
        <v>0</v>
      </c>
      <c r="AE121" s="84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</row>
    <row r="122" spans="1:47" ht="12.75" hidden="1" customHeight="1" x14ac:dyDescent="0.2">
      <c r="A122" s="81"/>
      <c r="B122" s="72"/>
      <c r="C122" s="114">
        <f>IF('DA-DAS contrib2 coûtplanifréel'!B42="Réserve pour aléas","Réserve",IF('DA-DAS contrib2 coûtplanifréel'!B42="Réserve pour imprévus","Réserve",'DA-DAS contrib2 coûtplanifréel'!B42))</f>
        <v>0</v>
      </c>
      <c r="D122" s="114">
        <f>'DA-DAS contrib2 coûtplanifréel'!D42</f>
        <v>0</v>
      </c>
      <c r="E122" s="102">
        <f>'DA-DAS contrib2 coûtplanifréel'!F42</f>
        <v>0</v>
      </c>
      <c r="F122" s="102">
        <f>'DA-DAS contrib2 coûtplanifréel'!G42</f>
        <v>0</v>
      </c>
      <c r="G122" s="102">
        <f>'DA-DAS contrib2 coûtplanifréel'!H42</f>
        <v>0</v>
      </c>
      <c r="H122" s="102">
        <f>'DA-DAS contrib2 coûtplanifréel'!I42</f>
        <v>0</v>
      </c>
      <c r="I122" s="102">
        <f>'DA-DAS contrib2 coûtplanifréel'!J42</f>
        <v>0</v>
      </c>
      <c r="J122" s="102">
        <f>'DA-DAS contrib2 coûtplanifréel'!K42</f>
        <v>0</v>
      </c>
      <c r="K122" s="102">
        <f>'DA-DAS contrib2 coûtplanifréel'!L42</f>
        <v>0</v>
      </c>
      <c r="L122" s="102">
        <f>'DA-DAS contrib2 coûtplanifréel'!M42</f>
        <v>0</v>
      </c>
      <c r="M122" s="102">
        <f>'DA-DAS contrib2 coûtplanifréel'!N42</f>
        <v>0</v>
      </c>
      <c r="N122" s="102">
        <f>'DA-DAS contrib2 coûtplanifréel'!O42</f>
        <v>0</v>
      </c>
      <c r="O122" s="102">
        <f>'DA-DAS contrib2 coûtplanifréel'!P42</f>
        <v>0</v>
      </c>
      <c r="P122" s="102">
        <f>'DA-DAS contrib2 coûtplanifréel'!Q42</f>
        <v>0</v>
      </c>
      <c r="Q122" s="102">
        <f>'DA-DAS contrib2 coûtplanifréel'!R42</f>
        <v>0</v>
      </c>
      <c r="R122" s="102">
        <f>'DA-DAS contrib2 coûtplanifréel'!S42</f>
        <v>0</v>
      </c>
      <c r="S122" s="102">
        <f>'DA-DAS contrib2 coûtplanifréel'!T42</f>
        <v>0</v>
      </c>
      <c r="T122" s="103">
        <f t="shared" si="15"/>
        <v>0</v>
      </c>
      <c r="U122" s="76"/>
      <c r="V122" s="95"/>
      <c r="W122" s="95"/>
      <c r="X122" s="95"/>
      <c r="Y122" s="86"/>
      <c r="Z122" s="86"/>
      <c r="AA122" s="84"/>
      <c r="AB122" s="84"/>
      <c r="AC122" s="104">
        <v>1</v>
      </c>
      <c r="AD122" s="104">
        <f t="shared" si="16"/>
        <v>0</v>
      </c>
      <c r="AE122" s="84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</row>
    <row r="123" spans="1:47" ht="12.75" hidden="1" customHeight="1" x14ac:dyDescent="0.2">
      <c r="A123" s="81"/>
      <c r="B123" s="72"/>
      <c r="C123" s="114">
        <f>IF('DA-DAS contrib2 coûtplanifréel'!B43="Réserve pour aléas","Réserve",IF('DA-DAS contrib2 coûtplanifréel'!B43="Réserve pour imprévus","Réserve",'DA-DAS contrib2 coûtplanifréel'!B43))</f>
        <v>0</v>
      </c>
      <c r="D123" s="114">
        <f>'DA-DAS contrib2 coûtplanifréel'!D43</f>
        <v>0</v>
      </c>
      <c r="E123" s="102">
        <f>'DA-DAS contrib2 coûtplanifréel'!F43</f>
        <v>0</v>
      </c>
      <c r="F123" s="102">
        <f>'DA-DAS contrib2 coûtplanifréel'!G43</f>
        <v>0</v>
      </c>
      <c r="G123" s="102">
        <f>'DA-DAS contrib2 coûtplanifréel'!H43</f>
        <v>0</v>
      </c>
      <c r="H123" s="102">
        <f>'DA-DAS contrib2 coûtplanifréel'!I43</f>
        <v>0</v>
      </c>
      <c r="I123" s="102">
        <f>'DA-DAS contrib2 coûtplanifréel'!J43</f>
        <v>0</v>
      </c>
      <c r="J123" s="102">
        <f>'DA-DAS contrib2 coûtplanifréel'!K43</f>
        <v>0</v>
      </c>
      <c r="K123" s="102">
        <f>'DA-DAS contrib2 coûtplanifréel'!L43</f>
        <v>0</v>
      </c>
      <c r="L123" s="102">
        <f>'DA-DAS contrib2 coûtplanifréel'!M43</f>
        <v>0</v>
      </c>
      <c r="M123" s="102">
        <f>'DA-DAS contrib2 coûtplanifréel'!N43</f>
        <v>0</v>
      </c>
      <c r="N123" s="102">
        <f>'DA-DAS contrib2 coûtplanifréel'!O43</f>
        <v>0</v>
      </c>
      <c r="O123" s="102">
        <f>'DA-DAS contrib2 coûtplanifréel'!P43</f>
        <v>0</v>
      </c>
      <c r="P123" s="102">
        <f>'DA-DAS contrib2 coûtplanifréel'!Q43</f>
        <v>0</v>
      </c>
      <c r="Q123" s="102">
        <f>'DA-DAS contrib2 coûtplanifréel'!R43</f>
        <v>0</v>
      </c>
      <c r="R123" s="102">
        <f>'DA-DAS contrib2 coûtplanifréel'!S43</f>
        <v>0</v>
      </c>
      <c r="S123" s="102">
        <f>'DA-DAS contrib2 coûtplanifréel'!T43</f>
        <v>0</v>
      </c>
      <c r="T123" s="103">
        <f t="shared" si="15"/>
        <v>0</v>
      </c>
      <c r="U123" s="76"/>
      <c r="V123" s="95"/>
      <c r="W123" s="95"/>
      <c r="X123" s="95"/>
      <c r="Y123" s="86"/>
      <c r="Z123" s="86"/>
      <c r="AA123" s="84"/>
      <c r="AB123" s="84"/>
      <c r="AC123" s="104">
        <v>1</v>
      </c>
      <c r="AD123" s="104">
        <f t="shared" si="16"/>
        <v>0</v>
      </c>
      <c r="AE123" s="84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</row>
    <row r="124" spans="1:47" ht="12.75" hidden="1" customHeight="1" x14ac:dyDescent="0.2">
      <c r="A124" s="81"/>
      <c r="B124" s="72"/>
      <c r="C124" s="114">
        <f>IF('DA-DAS contrib2 coûtplanifréel'!B44="Réserve pour aléas","Réserve",IF('DA-DAS contrib2 coûtplanifréel'!B44="Réserve pour imprévus","Réserve",'DA-DAS contrib2 coûtplanifréel'!B44))</f>
        <v>0</v>
      </c>
      <c r="D124" s="114">
        <f>'DA-DAS contrib2 coûtplanifréel'!D44</f>
        <v>0</v>
      </c>
      <c r="E124" s="102">
        <f>'DA-DAS contrib2 coûtplanifréel'!F44</f>
        <v>0</v>
      </c>
      <c r="F124" s="102">
        <f>'DA-DAS contrib2 coûtplanifréel'!G44</f>
        <v>0</v>
      </c>
      <c r="G124" s="102">
        <f>'DA-DAS contrib2 coûtplanifréel'!H44</f>
        <v>0</v>
      </c>
      <c r="H124" s="102">
        <f>'DA-DAS contrib2 coûtplanifréel'!I44</f>
        <v>0</v>
      </c>
      <c r="I124" s="102">
        <f>'DA-DAS contrib2 coûtplanifréel'!J44</f>
        <v>0</v>
      </c>
      <c r="J124" s="102">
        <f>'DA-DAS contrib2 coûtplanifréel'!K44</f>
        <v>0</v>
      </c>
      <c r="K124" s="102">
        <f>'DA-DAS contrib2 coûtplanifréel'!L44</f>
        <v>0</v>
      </c>
      <c r="L124" s="102">
        <f>'DA-DAS contrib2 coûtplanifréel'!M44</f>
        <v>0</v>
      </c>
      <c r="M124" s="102">
        <f>'DA-DAS contrib2 coûtplanifréel'!N44</f>
        <v>0</v>
      </c>
      <c r="N124" s="102">
        <f>'DA-DAS contrib2 coûtplanifréel'!O44</f>
        <v>0</v>
      </c>
      <c r="O124" s="102">
        <f>'DA-DAS contrib2 coûtplanifréel'!P44</f>
        <v>0</v>
      </c>
      <c r="P124" s="102">
        <f>'DA-DAS contrib2 coûtplanifréel'!Q44</f>
        <v>0</v>
      </c>
      <c r="Q124" s="102">
        <f>'DA-DAS contrib2 coûtplanifréel'!R44</f>
        <v>0</v>
      </c>
      <c r="R124" s="102">
        <f>'DA-DAS contrib2 coûtplanifréel'!S44</f>
        <v>0</v>
      </c>
      <c r="S124" s="102">
        <f>'DA-DAS contrib2 coûtplanifréel'!T44</f>
        <v>0</v>
      </c>
      <c r="T124" s="103">
        <f t="shared" si="15"/>
        <v>0</v>
      </c>
      <c r="U124" s="76"/>
      <c r="V124" s="95"/>
      <c r="W124" s="95"/>
      <c r="X124" s="95"/>
      <c r="Y124" s="86"/>
      <c r="Z124" s="86"/>
      <c r="AA124" s="84"/>
      <c r="AB124" s="84"/>
      <c r="AC124" s="104">
        <v>1</v>
      </c>
      <c r="AD124" s="104">
        <f t="shared" si="16"/>
        <v>0</v>
      </c>
      <c r="AE124" s="84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</row>
    <row r="125" spans="1:47" ht="12.75" customHeight="1" x14ac:dyDescent="0.2">
      <c r="A125" s="81"/>
      <c r="B125" s="72"/>
      <c r="C125" s="107"/>
      <c r="D125" s="108" t="s">
        <v>1751</v>
      </c>
      <c r="E125" s="109">
        <f>SUM(E90:E124)</f>
        <v>0</v>
      </c>
      <c r="F125" s="109">
        <f t="shared" ref="F125:S125" si="17">SUM(F90:F124)</f>
        <v>0</v>
      </c>
      <c r="G125" s="109">
        <f t="shared" si="17"/>
        <v>0</v>
      </c>
      <c r="H125" s="109">
        <f t="shared" si="17"/>
        <v>0</v>
      </c>
      <c r="I125" s="109">
        <f t="shared" si="17"/>
        <v>0</v>
      </c>
      <c r="J125" s="109">
        <f t="shared" si="17"/>
        <v>0</v>
      </c>
      <c r="K125" s="109">
        <f t="shared" si="17"/>
        <v>0</v>
      </c>
      <c r="L125" s="109">
        <f t="shared" si="17"/>
        <v>0</v>
      </c>
      <c r="M125" s="109">
        <f t="shared" si="17"/>
        <v>0</v>
      </c>
      <c r="N125" s="109">
        <f t="shared" si="17"/>
        <v>0</v>
      </c>
      <c r="O125" s="109">
        <f t="shared" si="17"/>
        <v>0</v>
      </c>
      <c r="P125" s="109">
        <f t="shared" si="17"/>
        <v>0</v>
      </c>
      <c r="Q125" s="109">
        <f t="shared" si="17"/>
        <v>0</v>
      </c>
      <c r="R125" s="109">
        <f t="shared" si="17"/>
        <v>0</v>
      </c>
      <c r="S125" s="109">
        <f t="shared" si="17"/>
        <v>0</v>
      </c>
      <c r="T125" s="109">
        <f t="shared" si="15"/>
        <v>0</v>
      </c>
      <c r="U125" s="72"/>
      <c r="V125" s="92"/>
      <c r="W125" s="93"/>
      <c r="X125" s="93"/>
      <c r="Y125" s="93"/>
      <c r="Z125" s="81"/>
      <c r="AA125" s="81"/>
      <c r="AB125" s="81"/>
      <c r="AC125" s="104">
        <v>1</v>
      </c>
      <c r="AD125" s="104">
        <f t="shared" si="16"/>
        <v>1</v>
      </c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3"/>
      <c r="AT125" s="83"/>
      <c r="AU125" s="83"/>
    </row>
    <row r="126" spans="1:47" ht="7.5" customHeight="1" x14ac:dyDescent="0.2">
      <c r="A126" s="8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3"/>
      <c r="M126" s="73"/>
      <c r="N126" s="73"/>
      <c r="O126" s="73"/>
      <c r="P126" s="72"/>
      <c r="Q126" s="72"/>
      <c r="R126" s="72"/>
      <c r="S126" s="72"/>
      <c r="T126" s="72"/>
      <c r="U126" s="72"/>
      <c r="V126" s="92"/>
      <c r="W126" s="93"/>
      <c r="X126" s="93"/>
      <c r="Y126" s="93"/>
      <c r="Z126" s="81"/>
      <c r="AA126" s="81"/>
      <c r="AB126" s="81"/>
      <c r="AC126" s="104"/>
      <c r="AD126" s="104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3"/>
      <c r="AT126" s="83"/>
      <c r="AU126" s="83"/>
    </row>
    <row r="127" spans="1:47" x14ac:dyDescent="0.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6"/>
      <c r="V127" s="95"/>
      <c r="W127" s="95"/>
      <c r="X127" s="95"/>
      <c r="Y127" s="86"/>
      <c r="Z127" s="86"/>
      <c r="AA127" s="84"/>
      <c r="AB127" s="84"/>
      <c r="AC127" s="104"/>
      <c r="AD127" s="104"/>
      <c r="AE127" s="84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</row>
    <row r="128" spans="1:47" ht="15" customHeight="1" x14ac:dyDescent="0.2">
      <c r="A128" s="8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4"/>
      <c r="V128" s="95"/>
      <c r="W128" s="95"/>
      <c r="X128" s="115" t="s">
        <v>1774</v>
      </c>
      <c r="Y128" s="86"/>
      <c r="Z128" s="86"/>
      <c r="AA128" s="84"/>
      <c r="AB128" s="84"/>
      <c r="AC128" s="104"/>
      <c r="AD128" s="104"/>
      <c r="AE128" s="84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</row>
    <row r="129" spans="1:47" ht="13.5" thickBot="1" x14ac:dyDescent="0.25">
      <c r="A129" s="81"/>
      <c r="B129" s="72"/>
      <c r="C129" s="77" t="s">
        <v>1707</v>
      </c>
      <c r="D129" s="78"/>
      <c r="E129" s="78"/>
      <c r="F129" s="78"/>
      <c r="G129" s="78"/>
      <c r="H129" s="78"/>
      <c r="I129" s="78"/>
      <c r="J129" s="78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4"/>
      <c r="V129" s="95"/>
      <c r="W129" s="95"/>
      <c r="X129" s="95"/>
      <c r="Y129" s="86"/>
      <c r="Z129" s="86"/>
      <c r="AA129" s="84"/>
      <c r="AB129" s="84"/>
      <c r="AC129" s="104"/>
      <c r="AD129" s="104"/>
      <c r="AE129" s="84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</row>
    <row r="130" spans="1:47" x14ac:dyDescent="0.2">
      <c r="A130" s="8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3"/>
      <c r="U130" s="74"/>
      <c r="V130" s="95"/>
      <c r="W130" s="95"/>
      <c r="X130" s="95"/>
      <c r="Y130" s="86"/>
      <c r="Z130" s="86"/>
      <c r="AA130" s="84"/>
      <c r="AB130" s="84"/>
      <c r="AC130" s="104"/>
      <c r="AD130" s="104"/>
      <c r="AE130" s="84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</row>
    <row r="131" spans="1:47" ht="37.5" customHeight="1" x14ac:dyDescent="0.2">
      <c r="A131" s="81"/>
      <c r="B131" s="72"/>
      <c r="C131" s="75" t="s">
        <v>1731</v>
      </c>
      <c r="D131" s="75" t="s">
        <v>1730</v>
      </c>
      <c r="E131" s="75" t="s">
        <v>1729</v>
      </c>
      <c r="F131" s="75" t="s">
        <v>1732</v>
      </c>
      <c r="G131" s="75" t="s">
        <v>1733</v>
      </c>
      <c r="H131" s="75" t="s">
        <v>1734</v>
      </c>
      <c r="I131" s="75" t="s">
        <v>1735</v>
      </c>
      <c r="J131" s="75" t="s">
        <v>1736</v>
      </c>
      <c r="K131" s="75" t="s">
        <v>1737</v>
      </c>
      <c r="L131" s="75" t="s">
        <v>1738</v>
      </c>
      <c r="M131" s="75" t="s">
        <v>1739</v>
      </c>
      <c r="N131" s="75" t="s">
        <v>1740</v>
      </c>
      <c r="O131" s="75" t="s">
        <v>1741</v>
      </c>
      <c r="P131" s="75" t="s">
        <v>1742</v>
      </c>
      <c r="Q131" s="75" t="s">
        <v>1743</v>
      </c>
      <c r="R131" s="75" t="s">
        <v>1744</v>
      </c>
      <c r="S131" s="75" t="s">
        <v>1745</v>
      </c>
      <c r="T131" s="75" t="s">
        <v>1750</v>
      </c>
      <c r="U131" s="74"/>
      <c r="V131" s="95"/>
      <c r="W131" s="95"/>
      <c r="X131" s="95"/>
      <c r="Y131" s="86"/>
      <c r="Z131" s="86"/>
      <c r="AA131" s="84"/>
      <c r="AB131" s="84"/>
      <c r="AC131" s="104"/>
      <c r="AD131" s="104">
        <v>0</v>
      </c>
      <c r="AE131" s="84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</row>
    <row r="132" spans="1:47" ht="12.75" hidden="1" customHeight="1" x14ac:dyDescent="0.2">
      <c r="A132" s="81"/>
      <c r="B132" s="72"/>
      <c r="C132" s="111">
        <f>IF('DA-DAS contributeur2'!B10="Réserve pour aléas","Réserve",IF('DA-DAS contributeur2'!B10="Réserve pour imprévus","Réserve",'DA-DAS contributeur2'!B10))</f>
        <v>0</v>
      </c>
      <c r="D132" s="111">
        <f>'DA-DAS contributeur2'!D10</f>
        <v>0</v>
      </c>
      <c r="E132" s="100">
        <f>'DA-DAS contributeur2'!F10</f>
        <v>0</v>
      </c>
      <c r="F132" s="100">
        <f>'DA-DAS contributeur2'!G10</f>
        <v>0</v>
      </c>
      <c r="G132" s="100">
        <f>'DA-DAS contributeur2'!H10</f>
        <v>0</v>
      </c>
      <c r="H132" s="100">
        <f>'DA-DAS contributeur2'!I10</f>
        <v>0</v>
      </c>
      <c r="I132" s="100">
        <f>'DA-DAS contributeur2'!J10</f>
        <v>0</v>
      </c>
      <c r="J132" s="100">
        <f>'DA-DAS contributeur2'!K10</f>
        <v>0</v>
      </c>
      <c r="K132" s="100">
        <f>'DA-DAS contributeur2'!L10</f>
        <v>0</v>
      </c>
      <c r="L132" s="100">
        <f>'DA-DAS contributeur2'!M10</f>
        <v>0</v>
      </c>
      <c r="M132" s="100">
        <f>'DA-DAS contributeur2'!N10</f>
        <v>0</v>
      </c>
      <c r="N132" s="100">
        <f>'DA-DAS contributeur2'!O10</f>
        <v>0</v>
      </c>
      <c r="O132" s="100">
        <f>'DA-DAS contributeur2'!P10</f>
        <v>0</v>
      </c>
      <c r="P132" s="100">
        <f>'DA-DAS contributeur2'!Q10</f>
        <v>0</v>
      </c>
      <c r="Q132" s="100">
        <f>'DA-DAS contributeur2'!R10</f>
        <v>0</v>
      </c>
      <c r="R132" s="100">
        <f>'DA-DAS contributeur2'!S10</f>
        <v>0</v>
      </c>
      <c r="S132" s="100">
        <f>'DA-DAS contributeur2'!T10</f>
        <v>0</v>
      </c>
      <c r="T132" s="101">
        <f>SUM(E132:S132)</f>
        <v>0</v>
      </c>
      <c r="U132" s="88"/>
      <c r="V132" s="95"/>
      <c r="W132" s="92"/>
      <c r="X132" s="95"/>
      <c r="Y132" s="86"/>
      <c r="Z132" s="86"/>
      <c r="AA132" s="84"/>
      <c r="AB132" s="84"/>
      <c r="AC132" s="104">
        <v>1</v>
      </c>
      <c r="AD132" s="104">
        <f>IF(SUBTOTAL(103,AC132)=1,AD131+1,AD131)</f>
        <v>0</v>
      </c>
      <c r="AE132" s="84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</row>
    <row r="133" spans="1:47" ht="12.75" hidden="1" customHeight="1" x14ac:dyDescent="0.2">
      <c r="A133" s="81"/>
      <c r="B133" s="72"/>
      <c r="C133" s="114">
        <f>IF('DA-DAS contributeur2'!B11="Réserve pour aléas","Réserve",IF('DA-DAS contributeur2'!B11="Réserve pour imprévus","Réserve",'DA-DAS contributeur2'!B11))</f>
        <v>0</v>
      </c>
      <c r="D133" s="114">
        <f>'DA-DAS contributeur2'!D11</f>
        <v>0</v>
      </c>
      <c r="E133" s="102">
        <f>'DA-DAS contributeur2'!F11</f>
        <v>0</v>
      </c>
      <c r="F133" s="102">
        <f>'DA-DAS contributeur2'!G11</f>
        <v>0</v>
      </c>
      <c r="G133" s="102">
        <f>'DA-DAS contributeur2'!H11</f>
        <v>0</v>
      </c>
      <c r="H133" s="102">
        <f>'DA-DAS contributeur2'!I11</f>
        <v>0</v>
      </c>
      <c r="I133" s="102">
        <f>'DA-DAS contributeur2'!J11</f>
        <v>0</v>
      </c>
      <c r="J133" s="102">
        <f>'DA-DAS contributeur2'!K11</f>
        <v>0</v>
      </c>
      <c r="K133" s="102">
        <f>'DA-DAS contributeur2'!L11</f>
        <v>0</v>
      </c>
      <c r="L133" s="102">
        <f>'DA-DAS contributeur2'!M11</f>
        <v>0</v>
      </c>
      <c r="M133" s="102">
        <f>'DA-DAS contributeur2'!N11</f>
        <v>0</v>
      </c>
      <c r="N133" s="102">
        <f>'DA-DAS contributeur2'!O11</f>
        <v>0</v>
      </c>
      <c r="O133" s="102">
        <f>'DA-DAS contributeur2'!P11</f>
        <v>0</v>
      </c>
      <c r="P133" s="102">
        <f>'DA-DAS contributeur2'!Q11</f>
        <v>0</v>
      </c>
      <c r="Q133" s="102">
        <f>'DA-DAS contributeur2'!R11</f>
        <v>0</v>
      </c>
      <c r="R133" s="102">
        <f>'DA-DAS contributeur2'!S11</f>
        <v>0</v>
      </c>
      <c r="S133" s="102">
        <f>'DA-DAS contributeur2'!T11</f>
        <v>0</v>
      </c>
      <c r="T133" s="103">
        <f t="shared" ref="T133:T167" si="18">SUM(E133:S133)</f>
        <v>0</v>
      </c>
      <c r="U133" s="88"/>
      <c r="V133" s="95"/>
      <c r="W133" s="92"/>
      <c r="X133" s="95"/>
      <c r="Y133" s="86"/>
      <c r="Z133" s="86"/>
      <c r="AA133" s="84"/>
      <c r="AB133" s="84"/>
      <c r="AC133" s="104">
        <v>1</v>
      </c>
      <c r="AD133" s="104">
        <f t="shared" ref="AD133:AD167" si="19">IF(SUBTOTAL(103,AC133)=1,AD132+1,AD132)</f>
        <v>0</v>
      </c>
      <c r="AE133" s="84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</row>
    <row r="134" spans="1:47" ht="12.75" hidden="1" customHeight="1" x14ac:dyDescent="0.2">
      <c r="A134" s="81"/>
      <c r="B134" s="72"/>
      <c r="C134" s="114">
        <f>IF('DA-DAS contributeur2'!B12="Réserve pour aléas","Réserve",IF('DA-DAS contributeur2'!B12="Réserve pour imprévus","Réserve",'DA-DAS contributeur2'!B12))</f>
        <v>0</v>
      </c>
      <c r="D134" s="114">
        <f>'DA-DAS contributeur2'!D12</f>
        <v>0</v>
      </c>
      <c r="E134" s="102">
        <f>'DA-DAS contributeur2'!F12</f>
        <v>0</v>
      </c>
      <c r="F134" s="102">
        <f>'DA-DAS contributeur2'!G12</f>
        <v>0</v>
      </c>
      <c r="G134" s="102">
        <f>'DA-DAS contributeur2'!H12</f>
        <v>0</v>
      </c>
      <c r="H134" s="102">
        <f>'DA-DAS contributeur2'!I12</f>
        <v>0</v>
      </c>
      <c r="I134" s="102">
        <f>'DA-DAS contributeur2'!J12</f>
        <v>0</v>
      </c>
      <c r="J134" s="102">
        <f>'DA-DAS contributeur2'!K12</f>
        <v>0</v>
      </c>
      <c r="K134" s="102">
        <f>'DA-DAS contributeur2'!L12</f>
        <v>0</v>
      </c>
      <c r="L134" s="102">
        <f>'DA-DAS contributeur2'!M12</f>
        <v>0</v>
      </c>
      <c r="M134" s="102">
        <f>'DA-DAS contributeur2'!N12</f>
        <v>0</v>
      </c>
      <c r="N134" s="102">
        <f>'DA-DAS contributeur2'!O12</f>
        <v>0</v>
      </c>
      <c r="O134" s="102">
        <f>'DA-DAS contributeur2'!P12</f>
        <v>0</v>
      </c>
      <c r="P134" s="102">
        <f>'DA-DAS contributeur2'!Q12</f>
        <v>0</v>
      </c>
      <c r="Q134" s="102">
        <f>'DA-DAS contributeur2'!R12</f>
        <v>0</v>
      </c>
      <c r="R134" s="102">
        <f>'DA-DAS contributeur2'!S12</f>
        <v>0</v>
      </c>
      <c r="S134" s="102">
        <f>'DA-DAS contributeur2'!T12</f>
        <v>0</v>
      </c>
      <c r="T134" s="103">
        <f t="shared" si="18"/>
        <v>0</v>
      </c>
      <c r="U134" s="88"/>
      <c r="V134" s="95"/>
      <c r="W134" s="92"/>
      <c r="X134" s="95"/>
      <c r="Y134" s="86"/>
      <c r="Z134" s="86"/>
      <c r="AA134" s="84"/>
      <c r="AB134" s="84"/>
      <c r="AC134" s="104">
        <v>1</v>
      </c>
      <c r="AD134" s="104">
        <f t="shared" si="19"/>
        <v>0</v>
      </c>
      <c r="AE134" s="84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</row>
    <row r="135" spans="1:47" ht="12.75" hidden="1" customHeight="1" x14ac:dyDescent="0.2">
      <c r="A135" s="81"/>
      <c r="B135" s="72"/>
      <c r="C135" s="114">
        <f>IF('DA-DAS contributeur2'!B13="Réserve pour aléas","Réserve",IF('DA-DAS contributeur2'!B13="Réserve pour imprévus","Réserve",'DA-DAS contributeur2'!B13))</f>
        <v>0</v>
      </c>
      <c r="D135" s="114">
        <f>'DA-DAS contributeur2'!D13</f>
        <v>0</v>
      </c>
      <c r="E135" s="102">
        <f>'DA-DAS contributeur2'!F13</f>
        <v>0</v>
      </c>
      <c r="F135" s="102">
        <f>'DA-DAS contributeur2'!G13</f>
        <v>0</v>
      </c>
      <c r="G135" s="102">
        <f>'DA-DAS contributeur2'!H13</f>
        <v>0</v>
      </c>
      <c r="H135" s="102">
        <f>'DA-DAS contributeur2'!I13</f>
        <v>0</v>
      </c>
      <c r="I135" s="102">
        <f>'DA-DAS contributeur2'!J13</f>
        <v>0</v>
      </c>
      <c r="J135" s="102">
        <f>'DA-DAS contributeur2'!K13</f>
        <v>0</v>
      </c>
      <c r="K135" s="102">
        <f>'DA-DAS contributeur2'!L13</f>
        <v>0</v>
      </c>
      <c r="L135" s="102">
        <f>'DA-DAS contributeur2'!M13</f>
        <v>0</v>
      </c>
      <c r="M135" s="102">
        <f>'DA-DAS contributeur2'!N13</f>
        <v>0</v>
      </c>
      <c r="N135" s="102">
        <f>'DA-DAS contributeur2'!O13</f>
        <v>0</v>
      </c>
      <c r="O135" s="102">
        <f>'DA-DAS contributeur2'!P13</f>
        <v>0</v>
      </c>
      <c r="P135" s="102">
        <f>'DA-DAS contributeur2'!Q13</f>
        <v>0</v>
      </c>
      <c r="Q135" s="102">
        <f>'DA-DAS contributeur2'!R13</f>
        <v>0</v>
      </c>
      <c r="R135" s="102">
        <f>'DA-DAS contributeur2'!S13</f>
        <v>0</v>
      </c>
      <c r="S135" s="102">
        <f>'DA-DAS contributeur2'!T13</f>
        <v>0</v>
      </c>
      <c r="T135" s="103">
        <f t="shared" si="18"/>
        <v>0</v>
      </c>
      <c r="U135" s="88"/>
      <c r="V135" s="95"/>
      <c r="W135" s="95"/>
      <c r="X135" s="95"/>
      <c r="Y135" s="86"/>
      <c r="Z135" s="86"/>
      <c r="AA135" s="84"/>
      <c r="AB135" s="84"/>
      <c r="AC135" s="104">
        <v>1</v>
      </c>
      <c r="AD135" s="104">
        <f t="shared" si="19"/>
        <v>0</v>
      </c>
      <c r="AE135" s="84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</row>
    <row r="136" spans="1:47" ht="12.75" hidden="1" customHeight="1" x14ac:dyDescent="0.2">
      <c r="A136" s="81"/>
      <c r="B136" s="72"/>
      <c r="C136" s="114">
        <f>IF('DA-DAS contributeur2'!B14="Réserve pour aléas","Réserve",IF('DA-DAS contributeur2'!B14="Réserve pour imprévus","Réserve",'DA-DAS contributeur2'!B14))</f>
        <v>0</v>
      </c>
      <c r="D136" s="114">
        <f>'DA-DAS contributeur2'!D14</f>
        <v>0</v>
      </c>
      <c r="E136" s="102">
        <f>'DA-DAS contributeur2'!F14</f>
        <v>0</v>
      </c>
      <c r="F136" s="102">
        <f>'DA-DAS contributeur2'!G14</f>
        <v>0</v>
      </c>
      <c r="G136" s="102">
        <f>'DA-DAS contributeur2'!H14</f>
        <v>0</v>
      </c>
      <c r="H136" s="102">
        <f>'DA-DAS contributeur2'!I14</f>
        <v>0</v>
      </c>
      <c r="I136" s="102">
        <f>'DA-DAS contributeur2'!J14</f>
        <v>0</v>
      </c>
      <c r="J136" s="102">
        <f>'DA-DAS contributeur2'!K14</f>
        <v>0</v>
      </c>
      <c r="K136" s="102">
        <f>'DA-DAS contributeur2'!L14</f>
        <v>0</v>
      </c>
      <c r="L136" s="102">
        <f>'DA-DAS contributeur2'!M14</f>
        <v>0</v>
      </c>
      <c r="M136" s="102">
        <f>'DA-DAS contributeur2'!N14</f>
        <v>0</v>
      </c>
      <c r="N136" s="102">
        <f>'DA-DAS contributeur2'!O14</f>
        <v>0</v>
      </c>
      <c r="O136" s="102">
        <f>'DA-DAS contributeur2'!P14</f>
        <v>0</v>
      </c>
      <c r="P136" s="102">
        <f>'DA-DAS contributeur2'!Q14</f>
        <v>0</v>
      </c>
      <c r="Q136" s="102">
        <f>'DA-DAS contributeur2'!R14</f>
        <v>0</v>
      </c>
      <c r="R136" s="102">
        <f>'DA-DAS contributeur2'!S14</f>
        <v>0</v>
      </c>
      <c r="S136" s="102">
        <f>'DA-DAS contributeur2'!T14</f>
        <v>0</v>
      </c>
      <c r="T136" s="103">
        <f t="shared" si="18"/>
        <v>0</v>
      </c>
      <c r="U136" s="88"/>
      <c r="V136" s="95"/>
      <c r="W136" s="95"/>
      <c r="X136" s="95"/>
      <c r="Y136" s="86"/>
      <c r="Z136" s="86"/>
      <c r="AA136" s="84"/>
      <c r="AB136" s="84"/>
      <c r="AC136" s="104">
        <v>1</v>
      </c>
      <c r="AD136" s="104">
        <f t="shared" si="19"/>
        <v>0</v>
      </c>
      <c r="AE136" s="84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</row>
    <row r="137" spans="1:47" ht="12.75" hidden="1" customHeight="1" x14ac:dyDescent="0.2">
      <c r="A137" s="81"/>
      <c r="B137" s="72"/>
      <c r="C137" s="114">
        <f>IF('DA-DAS contributeur2'!B15="Réserve pour aléas","Réserve",IF('DA-DAS contributeur2'!B15="Réserve pour imprévus","Réserve",'DA-DAS contributeur2'!B15))</f>
        <v>0</v>
      </c>
      <c r="D137" s="114">
        <f>'DA-DAS contributeur2'!D15</f>
        <v>0</v>
      </c>
      <c r="E137" s="102">
        <f>'DA-DAS contributeur2'!F15</f>
        <v>0</v>
      </c>
      <c r="F137" s="102">
        <f>'DA-DAS contributeur2'!G15</f>
        <v>0</v>
      </c>
      <c r="G137" s="102">
        <f>'DA-DAS contributeur2'!H15</f>
        <v>0</v>
      </c>
      <c r="H137" s="102">
        <f>'DA-DAS contributeur2'!I15</f>
        <v>0</v>
      </c>
      <c r="I137" s="102">
        <f>'DA-DAS contributeur2'!J15</f>
        <v>0</v>
      </c>
      <c r="J137" s="102">
        <f>'DA-DAS contributeur2'!K15</f>
        <v>0</v>
      </c>
      <c r="K137" s="102">
        <f>'DA-DAS contributeur2'!L15</f>
        <v>0</v>
      </c>
      <c r="L137" s="102">
        <f>'DA-DAS contributeur2'!M15</f>
        <v>0</v>
      </c>
      <c r="M137" s="102">
        <f>'DA-DAS contributeur2'!N15</f>
        <v>0</v>
      </c>
      <c r="N137" s="102">
        <f>'DA-DAS contributeur2'!O15</f>
        <v>0</v>
      </c>
      <c r="O137" s="102">
        <f>'DA-DAS contributeur2'!P15</f>
        <v>0</v>
      </c>
      <c r="P137" s="102">
        <f>'DA-DAS contributeur2'!Q15</f>
        <v>0</v>
      </c>
      <c r="Q137" s="102">
        <f>'DA-DAS contributeur2'!R15</f>
        <v>0</v>
      </c>
      <c r="R137" s="102">
        <f>'DA-DAS contributeur2'!S15</f>
        <v>0</v>
      </c>
      <c r="S137" s="102">
        <f>'DA-DAS contributeur2'!T15</f>
        <v>0</v>
      </c>
      <c r="T137" s="103">
        <f t="shared" si="18"/>
        <v>0</v>
      </c>
      <c r="U137" s="88"/>
      <c r="V137" s="95"/>
      <c r="W137" s="95"/>
      <c r="X137" s="95"/>
      <c r="Y137" s="86"/>
      <c r="Z137" s="86"/>
      <c r="AA137" s="84"/>
      <c r="AB137" s="84"/>
      <c r="AC137" s="104">
        <v>1</v>
      </c>
      <c r="AD137" s="104">
        <f t="shared" si="19"/>
        <v>0</v>
      </c>
      <c r="AE137" s="84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</row>
    <row r="138" spans="1:47" ht="12.75" hidden="1" customHeight="1" x14ac:dyDescent="0.2">
      <c r="A138" s="81"/>
      <c r="B138" s="72"/>
      <c r="C138" s="114">
        <f>IF('DA-DAS contributeur2'!B16="Réserve pour aléas","Réserve",IF('DA-DAS contributeur2'!B16="Réserve pour imprévus","Réserve",'DA-DAS contributeur2'!B16))</f>
        <v>0</v>
      </c>
      <c r="D138" s="114">
        <f>'DA-DAS contributeur2'!D16</f>
        <v>0</v>
      </c>
      <c r="E138" s="102">
        <f>'DA-DAS contributeur2'!F16</f>
        <v>0</v>
      </c>
      <c r="F138" s="102">
        <f>'DA-DAS contributeur2'!G16</f>
        <v>0</v>
      </c>
      <c r="G138" s="102">
        <f>'DA-DAS contributeur2'!H16</f>
        <v>0</v>
      </c>
      <c r="H138" s="102">
        <f>'DA-DAS contributeur2'!I16</f>
        <v>0</v>
      </c>
      <c r="I138" s="102">
        <f>'DA-DAS contributeur2'!J16</f>
        <v>0</v>
      </c>
      <c r="J138" s="102">
        <f>'DA-DAS contributeur2'!K16</f>
        <v>0</v>
      </c>
      <c r="K138" s="102">
        <f>'DA-DAS contributeur2'!L16</f>
        <v>0</v>
      </c>
      <c r="L138" s="102">
        <f>'DA-DAS contributeur2'!M16</f>
        <v>0</v>
      </c>
      <c r="M138" s="102">
        <f>'DA-DAS contributeur2'!N16</f>
        <v>0</v>
      </c>
      <c r="N138" s="102">
        <f>'DA-DAS contributeur2'!O16</f>
        <v>0</v>
      </c>
      <c r="O138" s="102">
        <f>'DA-DAS contributeur2'!P16</f>
        <v>0</v>
      </c>
      <c r="P138" s="102">
        <f>'DA-DAS contributeur2'!Q16</f>
        <v>0</v>
      </c>
      <c r="Q138" s="102">
        <f>'DA-DAS contributeur2'!R16</f>
        <v>0</v>
      </c>
      <c r="R138" s="102">
        <f>'DA-DAS contributeur2'!S16</f>
        <v>0</v>
      </c>
      <c r="S138" s="102">
        <f>'DA-DAS contributeur2'!T16</f>
        <v>0</v>
      </c>
      <c r="T138" s="103">
        <f t="shared" si="18"/>
        <v>0</v>
      </c>
      <c r="U138" s="88"/>
      <c r="V138" s="95"/>
      <c r="W138" s="95"/>
      <c r="X138" s="95"/>
      <c r="Y138" s="86"/>
      <c r="Z138" s="86"/>
      <c r="AA138" s="84"/>
      <c r="AB138" s="84"/>
      <c r="AC138" s="104">
        <v>1</v>
      </c>
      <c r="AD138" s="104">
        <f t="shared" si="19"/>
        <v>0</v>
      </c>
      <c r="AE138" s="84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</row>
    <row r="139" spans="1:47" ht="12.75" hidden="1" customHeight="1" x14ac:dyDescent="0.2">
      <c r="A139" s="81"/>
      <c r="B139" s="72"/>
      <c r="C139" s="114">
        <f>IF('DA-DAS contributeur2'!B17="Réserve pour aléas","Réserve",IF('DA-DAS contributeur2'!B17="Réserve pour imprévus","Réserve",'DA-DAS contributeur2'!B17))</f>
        <v>0</v>
      </c>
      <c r="D139" s="114">
        <f>'DA-DAS contributeur2'!D17</f>
        <v>0</v>
      </c>
      <c r="E139" s="102">
        <f>'DA-DAS contributeur2'!F17</f>
        <v>0</v>
      </c>
      <c r="F139" s="102">
        <f>'DA-DAS contributeur2'!G17</f>
        <v>0</v>
      </c>
      <c r="G139" s="102">
        <f>'DA-DAS contributeur2'!H17</f>
        <v>0</v>
      </c>
      <c r="H139" s="102">
        <f>'DA-DAS contributeur2'!I17</f>
        <v>0</v>
      </c>
      <c r="I139" s="102">
        <f>'DA-DAS contributeur2'!J17</f>
        <v>0</v>
      </c>
      <c r="J139" s="102">
        <f>'DA-DAS contributeur2'!K17</f>
        <v>0</v>
      </c>
      <c r="K139" s="102">
        <f>'DA-DAS contributeur2'!L17</f>
        <v>0</v>
      </c>
      <c r="L139" s="102">
        <f>'DA-DAS contributeur2'!M17</f>
        <v>0</v>
      </c>
      <c r="M139" s="102">
        <f>'DA-DAS contributeur2'!N17</f>
        <v>0</v>
      </c>
      <c r="N139" s="102">
        <f>'DA-DAS contributeur2'!O17</f>
        <v>0</v>
      </c>
      <c r="O139" s="102">
        <f>'DA-DAS contributeur2'!P17</f>
        <v>0</v>
      </c>
      <c r="P139" s="102">
        <f>'DA-DAS contributeur2'!Q17</f>
        <v>0</v>
      </c>
      <c r="Q139" s="102">
        <f>'DA-DAS contributeur2'!R17</f>
        <v>0</v>
      </c>
      <c r="R139" s="102">
        <f>'DA-DAS contributeur2'!S17</f>
        <v>0</v>
      </c>
      <c r="S139" s="102">
        <f>'DA-DAS contributeur2'!T17</f>
        <v>0</v>
      </c>
      <c r="T139" s="103">
        <f t="shared" si="18"/>
        <v>0</v>
      </c>
      <c r="U139" s="88"/>
      <c r="V139" s="95"/>
      <c r="W139" s="95"/>
      <c r="X139" s="95"/>
      <c r="Y139" s="86"/>
      <c r="Z139" s="86"/>
      <c r="AA139" s="84"/>
      <c r="AB139" s="84"/>
      <c r="AC139" s="104">
        <v>1</v>
      </c>
      <c r="AD139" s="104">
        <f t="shared" si="19"/>
        <v>0</v>
      </c>
      <c r="AE139" s="84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</row>
    <row r="140" spans="1:47" ht="12.75" hidden="1" customHeight="1" x14ac:dyDescent="0.2">
      <c r="A140" s="81"/>
      <c r="B140" s="72"/>
      <c r="C140" s="114">
        <f>IF('DA-DAS contributeur2'!B18="Réserve pour aléas","Réserve",IF('DA-DAS contributeur2'!B18="Réserve pour imprévus","Réserve",'DA-DAS contributeur2'!B18))</f>
        <v>0</v>
      </c>
      <c r="D140" s="114">
        <f>'DA-DAS contributeur2'!D18</f>
        <v>0</v>
      </c>
      <c r="E140" s="102">
        <f>'DA-DAS contributeur2'!F18</f>
        <v>0</v>
      </c>
      <c r="F140" s="102">
        <f>'DA-DAS contributeur2'!G18</f>
        <v>0</v>
      </c>
      <c r="G140" s="102">
        <f>'DA-DAS contributeur2'!H18</f>
        <v>0</v>
      </c>
      <c r="H140" s="102">
        <f>'DA-DAS contributeur2'!I18</f>
        <v>0</v>
      </c>
      <c r="I140" s="102">
        <f>'DA-DAS contributeur2'!J18</f>
        <v>0</v>
      </c>
      <c r="J140" s="102">
        <f>'DA-DAS contributeur2'!K18</f>
        <v>0</v>
      </c>
      <c r="K140" s="102">
        <f>'DA-DAS contributeur2'!L18</f>
        <v>0</v>
      </c>
      <c r="L140" s="102">
        <f>'DA-DAS contributeur2'!M18</f>
        <v>0</v>
      </c>
      <c r="M140" s="102">
        <f>'DA-DAS contributeur2'!N18</f>
        <v>0</v>
      </c>
      <c r="N140" s="102">
        <f>'DA-DAS contributeur2'!O18</f>
        <v>0</v>
      </c>
      <c r="O140" s="102">
        <f>'DA-DAS contributeur2'!P18</f>
        <v>0</v>
      </c>
      <c r="P140" s="102">
        <f>'DA-DAS contributeur2'!Q18</f>
        <v>0</v>
      </c>
      <c r="Q140" s="102">
        <f>'DA-DAS contributeur2'!R18</f>
        <v>0</v>
      </c>
      <c r="R140" s="102">
        <f>'DA-DAS contributeur2'!S18</f>
        <v>0</v>
      </c>
      <c r="S140" s="102">
        <f>'DA-DAS contributeur2'!T18</f>
        <v>0</v>
      </c>
      <c r="T140" s="103">
        <f t="shared" si="18"/>
        <v>0</v>
      </c>
      <c r="U140" s="88"/>
      <c r="V140" s="95"/>
      <c r="W140" s="95"/>
      <c r="X140" s="95"/>
      <c r="Y140" s="86"/>
      <c r="Z140" s="86"/>
      <c r="AA140" s="84"/>
      <c r="AB140" s="84"/>
      <c r="AC140" s="104">
        <v>1</v>
      </c>
      <c r="AD140" s="104">
        <f t="shared" si="19"/>
        <v>0</v>
      </c>
      <c r="AE140" s="84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</row>
    <row r="141" spans="1:47" ht="12.75" hidden="1" customHeight="1" x14ac:dyDescent="0.2">
      <c r="A141" s="81"/>
      <c r="B141" s="72"/>
      <c r="C141" s="114">
        <f>IF('DA-DAS contributeur2'!B19="Réserve pour aléas","Réserve",IF('DA-DAS contributeur2'!B19="Réserve pour imprévus","Réserve",'DA-DAS contributeur2'!B19))</f>
        <v>0</v>
      </c>
      <c r="D141" s="114">
        <f>'DA-DAS contributeur2'!D19</f>
        <v>0</v>
      </c>
      <c r="E141" s="102">
        <f>'DA-DAS contributeur2'!F19</f>
        <v>0</v>
      </c>
      <c r="F141" s="102">
        <f>'DA-DAS contributeur2'!G19</f>
        <v>0</v>
      </c>
      <c r="G141" s="102">
        <f>'DA-DAS contributeur2'!H19</f>
        <v>0</v>
      </c>
      <c r="H141" s="102">
        <f>'DA-DAS contributeur2'!I19</f>
        <v>0</v>
      </c>
      <c r="I141" s="102">
        <f>'DA-DAS contributeur2'!J19</f>
        <v>0</v>
      </c>
      <c r="J141" s="102">
        <f>'DA-DAS contributeur2'!K19</f>
        <v>0</v>
      </c>
      <c r="K141" s="102">
        <f>'DA-DAS contributeur2'!L19</f>
        <v>0</v>
      </c>
      <c r="L141" s="102">
        <f>'DA-DAS contributeur2'!M19</f>
        <v>0</v>
      </c>
      <c r="M141" s="102">
        <f>'DA-DAS contributeur2'!N19</f>
        <v>0</v>
      </c>
      <c r="N141" s="102">
        <f>'DA-DAS contributeur2'!O19</f>
        <v>0</v>
      </c>
      <c r="O141" s="102">
        <f>'DA-DAS contributeur2'!P19</f>
        <v>0</v>
      </c>
      <c r="P141" s="102">
        <f>'DA-DAS contributeur2'!Q19</f>
        <v>0</v>
      </c>
      <c r="Q141" s="102">
        <f>'DA-DAS contributeur2'!R19</f>
        <v>0</v>
      </c>
      <c r="R141" s="102">
        <f>'DA-DAS contributeur2'!S19</f>
        <v>0</v>
      </c>
      <c r="S141" s="102">
        <f>'DA-DAS contributeur2'!T19</f>
        <v>0</v>
      </c>
      <c r="T141" s="103">
        <f t="shared" si="18"/>
        <v>0</v>
      </c>
      <c r="U141" s="88"/>
      <c r="V141" s="95"/>
      <c r="W141" s="95"/>
      <c r="X141" s="95"/>
      <c r="Y141" s="86"/>
      <c r="Z141" s="86"/>
      <c r="AA141" s="84"/>
      <c r="AB141" s="84"/>
      <c r="AC141" s="104">
        <v>1</v>
      </c>
      <c r="AD141" s="104">
        <f t="shared" si="19"/>
        <v>0</v>
      </c>
      <c r="AE141" s="84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</row>
    <row r="142" spans="1:47" ht="12.75" hidden="1" customHeight="1" x14ac:dyDescent="0.2">
      <c r="A142" s="81"/>
      <c r="B142" s="72"/>
      <c r="C142" s="114">
        <f>IF('DA-DAS contributeur2'!B20="Réserve pour aléas","Réserve",IF('DA-DAS contributeur2'!B20="Réserve pour imprévus","Réserve",'DA-DAS contributeur2'!B20))</f>
        <v>0</v>
      </c>
      <c r="D142" s="114">
        <f>'DA-DAS contributeur2'!D20</f>
        <v>0</v>
      </c>
      <c r="E142" s="102">
        <f>'DA-DAS contributeur2'!F20</f>
        <v>0</v>
      </c>
      <c r="F142" s="102">
        <f>'DA-DAS contributeur2'!G20</f>
        <v>0</v>
      </c>
      <c r="G142" s="102">
        <f>'DA-DAS contributeur2'!H20</f>
        <v>0</v>
      </c>
      <c r="H142" s="102">
        <f>'DA-DAS contributeur2'!I20</f>
        <v>0</v>
      </c>
      <c r="I142" s="102">
        <f>'DA-DAS contributeur2'!J20</f>
        <v>0</v>
      </c>
      <c r="J142" s="102">
        <f>'DA-DAS contributeur2'!K20</f>
        <v>0</v>
      </c>
      <c r="K142" s="102">
        <f>'DA-DAS contributeur2'!L20</f>
        <v>0</v>
      </c>
      <c r="L142" s="102">
        <f>'DA-DAS contributeur2'!M20</f>
        <v>0</v>
      </c>
      <c r="M142" s="102">
        <f>'DA-DAS contributeur2'!N20</f>
        <v>0</v>
      </c>
      <c r="N142" s="102">
        <f>'DA-DAS contributeur2'!O20</f>
        <v>0</v>
      </c>
      <c r="O142" s="102">
        <f>'DA-DAS contributeur2'!P20</f>
        <v>0</v>
      </c>
      <c r="P142" s="102">
        <f>'DA-DAS contributeur2'!Q20</f>
        <v>0</v>
      </c>
      <c r="Q142" s="102">
        <f>'DA-DAS contributeur2'!R20</f>
        <v>0</v>
      </c>
      <c r="R142" s="102">
        <f>'DA-DAS contributeur2'!S20</f>
        <v>0</v>
      </c>
      <c r="S142" s="102">
        <f>'DA-DAS contributeur2'!T20</f>
        <v>0</v>
      </c>
      <c r="T142" s="103">
        <f t="shared" si="18"/>
        <v>0</v>
      </c>
      <c r="U142" s="88"/>
      <c r="V142" s="95"/>
      <c r="W142" s="95"/>
      <c r="X142" s="95"/>
      <c r="Y142" s="86"/>
      <c r="Z142" s="86"/>
      <c r="AA142" s="84"/>
      <c r="AB142" s="84"/>
      <c r="AC142" s="104">
        <v>1</v>
      </c>
      <c r="AD142" s="104">
        <f t="shared" si="19"/>
        <v>0</v>
      </c>
      <c r="AE142" s="84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</row>
    <row r="143" spans="1:47" ht="12.75" hidden="1" customHeight="1" x14ac:dyDescent="0.2">
      <c r="A143" s="81"/>
      <c r="B143" s="72"/>
      <c r="C143" s="114">
        <f>IF('DA-DAS contributeur2'!B21="Réserve pour aléas","Réserve",IF('DA-DAS contributeur2'!B21="Réserve pour imprévus","Réserve",'DA-DAS contributeur2'!B21))</f>
        <v>0</v>
      </c>
      <c r="D143" s="114">
        <f>'DA-DAS contributeur2'!D21</f>
        <v>0</v>
      </c>
      <c r="E143" s="102">
        <f>'DA-DAS contributeur2'!F21</f>
        <v>0</v>
      </c>
      <c r="F143" s="102">
        <f>'DA-DAS contributeur2'!G21</f>
        <v>0</v>
      </c>
      <c r="G143" s="102">
        <f>'DA-DAS contributeur2'!H21</f>
        <v>0</v>
      </c>
      <c r="H143" s="102">
        <f>'DA-DAS contributeur2'!I21</f>
        <v>0</v>
      </c>
      <c r="I143" s="102">
        <f>'DA-DAS contributeur2'!J21</f>
        <v>0</v>
      </c>
      <c r="J143" s="102">
        <f>'DA-DAS contributeur2'!K21</f>
        <v>0</v>
      </c>
      <c r="K143" s="102">
        <f>'DA-DAS contributeur2'!L21</f>
        <v>0</v>
      </c>
      <c r="L143" s="102">
        <f>'DA-DAS contributeur2'!M21</f>
        <v>0</v>
      </c>
      <c r="M143" s="102">
        <f>'DA-DAS contributeur2'!N21</f>
        <v>0</v>
      </c>
      <c r="N143" s="102">
        <f>'DA-DAS contributeur2'!O21</f>
        <v>0</v>
      </c>
      <c r="O143" s="102">
        <f>'DA-DAS contributeur2'!P21</f>
        <v>0</v>
      </c>
      <c r="P143" s="102">
        <f>'DA-DAS contributeur2'!Q21</f>
        <v>0</v>
      </c>
      <c r="Q143" s="102">
        <f>'DA-DAS contributeur2'!R21</f>
        <v>0</v>
      </c>
      <c r="R143" s="102">
        <f>'DA-DAS contributeur2'!S21</f>
        <v>0</v>
      </c>
      <c r="S143" s="102">
        <f>'DA-DAS contributeur2'!T21</f>
        <v>0</v>
      </c>
      <c r="T143" s="103">
        <f t="shared" si="18"/>
        <v>0</v>
      </c>
      <c r="U143" s="88"/>
      <c r="V143" s="95"/>
      <c r="W143" s="95"/>
      <c r="X143" s="95"/>
      <c r="Y143" s="86"/>
      <c r="Z143" s="86"/>
      <c r="AA143" s="84"/>
      <c r="AB143" s="84"/>
      <c r="AC143" s="104">
        <v>1</v>
      </c>
      <c r="AD143" s="104">
        <f t="shared" si="19"/>
        <v>0</v>
      </c>
      <c r="AE143" s="84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</row>
    <row r="144" spans="1:47" ht="12.75" hidden="1" customHeight="1" x14ac:dyDescent="0.2">
      <c r="A144" s="81"/>
      <c r="B144" s="72"/>
      <c r="C144" s="114">
        <f>IF('DA-DAS contributeur2'!B22="Réserve pour aléas","Réserve",IF('DA-DAS contributeur2'!B22="Réserve pour imprévus","Réserve",'DA-DAS contributeur2'!B22))</f>
        <v>0</v>
      </c>
      <c r="D144" s="114">
        <f>'DA-DAS contributeur2'!D22</f>
        <v>0</v>
      </c>
      <c r="E144" s="102">
        <f>'DA-DAS contributeur2'!F22</f>
        <v>0</v>
      </c>
      <c r="F144" s="102">
        <f>'DA-DAS contributeur2'!G22</f>
        <v>0</v>
      </c>
      <c r="G144" s="102">
        <f>'DA-DAS contributeur2'!H22</f>
        <v>0</v>
      </c>
      <c r="H144" s="102">
        <f>'DA-DAS contributeur2'!I22</f>
        <v>0</v>
      </c>
      <c r="I144" s="102">
        <f>'DA-DAS contributeur2'!J22</f>
        <v>0</v>
      </c>
      <c r="J144" s="102">
        <f>'DA-DAS contributeur2'!K22</f>
        <v>0</v>
      </c>
      <c r="K144" s="102">
        <f>'DA-DAS contributeur2'!L22</f>
        <v>0</v>
      </c>
      <c r="L144" s="102">
        <f>'DA-DAS contributeur2'!M22</f>
        <v>0</v>
      </c>
      <c r="M144" s="102">
        <f>'DA-DAS contributeur2'!N22</f>
        <v>0</v>
      </c>
      <c r="N144" s="102">
        <f>'DA-DAS contributeur2'!O22</f>
        <v>0</v>
      </c>
      <c r="O144" s="102">
        <f>'DA-DAS contributeur2'!P22</f>
        <v>0</v>
      </c>
      <c r="P144" s="102">
        <f>'DA-DAS contributeur2'!Q22</f>
        <v>0</v>
      </c>
      <c r="Q144" s="102">
        <f>'DA-DAS contributeur2'!R22</f>
        <v>0</v>
      </c>
      <c r="R144" s="102">
        <f>'DA-DAS contributeur2'!S22</f>
        <v>0</v>
      </c>
      <c r="S144" s="102">
        <f>'DA-DAS contributeur2'!T22</f>
        <v>0</v>
      </c>
      <c r="T144" s="103">
        <f t="shared" si="18"/>
        <v>0</v>
      </c>
      <c r="U144" s="88"/>
      <c r="V144" s="95"/>
      <c r="W144" s="95"/>
      <c r="X144" s="95"/>
      <c r="Y144" s="86"/>
      <c r="Z144" s="86"/>
      <c r="AA144" s="84"/>
      <c r="AB144" s="84"/>
      <c r="AC144" s="104">
        <v>1</v>
      </c>
      <c r="AD144" s="104">
        <f t="shared" si="19"/>
        <v>0</v>
      </c>
      <c r="AE144" s="84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</row>
    <row r="145" spans="1:47" ht="12.75" hidden="1" customHeight="1" x14ac:dyDescent="0.2">
      <c r="A145" s="81"/>
      <c r="B145" s="72"/>
      <c r="C145" s="114">
        <f>IF('DA-DAS contributeur2'!B23="Réserve pour aléas","Réserve",IF('DA-DAS contributeur2'!B23="Réserve pour imprévus","Réserve",'DA-DAS contributeur2'!B23))</f>
        <v>0</v>
      </c>
      <c r="D145" s="114">
        <f>'DA-DAS contributeur2'!D23</f>
        <v>0</v>
      </c>
      <c r="E145" s="102">
        <f>'DA-DAS contributeur2'!F23</f>
        <v>0</v>
      </c>
      <c r="F145" s="102">
        <f>'DA-DAS contributeur2'!G23</f>
        <v>0</v>
      </c>
      <c r="G145" s="102">
        <f>'DA-DAS contributeur2'!H23</f>
        <v>0</v>
      </c>
      <c r="H145" s="102">
        <f>'DA-DAS contributeur2'!I23</f>
        <v>0</v>
      </c>
      <c r="I145" s="102">
        <f>'DA-DAS contributeur2'!J23</f>
        <v>0</v>
      </c>
      <c r="J145" s="102">
        <f>'DA-DAS contributeur2'!K23</f>
        <v>0</v>
      </c>
      <c r="K145" s="102">
        <f>'DA-DAS contributeur2'!L23</f>
        <v>0</v>
      </c>
      <c r="L145" s="102">
        <f>'DA-DAS contributeur2'!M23</f>
        <v>0</v>
      </c>
      <c r="M145" s="102">
        <f>'DA-DAS contributeur2'!N23</f>
        <v>0</v>
      </c>
      <c r="N145" s="102">
        <f>'DA-DAS contributeur2'!O23</f>
        <v>0</v>
      </c>
      <c r="O145" s="102">
        <f>'DA-DAS contributeur2'!P23</f>
        <v>0</v>
      </c>
      <c r="P145" s="102">
        <f>'DA-DAS contributeur2'!Q23</f>
        <v>0</v>
      </c>
      <c r="Q145" s="102">
        <f>'DA-DAS contributeur2'!R23</f>
        <v>0</v>
      </c>
      <c r="R145" s="102">
        <f>'DA-DAS contributeur2'!S23</f>
        <v>0</v>
      </c>
      <c r="S145" s="102">
        <f>'DA-DAS contributeur2'!T23</f>
        <v>0</v>
      </c>
      <c r="T145" s="103">
        <f t="shared" si="18"/>
        <v>0</v>
      </c>
      <c r="U145" s="88"/>
      <c r="V145" s="95"/>
      <c r="W145" s="95"/>
      <c r="X145" s="95"/>
      <c r="Y145" s="86"/>
      <c r="Z145" s="86"/>
      <c r="AA145" s="84"/>
      <c r="AB145" s="84"/>
      <c r="AC145" s="104">
        <v>1</v>
      </c>
      <c r="AD145" s="104">
        <f t="shared" si="19"/>
        <v>0</v>
      </c>
      <c r="AE145" s="84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</row>
    <row r="146" spans="1:47" ht="12.75" hidden="1" customHeight="1" x14ac:dyDescent="0.2">
      <c r="A146" s="81"/>
      <c r="B146" s="72"/>
      <c r="C146" s="114">
        <f>IF('DA-DAS contributeur2'!B24="Réserve pour aléas","Réserve",IF('DA-DAS contributeur2'!B24="Réserve pour imprévus","Réserve",'DA-DAS contributeur2'!B24))</f>
        <v>0</v>
      </c>
      <c r="D146" s="114">
        <f>'DA-DAS contributeur2'!D24</f>
        <v>0</v>
      </c>
      <c r="E146" s="102">
        <f>'DA-DAS contributeur2'!F24</f>
        <v>0</v>
      </c>
      <c r="F146" s="102">
        <f>'DA-DAS contributeur2'!G24</f>
        <v>0</v>
      </c>
      <c r="G146" s="102">
        <f>'DA-DAS contributeur2'!H24</f>
        <v>0</v>
      </c>
      <c r="H146" s="102">
        <f>'DA-DAS contributeur2'!I24</f>
        <v>0</v>
      </c>
      <c r="I146" s="102">
        <f>'DA-DAS contributeur2'!J24</f>
        <v>0</v>
      </c>
      <c r="J146" s="102">
        <f>'DA-DAS contributeur2'!K24</f>
        <v>0</v>
      </c>
      <c r="K146" s="102">
        <f>'DA-DAS contributeur2'!L24</f>
        <v>0</v>
      </c>
      <c r="L146" s="102">
        <f>'DA-DAS contributeur2'!M24</f>
        <v>0</v>
      </c>
      <c r="M146" s="102">
        <f>'DA-DAS contributeur2'!N24</f>
        <v>0</v>
      </c>
      <c r="N146" s="102">
        <f>'DA-DAS contributeur2'!O24</f>
        <v>0</v>
      </c>
      <c r="O146" s="102">
        <f>'DA-DAS contributeur2'!P24</f>
        <v>0</v>
      </c>
      <c r="P146" s="102">
        <f>'DA-DAS contributeur2'!Q24</f>
        <v>0</v>
      </c>
      <c r="Q146" s="102">
        <f>'DA-DAS contributeur2'!R24</f>
        <v>0</v>
      </c>
      <c r="R146" s="102">
        <f>'DA-DAS contributeur2'!S24</f>
        <v>0</v>
      </c>
      <c r="S146" s="102">
        <f>'DA-DAS contributeur2'!T24</f>
        <v>0</v>
      </c>
      <c r="T146" s="103">
        <f t="shared" si="18"/>
        <v>0</v>
      </c>
      <c r="U146" s="88"/>
      <c r="V146" s="95"/>
      <c r="W146" s="95"/>
      <c r="X146" s="95"/>
      <c r="Y146" s="86"/>
      <c r="Z146" s="86"/>
      <c r="AA146" s="84"/>
      <c r="AB146" s="84"/>
      <c r="AC146" s="104">
        <v>1</v>
      </c>
      <c r="AD146" s="104">
        <f t="shared" si="19"/>
        <v>0</v>
      </c>
      <c r="AE146" s="84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</row>
    <row r="147" spans="1:47" ht="12.75" hidden="1" customHeight="1" x14ac:dyDescent="0.2">
      <c r="A147" s="81"/>
      <c r="B147" s="72"/>
      <c r="C147" s="114">
        <f>IF('DA-DAS contributeur2'!B25="Réserve pour aléas","Réserve",IF('DA-DAS contributeur2'!B25="Réserve pour imprévus","Réserve",'DA-DAS contributeur2'!B25))</f>
        <v>0</v>
      </c>
      <c r="D147" s="114">
        <f>'DA-DAS contributeur2'!D25</f>
        <v>0</v>
      </c>
      <c r="E147" s="102">
        <f>'DA-DAS contributeur2'!F25</f>
        <v>0</v>
      </c>
      <c r="F147" s="102">
        <f>'DA-DAS contributeur2'!G25</f>
        <v>0</v>
      </c>
      <c r="G147" s="102">
        <f>'DA-DAS contributeur2'!H25</f>
        <v>0</v>
      </c>
      <c r="H147" s="102">
        <f>'DA-DAS contributeur2'!I25</f>
        <v>0</v>
      </c>
      <c r="I147" s="102">
        <f>'DA-DAS contributeur2'!J25</f>
        <v>0</v>
      </c>
      <c r="J147" s="102">
        <f>'DA-DAS contributeur2'!K25</f>
        <v>0</v>
      </c>
      <c r="K147" s="102">
        <f>'DA-DAS contributeur2'!L25</f>
        <v>0</v>
      </c>
      <c r="L147" s="102">
        <f>'DA-DAS contributeur2'!M25</f>
        <v>0</v>
      </c>
      <c r="M147" s="102">
        <f>'DA-DAS contributeur2'!N25</f>
        <v>0</v>
      </c>
      <c r="N147" s="102">
        <f>'DA-DAS contributeur2'!O25</f>
        <v>0</v>
      </c>
      <c r="O147" s="102">
        <f>'DA-DAS contributeur2'!P25</f>
        <v>0</v>
      </c>
      <c r="P147" s="102">
        <f>'DA-DAS contributeur2'!Q25</f>
        <v>0</v>
      </c>
      <c r="Q147" s="102">
        <f>'DA-DAS contributeur2'!R25</f>
        <v>0</v>
      </c>
      <c r="R147" s="102">
        <f>'DA-DAS contributeur2'!S25</f>
        <v>0</v>
      </c>
      <c r="S147" s="102">
        <f>'DA-DAS contributeur2'!T25</f>
        <v>0</v>
      </c>
      <c r="T147" s="103">
        <f t="shared" si="18"/>
        <v>0</v>
      </c>
      <c r="U147" s="88"/>
      <c r="V147" s="95"/>
      <c r="W147" s="95"/>
      <c r="X147" s="95"/>
      <c r="Y147" s="86"/>
      <c r="Z147" s="86"/>
      <c r="AA147" s="84"/>
      <c r="AB147" s="84"/>
      <c r="AC147" s="104">
        <v>1</v>
      </c>
      <c r="AD147" s="104">
        <f t="shared" si="19"/>
        <v>0</v>
      </c>
      <c r="AE147" s="84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</row>
    <row r="148" spans="1:47" ht="12.75" hidden="1" customHeight="1" x14ac:dyDescent="0.2">
      <c r="A148" s="81"/>
      <c r="B148" s="72"/>
      <c r="C148" s="114">
        <f>IF('DA-DAS contributeur2'!B26="Réserve pour aléas","Réserve",IF('DA-DAS contributeur2'!B26="Réserve pour imprévus","Réserve",'DA-DAS contributeur2'!B26))</f>
        <v>0</v>
      </c>
      <c r="D148" s="114">
        <f>'DA-DAS contributeur2'!D26</f>
        <v>0</v>
      </c>
      <c r="E148" s="102">
        <f>'DA-DAS contributeur2'!F26</f>
        <v>0</v>
      </c>
      <c r="F148" s="102">
        <f>'DA-DAS contributeur2'!G26</f>
        <v>0</v>
      </c>
      <c r="G148" s="102">
        <f>'DA-DAS contributeur2'!H26</f>
        <v>0</v>
      </c>
      <c r="H148" s="102">
        <f>'DA-DAS contributeur2'!I26</f>
        <v>0</v>
      </c>
      <c r="I148" s="102">
        <f>'DA-DAS contributeur2'!J26</f>
        <v>0</v>
      </c>
      <c r="J148" s="102">
        <f>'DA-DAS contributeur2'!K26</f>
        <v>0</v>
      </c>
      <c r="K148" s="102">
        <f>'DA-DAS contributeur2'!L26</f>
        <v>0</v>
      </c>
      <c r="L148" s="102">
        <f>'DA-DAS contributeur2'!M26</f>
        <v>0</v>
      </c>
      <c r="M148" s="102">
        <f>'DA-DAS contributeur2'!N26</f>
        <v>0</v>
      </c>
      <c r="N148" s="102">
        <f>'DA-DAS contributeur2'!O26</f>
        <v>0</v>
      </c>
      <c r="O148" s="102">
        <f>'DA-DAS contributeur2'!P26</f>
        <v>0</v>
      </c>
      <c r="P148" s="102">
        <f>'DA-DAS contributeur2'!Q26</f>
        <v>0</v>
      </c>
      <c r="Q148" s="102">
        <f>'DA-DAS contributeur2'!R26</f>
        <v>0</v>
      </c>
      <c r="R148" s="102">
        <f>'DA-DAS contributeur2'!S26</f>
        <v>0</v>
      </c>
      <c r="S148" s="102">
        <f>'DA-DAS contributeur2'!T26</f>
        <v>0</v>
      </c>
      <c r="T148" s="103">
        <f t="shared" si="18"/>
        <v>0</v>
      </c>
      <c r="U148" s="88"/>
      <c r="V148" s="95"/>
      <c r="W148" s="95"/>
      <c r="X148" s="95"/>
      <c r="Y148" s="86"/>
      <c r="Z148" s="86"/>
      <c r="AA148" s="84"/>
      <c r="AB148" s="84"/>
      <c r="AC148" s="104">
        <v>1</v>
      </c>
      <c r="AD148" s="104">
        <f t="shared" si="19"/>
        <v>0</v>
      </c>
      <c r="AE148" s="84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</row>
    <row r="149" spans="1:47" ht="12.75" hidden="1" customHeight="1" x14ac:dyDescent="0.2">
      <c r="A149" s="81"/>
      <c r="B149" s="72"/>
      <c r="C149" s="114">
        <f>IF('DA-DAS contributeur2'!B27="Réserve pour aléas","Réserve",IF('DA-DAS contributeur2'!B27="Réserve pour imprévus","Réserve",'DA-DAS contributeur2'!B27))</f>
        <v>0</v>
      </c>
      <c r="D149" s="114">
        <f>'DA-DAS contributeur2'!D27</f>
        <v>0</v>
      </c>
      <c r="E149" s="102">
        <f>'DA-DAS contributeur2'!F27</f>
        <v>0</v>
      </c>
      <c r="F149" s="102">
        <f>'DA-DAS contributeur2'!G27</f>
        <v>0</v>
      </c>
      <c r="G149" s="102">
        <f>'DA-DAS contributeur2'!H27</f>
        <v>0</v>
      </c>
      <c r="H149" s="102">
        <f>'DA-DAS contributeur2'!I27</f>
        <v>0</v>
      </c>
      <c r="I149" s="102">
        <f>'DA-DAS contributeur2'!J27</f>
        <v>0</v>
      </c>
      <c r="J149" s="102">
        <f>'DA-DAS contributeur2'!K27</f>
        <v>0</v>
      </c>
      <c r="K149" s="102">
        <f>'DA-DAS contributeur2'!L27</f>
        <v>0</v>
      </c>
      <c r="L149" s="102">
        <f>'DA-DAS contributeur2'!M27</f>
        <v>0</v>
      </c>
      <c r="M149" s="102">
        <f>'DA-DAS contributeur2'!N27</f>
        <v>0</v>
      </c>
      <c r="N149" s="102">
        <f>'DA-DAS contributeur2'!O27</f>
        <v>0</v>
      </c>
      <c r="O149" s="102">
        <f>'DA-DAS contributeur2'!P27</f>
        <v>0</v>
      </c>
      <c r="P149" s="102">
        <f>'DA-DAS contributeur2'!Q27</f>
        <v>0</v>
      </c>
      <c r="Q149" s="102">
        <f>'DA-DAS contributeur2'!R27</f>
        <v>0</v>
      </c>
      <c r="R149" s="102">
        <f>'DA-DAS contributeur2'!S27</f>
        <v>0</v>
      </c>
      <c r="S149" s="102">
        <f>'DA-DAS contributeur2'!T27</f>
        <v>0</v>
      </c>
      <c r="T149" s="103">
        <f t="shared" si="18"/>
        <v>0</v>
      </c>
      <c r="U149" s="88"/>
      <c r="V149" s="95"/>
      <c r="W149" s="95"/>
      <c r="X149" s="95"/>
      <c r="Y149" s="86"/>
      <c r="Z149" s="86"/>
      <c r="AA149" s="84"/>
      <c r="AB149" s="84"/>
      <c r="AC149" s="104">
        <v>1</v>
      </c>
      <c r="AD149" s="104">
        <f t="shared" si="19"/>
        <v>0</v>
      </c>
      <c r="AE149" s="84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</row>
    <row r="150" spans="1:47" ht="12.75" hidden="1" customHeight="1" x14ac:dyDescent="0.2">
      <c r="A150" s="81"/>
      <c r="B150" s="72"/>
      <c r="C150" s="114">
        <f>IF('DA-DAS contributeur2'!B28="Réserve pour aléas","Réserve",IF('DA-DAS contributeur2'!B28="Réserve pour imprévus","Réserve",'DA-DAS contributeur2'!B28))</f>
        <v>0</v>
      </c>
      <c r="D150" s="114">
        <f>'DA-DAS contributeur2'!D28</f>
        <v>0</v>
      </c>
      <c r="E150" s="102">
        <f>'DA-DAS contributeur2'!F28</f>
        <v>0</v>
      </c>
      <c r="F150" s="102">
        <f>'DA-DAS contributeur2'!G28</f>
        <v>0</v>
      </c>
      <c r="G150" s="102">
        <f>'DA-DAS contributeur2'!H28</f>
        <v>0</v>
      </c>
      <c r="H150" s="102">
        <f>'DA-DAS contributeur2'!I28</f>
        <v>0</v>
      </c>
      <c r="I150" s="102">
        <f>'DA-DAS contributeur2'!J28</f>
        <v>0</v>
      </c>
      <c r="J150" s="102">
        <f>'DA-DAS contributeur2'!K28</f>
        <v>0</v>
      </c>
      <c r="K150" s="102">
        <f>'DA-DAS contributeur2'!L28</f>
        <v>0</v>
      </c>
      <c r="L150" s="102">
        <f>'DA-DAS contributeur2'!M28</f>
        <v>0</v>
      </c>
      <c r="M150" s="102">
        <f>'DA-DAS contributeur2'!N28</f>
        <v>0</v>
      </c>
      <c r="N150" s="102">
        <f>'DA-DAS contributeur2'!O28</f>
        <v>0</v>
      </c>
      <c r="O150" s="102">
        <f>'DA-DAS contributeur2'!P28</f>
        <v>0</v>
      </c>
      <c r="P150" s="102">
        <f>'DA-DAS contributeur2'!Q28</f>
        <v>0</v>
      </c>
      <c r="Q150" s="102">
        <f>'DA-DAS contributeur2'!R28</f>
        <v>0</v>
      </c>
      <c r="R150" s="102">
        <f>'DA-DAS contributeur2'!S28</f>
        <v>0</v>
      </c>
      <c r="S150" s="102">
        <f>'DA-DAS contributeur2'!T28</f>
        <v>0</v>
      </c>
      <c r="T150" s="103">
        <f t="shared" si="18"/>
        <v>0</v>
      </c>
      <c r="U150" s="88"/>
      <c r="V150" s="95"/>
      <c r="W150" s="95"/>
      <c r="X150" s="95"/>
      <c r="Y150" s="86"/>
      <c r="Z150" s="86"/>
      <c r="AA150" s="84"/>
      <c r="AB150" s="84"/>
      <c r="AC150" s="104">
        <v>1</v>
      </c>
      <c r="AD150" s="104">
        <f t="shared" si="19"/>
        <v>0</v>
      </c>
      <c r="AE150" s="84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</row>
    <row r="151" spans="1:47" ht="12.75" hidden="1" customHeight="1" x14ac:dyDescent="0.2">
      <c r="A151" s="81"/>
      <c r="B151" s="72"/>
      <c r="C151" s="114">
        <f>IF('DA-DAS contributeur2'!B29="Réserve pour aléas","Réserve",IF('DA-DAS contributeur2'!B29="Réserve pour imprévus","Réserve",'DA-DAS contributeur2'!B29))</f>
        <v>0</v>
      </c>
      <c r="D151" s="114">
        <f>'DA-DAS contributeur2'!D29</f>
        <v>0</v>
      </c>
      <c r="E151" s="102">
        <f>'DA-DAS contributeur2'!F29</f>
        <v>0</v>
      </c>
      <c r="F151" s="102">
        <f>'DA-DAS contributeur2'!G29</f>
        <v>0</v>
      </c>
      <c r="G151" s="102">
        <f>'DA-DAS contributeur2'!H29</f>
        <v>0</v>
      </c>
      <c r="H151" s="102">
        <f>'DA-DAS contributeur2'!I29</f>
        <v>0</v>
      </c>
      <c r="I151" s="102">
        <f>'DA-DAS contributeur2'!J29</f>
        <v>0</v>
      </c>
      <c r="J151" s="102">
        <f>'DA-DAS contributeur2'!K29</f>
        <v>0</v>
      </c>
      <c r="K151" s="102">
        <f>'DA-DAS contributeur2'!L29</f>
        <v>0</v>
      </c>
      <c r="L151" s="102">
        <f>'DA-DAS contributeur2'!M29</f>
        <v>0</v>
      </c>
      <c r="M151" s="102">
        <f>'DA-DAS contributeur2'!N29</f>
        <v>0</v>
      </c>
      <c r="N151" s="102">
        <f>'DA-DAS contributeur2'!O29</f>
        <v>0</v>
      </c>
      <c r="O151" s="102">
        <f>'DA-DAS contributeur2'!P29</f>
        <v>0</v>
      </c>
      <c r="P151" s="102">
        <f>'DA-DAS contributeur2'!Q29</f>
        <v>0</v>
      </c>
      <c r="Q151" s="102">
        <f>'DA-DAS contributeur2'!R29</f>
        <v>0</v>
      </c>
      <c r="R151" s="102">
        <f>'DA-DAS contributeur2'!S29</f>
        <v>0</v>
      </c>
      <c r="S151" s="102">
        <f>'DA-DAS contributeur2'!T29</f>
        <v>0</v>
      </c>
      <c r="T151" s="103">
        <f t="shared" si="18"/>
        <v>0</v>
      </c>
      <c r="U151" s="88"/>
      <c r="V151" s="95"/>
      <c r="W151" s="95"/>
      <c r="X151" s="95"/>
      <c r="Y151" s="86"/>
      <c r="Z151" s="86"/>
      <c r="AA151" s="84"/>
      <c r="AB151" s="84"/>
      <c r="AC151" s="104">
        <v>1</v>
      </c>
      <c r="AD151" s="104">
        <f t="shared" si="19"/>
        <v>0</v>
      </c>
      <c r="AE151" s="84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</row>
    <row r="152" spans="1:47" ht="12.75" hidden="1" customHeight="1" x14ac:dyDescent="0.2">
      <c r="A152" s="81"/>
      <c r="B152" s="72"/>
      <c r="C152" s="114">
        <f>IF('DA-DAS contributeur2'!B30="Réserve pour aléas","Réserve",IF('DA-DAS contributeur2'!B30="Réserve pour imprévus","Réserve",'DA-DAS contributeur2'!B30))</f>
        <v>0</v>
      </c>
      <c r="D152" s="114">
        <f>'DA-DAS contributeur2'!D30</f>
        <v>0</v>
      </c>
      <c r="E152" s="102">
        <f>'DA-DAS contributeur2'!F30</f>
        <v>0</v>
      </c>
      <c r="F152" s="102">
        <f>'DA-DAS contributeur2'!G30</f>
        <v>0</v>
      </c>
      <c r="G152" s="102">
        <f>'DA-DAS contributeur2'!H30</f>
        <v>0</v>
      </c>
      <c r="H152" s="102">
        <f>'DA-DAS contributeur2'!I30</f>
        <v>0</v>
      </c>
      <c r="I152" s="102">
        <f>'DA-DAS contributeur2'!J30</f>
        <v>0</v>
      </c>
      <c r="J152" s="102">
        <f>'DA-DAS contributeur2'!K30</f>
        <v>0</v>
      </c>
      <c r="K152" s="102">
        <f>'DA-DAS contributeur2'!L30</f>
        <v>0</v>
      </c>
      <c r="L152" s="102">
        <f>'DA-DAS contributeur2'!M30</f>
        <v>0</v>
      </c>
      <c r="M152" s="102">
        <f>'DA-DAS contributeur2'!N30</f>
        <v>0</v>
      </c>
      <c r="N152" s="102">
        <f>'DA-DAS contributeur2'!O30</f>
        <v>0</v>
      </c>
      <c r="O152" s="102">
        <f>'DA-DAS contributeur2'!P30</f>
        <v>0</v>
      </c>
      <c r="P152" s="102">
        <f>'DA-DAS contributeur2'!Q30</f>
        <v>0</v>
      </c>
      <c r="Q152" s="102">
        <f>'DA-DAS contributeur2'!R30</f>
        <v>0</v>
      </c>
      <c r="R152" s="102">
        <f>'DA-DAS contributeur2'!S30</f>
        <v>0</v>
      </c>
      <c r="S152" s="102">
        <f>'DA-DAS contributeur2'!T30</f>
        <v>0</v>
      </c>
      <c r="T152" s="103">
        <f t="shared" si="18"/>
        <v>0</v>
      </c>
      <c r="U152" s="88"/>
      <c r="V152" s="95"/>
      <c r="W152" s="95"/>
      <c r="X152" s="95"/>
      <c r="Y152" s="86"/>
      <c r="Z152" s="86"/>
      <c r="AA152" s="84"/>
      <c r="AB152" s="84"/>
      <c r="AC152" s="104">
        <v>1</v>
      </c>
      <c r="AD152" s="104">
        <f t="shared" si="19"/>
        <v>0</v>
      </c>
      <c r="AE152" s="84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</row>
    <row r="153" spans="1:47" ht="12.75" hidden="1" customHeight="1" x14ac:dyDescent="0.2">
      <c r="A153" s="81"/>
      <c r="B153" s="72"/>
      <c r="C153" s="114">
        <f>IF('DA-DAS contributeur2'!B31="Réserve pour aléas","Réserve",IF('DA-DAS contributeur2'!B31="Réserve pour imprévus","Réserve",'DA-DAS contributeur2'!B31))</f>
        <v>0</v>
      </c>
      <c r="D153" s="114">
        <f>'DA-DAS contributeur2'!D31</f>
        <v>0</v>
      </c>
      <c r="E153" s="102">
        <f>'DA-DAS contributeur2'!F31</f>
        <v>0</v>
      </c>
      <c r="F153" s="102">
        <f>'DA-DAS contributeur2'!G31</f>
        <v>0</v>
      </c>
      <c r="G153" s="102">
        <f>'DA-DAS contributeur2'!H31</f>
        <v>0</v>
      </c>
      <c r="H153" s="102">
        <f>'DA-DAS contributeur2'!I31</f>
        <v>0</v>
      </c>
      <c r="I153" s="102">
        <f>'DA-DAS contributeur2'!J31</f>
        <v>0</v>
      </c>
      <c r="J153" s="102">
        <f>'DA-DAS contributeur2'!K31</f>
        <v>0</v>
      </c>
      <c r="K153" s="102">
        <f>'DA-DAS contributeur2'!L31</f>
        <v>0</v>
      </c>
      <c r="L153" s="102">
        <f>'DA-DAS contributeur2'!M31</f>
        <v>0</v>
      </c>
      <c r="M153" s="102">
        <f>'DA-DAS contributeur2'!N31</f>
        <v>0</v>
      </c>
      <c r="N153" s="102">
        <f>'DA-DAS contributeur2'!O31</f>
        <v>0</v>
      </c>
      <c r="O153" s="102">
        <f>'DA-DAS contributeur2'!P31</f>
        <v>0</v>
      </c>
      <c r="P153" s="102">
        <f>'DA-DAS contributeur2'!Q31</f>
        <v>0</v>
      </c>
      <c r="Q153" s="102">
        <f>'DA-DAS contributeur2'!R31</f>
        <v>0</v>
      </c>
      <c r="R153" s="102">
        <f>'DA-DAS contributeur2'!S31</f>
        <v>0</v>
      </c>
      <c r="S153" s="102">
        <f>'DA-DAS contributeur2'!T31</f>
        <v>0</v>
      </c>
      <c r="T153" s="103">
        <f t="shared" si="18"/>
        <v>0</v>
      </c>
      <c r="U153" s="88"/>
      <c r="V153" s="95"/>
      <c r="W153" s="95"/>
      <c r="X153" s="95"/>
      <c r="Y153" s="86"/>
      <c r="Z153" s="86"/>
      <c r="AA153" s="84"/>
      <c r="AB153" s="84"/>
      <c r="AC153" s="104">
        <v>1</v>
      </c>
      <c r="AD153" s="104">
        <f t="shared" si="19"/>
        <v>0</v>
      </c>
      <c r="AE153" s="84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</row>
    <row r="154" spans="1:47" ht="12.75" hidden="1" customHeight="1" x14ac:dyDescent="0.2">
      <c r="A154" s="81"/>
      <c r="B154" s="72"/>
      <c r="C154" s="114">
        <f>IF('DA-DAS contributeur2'!B32="Réserve pour aléas","Réserve",IF('DA-DAS contributeur2'!B32="Réserve pour imprévus","Réserve",'DA-DAS contributeur2'!B32))</f>
        <v>0</v>
      </c>
      <c r="D154" s="114">
        <f>'DA-DAS contributeur2'!D32</f>
        <v>0</v>
      </c>
      <c r="E154" s="102">
        <f>'DA-DAS contributeur2'!F32</f>
        <v>0</v>
      </c>
      <c r="F154" s="102">
        <f>'DA-DAS contributeur2'!G32</f>
        <v>0</v>
      </c>
      <c r="G154" s="102">
        <f>'DA-DAS contributeur2'!H32</f>
        <v>0</v>
      </c>
      <c r="H154" s="102">
        <f>'DA-DAS contributeur2'!I32</f>
        <v>0</v>
      </c>
      <c r="I154" s="102">
        <f>'DA-DAS contributeur2'!J32</f>
        <v>0</v>
      </c>
      <c r="J154" s="102">
        <f>'DA-DAS contributeur2'!K32</f>
        <v>0</v>
      </c>
      <c r="K154" s="102">
        <f>'DA-DAS contributeur2'!L32</f>
        <v>0</v>
      </c>
      <c r="L154" s="102">
        <f>'DA-DAS contributeur2'!M32</f>
        <v>0</v>
      </c>
      <c r="M154" s="102">
        <f>'DA-DAS contributeur2'!N32</f>
        <v>0</v>
      </c>
      <c r="N154" s="102">
        <f>'DA-DAS contributeur2'!O32</f>
        <v>0</v>
      </c>
      <c r="O154" s="102">
        <f>'DA-DAS contributeur2'!P32</f>
        <v>0</v>
      </c>
      <c r="P154" s="102">
        <f>'DA-DAS contributeur2'!Q32</f>
        <v>0</v>
      </c>
      <c r="Q154" s="102">
        <f>'DA-DAS contributeur2'!R32</f>
        <v>0</v>
      </c>
      <c r="R154" s="102">
        <f>'DA-DAS contributeur2'!S32</f>
        <v>0</v>
      </c>
      <c r="S154" s="102">
        <f>'DA-DAS contributeur2'!T32</f>
        <v>0</v>
      </c>
      <c r="T154" s="103">
        <f t="shared" si="18"/>
        <v>0</v>
      </c>
      <c r="U154" s="88"/>
      <c r="V154" s="95"/>
      <c r="W154" s="95"/>
      <c r="X154" s="95"/>
      <c r="Y154" s="86"/>
      <c r="Z154" s="86"/>
      <c r="AA154" s="84"/>
      <c r="AB154" s="84"/>
      <c r="AC154" s="104">
        <v>1</v>
      </c>
      <c r="AD154" s="104">
        <f t="shared" si="19"/>
        <v>0</v>
      </c>
      <c r="AE154" s="84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</row>
    <row r="155" spans="1:47" ht="12.75" hidden="1" customHeight="1" x14ac:dyDescent="0.2">
      <c r="A155" s="81"/>
      <c r="B155" s="72"/>
      <c r="C155" s="114">
        <f>IF('DA-DAS contributeur2'!B33="Réserve pour aléas","Réserve",IF('DA-DAS contributeur2'!B33="Réserve pour imprévus","Réserve",'DA-DAS contributeur2'!B33))</f>
        <v>0</v>
      </c>
      <c r="D155" s="114">
        <f>'DA-DAS contributeur2'!D33</f>
        <v>0</v>
      </c>
      <c r="E155" s="102">
        <f>'DA-DAS contributeur2'!F33</f>
        <v>0</v>
      </c>
      <c r="F155" s="102">
        <f>'DA-DAS contributeur2'!G33</f>
        <v>0</v>
      </c>
      <c r="G155" s="102">
        <f>'DA-DAS contributeur2'!H33</f>
        <v>0</v>
      </c>
      <c r="H155" s="102">
        <f>'DA-DAS contributeur2'!I33</f>
        <v>0</v>
      </c>
      <c r="I155" s="102">
        <f>'DA-DAS contributeur2'!J33</f>
        <v>0</v>
      </c>
      <c r="J155" s="102">
        <f>'DA-DAS contributeur2'!K33</f>
        <v>0</v>
      </c>
      <c r="K155" s="102">
        <f>'DA-DAS contributeur2'!L33</f>
        <v>0</v>
      </c>
      <c r="L155" s="102">
        <f>'DA-DAS contributeur2'!M33</f>
        <v>0</v>
      </c>
      <c r="M155" s="102">
        <f>'DA-DAS contributeur2'!N33</f>
        <v>0</v>
      </c>
      <c r="N155" s="102">
        <f>'DA-DAS contributeur2'!O33</f>
        <v>0</v>
      </c>
      <c r="O155" s="102">
        <f>'DA-DAS contributeur2'!P33</f>
        <v>0</v>
      </c>
      <c r="P155" s="102">
        <f>'DA-DAS contributeur2'!Q33</f>
        <v>0</v>
      </c>
      <c r="Q155" s="102">
        <f>'DA-DAS contributeur2'!R33</f>
        <v>0</v>
      </c>
      <c r="R155" s="102">
        <f>'DA-DAS contributeur2'!S33</f>
        <v>0</v>
      </c>
      <c r="S155" s="102">
        <f>'DA-DAS contributeur2'!T33</f>
        <v>0</v>
      </c>
      <c r="T155" s="103">
        <f t="shared" si="18"/>
        <v>0</v>
      </c>
      <c r="U155" s="88"/>
      <c r="V155" s="95"/>
      <c r="W155" s="95"/>
      <c r="X155" s="95"/>
      <c r="Y155" s="86"/>
      <c r="Z155" s="86"/>
      <c r="AA155" s="84"/>
      <c r="AB155" s="84"/>
      <c r="AC155" s="104">
        <v>1</v>
      </c>
      <c r="AD155" s="104">
        <f t="shared" si="19"/>
        <v>0</v>
      </c>
      <c r="AE155" s="84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</row>
    <row r="156" spans="1:47" ht="12.75" hidden="1" customHeight="1" x14ac:dyDescent="0.2">
      <c r="A156" s="81"/>
      <c r="B156" s="72"/>
      <c r="C156" s="114">
        <f>IF('DA-DAS contributeur2'!B34="Réserve pour aléas","Réserve",IF('DA-DAS contributeur2'!B34="Réserve pour imprévus","Réserve",'DA-DAS contributeur2'!B34))</f>
        <v>0</v>
      </c>
      <c r="D156" s="114">
        <f>'DA-DAS contributeur2'!D34</f>
        <v>0</v>
      </c>
      <c r="E156" s="102">
        <f>'DA-DAS contributeur2'!F34</f>
        <v>0</v>
      </c>
      <c r="F156" s="102">
        <f>'DA-DAS contributeur2'!G34</f>
        <v>0</v>
      </c>
      <c r="G156" s="102">
        <f>'DA-DAS contributeur2'!H34</f>
        <v>0</v>
      </c>
      <c r="H156" s="102">
        <f>'DA-DAS contributeur2'!I34</f>
        <v>0</v>
      </c>
      <c r="I156" s="102">
        <f>'DA-DAS contributeur2'!J34</f>
        <v>0</v>
      </c>
      <c r="J156" s="102">
        <f>'DA-DAS contributeur2'!K34</f>
        <v>0</v>
      </c>
      <c r="K156" s="102">
        <f>'DA-DAS contributeur2'!L34</f>
        <v>0</v>
      </c>
      <c r="L156" s="102">
        <f>'DA-DAS contributeur2'!M34</f>
        <v>0</v>
      </c>
      <c r="M156" s="102">
        <f>'DA-DAS contributeur2'!N34</f>
        <v>0</v>
      </c>
      <c r="N156" s="102">
        <f>'DA-DAS contributeur2'!O34</f>
        <v>0</v>
      </c>
      <c r="O156" s="102">
        <f>'DA-DAS contributeur2'!P34</f>
        <v>0</v>
      </c>
      <c r="P156" s="102">
        <f>'DA-DAS contributeur2'!Q34</f>
        <v>0</v>
      </c>
      <c r="Q156" s="102">
        <f>'DA-DAS contributeur2'!R34</f>
        <v>0</v>
      </c>
      <c r="R156" s="102">
        <f>'DA-DAS contributeur2'!S34</f>
        <v>0</v>
      </c>
      <c r="S156" s="102">
        <f>'DA-DAS contributeur2'!T34</f>
        <v>0</v>
      </c>
      <c r="T156" s="103">
        <f t="shared" si="18"/>
        <v>0</v>
      </c>
      <c r="U156" s="88"/>
      <c r="V156" s="95"/>
      <c r="W156" s="95"/>
      <c r="X156" s="95"/>
      <c r="Y156" s="86"/>
      <c r="Z156" s="86"/>
      <c r="AA156" s="84"/>
      <c r="AB156" s="84"/>
      <c r="AC156" s="104">
        <v>1</v>
      </c>
      <c r="AD156" s="104">
        <f t="shared" si="19"/>
        <v>0</v>
      </c>
      <c r="AE156" s="84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</row>
    <row r="157" spans="1:47" ht="12.75" hidden="1" customHeight="1" x14ac:dyDescent="0.2">
      <c r="A157" s="81"/>
      <c r="B157" s="72"/>
      <c r="C157" s="114">
        <f>IF('DA-DAS contributeur2'!B35="Réserve pour aléas","Réserve",IF('DA-DAS contributeur2'!B35="Réserve pour imprévus","Réserve",'DA-DAS contributeur2'!B35))</f>
        <v>0</v>
      </c>
      <c r="D157" s="114">
        <f>'DA-DAS contributeur2'!D35</f>
        <v>0</v>
      </c>
      <c r="E157" s="102">
        <f>'DA-DAS contributeur2'!F35</f>
        <v>0</v>
      </c>
      <c r="F157" s="102">
        <f>'DA-DAS contributeur2'!G35</f>
        <v>0</v>
      </c>
      <c r="G157" s="102">
        <f>'DA-DAS contributeur2'!H35</f>
        <v>0</v>
      </c>
      <c r="H157" s="102">
        <f>'DA-DAS contributeur2'!I35</f>
        <v>0</v>
      </c>
      <c r="I157" s="102">
        <f>'DA-DAS contributeur2'!J35</f>
        <v>0</v>
      </c>
      <c r="J157" s="102">
        <f>'DA-DAS contributeur2'!K35</f>
        <v>0</v>
      </c>
      <c r="K157" s="102">
        <f>'DA-DAS contributeur2'!L35</f>
        <v>0</v>
      </c>
      <c r="L157" s="102">
        <f>'DA-DAS contributeur2'!M35</f>
        <v>0</v>
      </c>
      <c r="M157" s="102">
        <f>'DA-DAS contributeur2'!N35</f>
        <v>0</v>
      </c>
      <c r="N157" s="102">
        <f>'DA-DAS contributeur2'!O35</f>
        <v>0</v>
      </c>
      <c r="O157" s="102">
        <f>'DA-DAS contributeur2'!P35</f>
        <v>0</v>
      </c>
      <c r="P157" s="102">
        <f>'DA-DAS contributeur2'!Q35</f>
        <v>0</v>
      </c>
      <c r="Q157" s="102">
        <f>'DA-DAS contributeur2'!R35</f>
        <v>0</v>
      </c>
      <c r="R157" s="102">
        <f>'DA-DAS contributeur2'!S35</f>
        <v>0</v>
      </c>
      <c r="S157" s="102">
        <f>'DA-DAS contributeur2'!T35</f>
        <v>0</v>
      </c>
      <c r="T157" s="103">
        <f t="shared" si="18"/>
        <v>0</v>
      </c>
      <c r="U157" s="88"/>
      <c r="V157" s="95"/>
      <c r="W157" s="95"/>
      <c r="X157" s="95"/>
      <c r="Y157" s="86"/>
      <c r="Z157" s="86"/>
      <c r="AA157" s="84"/>
      <c r="AB157" s="84"/>
      <c r="AC157" s="104">
        <v>1</v>
      </c>
      <c r="AD157" s="104">
        <f t="shared" si="19"/>
        <v>0</v>
      </c>
      <c r="AE157" s="84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</row>
    <row r="158" spans="1:47" ht="12.75" hidden="1" customHeight="1" x14ac:dyDescent="0.2">
      <c r="A158" s="81"/>
      <c r="B158" s="72"/>
      <c r="C158" s="114">
        <f>IF('DA-DAS contributeur2'!B36="Réserve pour aléas","Réserve",IF('DA-DAS contributeur2'!B36="Réserve pour imprévus","Réserve",'DA-DAS contributeur2'!B36))</f>
        <v>0</v>
      </c>
      <c r="D158" s="114">
        <f>'DA-DAS contributeur2'!D36</f>
        <v>0</v>
      </c>
      <c r="E158" s="102">
        <f>'DA-DAS contributeur2'!F36</f>
        <v>0</v>
      </c>
      <c r="F158" s="102">
        <f>'DA-DAS contributeur2'!G36</f>
        <v>0</v>
      </c>
      <c r="G158" s="102">
        <f>'DA-DAS contributeur2'!H36</f>
        <v>0</v>
      </c>
      <c r="H158" s="102">
        <f>'DA-DAS contributeur2'!I36</f>
        <v>0</v>
      </c>
      <c r="I158" s="102">
        <f>'DA-DAS contributeur2'!J36</f>
        <v>0</v>
      </c>
      <c r="J158" s="102">
        <f>'DA-DAS contributeur2'!K36</f>
        <v>0</v>
      </c>
      <c r="K158" s="102">
        <f>'DA-DAS contributeur2'!L36</f>
        <v>0</v>
      </c>
      <c r="L158" s="102">
        <f>'DA-DAS contributeur2'!M36</f>
        <v>0</v>
      </c>
      <c r="M158" s="102">
        <f>'DA-DAS contributeur2'!N36</f>
        <v>0</v>
      </c>
      <c r="N158" s="102">
        <f>'DA-DAS contributeur2'!O36</f>
        <v>0</v>
      </c>
      <c r="O158" s="102">
        <f>'DA-DAS contributeur2'!P36</f>
        <v>0</v>
      </c>
      <c r="P158" s="102">
        <f>'DA-DAS contributeur2'!Q36</f>
        <v>0</v>
      </c>
      <c r="Q158" s="102">
        <f>'DA-DAS contributeur2'!R36</f>
        <v>0</v>
      </c>
      <c r="R158" s="102">
        <f>'DA-DAS contributeur2'!S36</f>
        <v>0</v>
      </c>
      <c r="S158" s="102">
        <f>'DA-DAS contributeur2'!T36</f>
        <v>0</v>
      </c>
      <c r="T158" s="103">
        <f t="shared" si="18"/>
        <v>0</v>
      </c>
      <c r="U158" s="88"/>
      <c r="V158" s="95"/>
      <c r="W158" s="95"/>
      <c r="X158" s="95"/>
      <c r="Y158" s="86"/>
      <c r="Z158" s="86"/>
      <c r="AA158" s="84"/>
      <c r="AB158" s="84"/>
      <c r="AC158" s="104">
        <v>1</v>
      </c>
      <c r="AD158" s="104">
        <f t="shared" si="19"/>
        <v>0</v>
      </c>
      <c r="AE158" s="84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</row>
    <row r="159" spans="1:47" ht="12.75" hidden="1" customHeight="1" x14ac:dyDescent="0.2">
      <c r="A159" s="81"/>
      <c r="B159" s="72"/>
      <c r="C159" s="114">
        <f>IF('DA-DAS contributeur2'!B37="Réserve pour aléas","Réserve",IF('DA-DAS contributeur2'!B37="Réserve pour imprévus","Réserve",'DA-DAS contributeur2'!B37))</f>
        <v>0</v>
      </c>
      <c r="D159" s="114">
        <f>'DA-DAS contributeur2'!D37</f>
        <v>0</v>
      </c>
      <c r="E159" s="102">
        <f>'DA-DAS contributeur2'!F37</f>
        <v>0</v>
      </c>
      <c r="F159" s="102">
        <f>'DA-DAS contributeur2'!G37</f>
        <v>0</v>
      </c>
      <c r="G159" s="102">
        <f>'DA-DAS contributeur2'!H37</f>
        <v>0</v>
      </c>
      <c r="H159" s="102">
        <f>'DA-DAS contributeur2'!I37</f>
        <v>0</v>
      </c>
      <c r="I159" s="102">
        <f>'DA-DAS contributeur2'!J37</f>
        <v>0</v>
      </c>
      <c r="J159" s="102">
        <f>'DA-DAS contributeur2'!K37</f>
        <v>0</v>
      </c>
      <c r="K159" s="102">
        <f>'DA-DAS contributeur2'!L37</f>
        <v>0</v>
      </c>
      <c r="L159" s="102">
        <f>'DA-DAS contributeur2'!M37</f>
        <v>0</v>
      </c>
      <c r="M159" s="102">
        <f>'DA-DAS contributeur2'!N37</f>
        <v>0</v>
      </c>
      <c r="N159" s="102">
        <f>'DA-DAS contributeur2'!O37</f>
        <v>0</v>
      </c>
      <c r="O159" s="102">
        <f>'DA-DAS contributeur2'!P37</f>
        <v>0</v>
      </c>
      <c r="P159" s="102">
        <f>'DA-DAS contributeur2'!Q37</f>
        <v>0</v>
      </c>
      <c r="Q159" s="102">
        <f>'DA-DAS contributeur2'!R37</f>
        <v>0</v>
      </c>
      <c r="R159" s="102">
        <f>'DA-DAS contributeur2'!S37</f>
        <v>0</v>
      </c>
      <c r="S159" s="102">
        <f>'DA-DAS contributeur2'!T37</f>
        <v>0</v>
      </c>
      <c r="T159" s="103">
        <f t="shared" si="18"/>
        <v>0</v>
      </c>
      <c r="U159" s="88"/>
      <c r="V159" s="95"/>
      <c r="W159" s="95"/>
      <c r="X159" s="95"/>
      <c r="Y159" s="86"/>
      <c r="Z159" s="86"/>
      <c r="AA159" s="84"/>
      <c r="AB159" s="84"/>
      <c r="AC159" s="104">
        <v>1</v>
      </c>
      <c r="AD159" s="104">
        <f t="shared" si="19"/>
        <v>0</v>
      </c>
      <c r="AE159" s="84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</row>
    <row r="160" spans="1:47" ht="12.75" hidden="1" customHeight="1" x14ac:dyDescent="0.2">
      <c r="A160" s="81"/>
      <c r="B160" s="72"/>
      <c r="C160" s="114">
        <f>IF('DA-DAS contributeur2'!B38="Réserve pour aléas","Réserve",IF('DA-DAS contributeur2'!B38="Réserve pour imprévus","Réserve",'DA-DAS contributeur2'!B38))</f>
        <v>0</v>
      </c>
      <c r="D160" s="114">
        <f>'DA-DAS contributeur2'!D38</f>
        <v>0</v>
      </c>
      <c r="E160" s="102">
        <f>'DA-DAS contributeur2'!F38</f>
        <v>0</v>
      </c>
      <c r="F160" s="102">
        <f>'DA-DAS contributeur2'!G38</f>
        <v>0</v>
      </c>
      <c r="G160" s="102">
        <f>'DA-DAS contributeur2'!H38</f>
        <v>0</v>
      </c>
      <c r="H160" s="102">
        <f>'DA-DAS contributeur2'!I38</f>
        <v>0</v>
      </c>
      <c r="I160" s="102">
        <f>'DA-DAS contributeur2'!J38</f>
        <v>0</v>
      </c>
      <c r="J160" s="102">
        <f>'DA-DAS contributeur2'!K38</f>
        <v>0</v>
      </c>
      <c r="K160" s="102">
        <f>'DA-DAS contributeur2'!L38</f>
        <v>0</v>
      </c>
      <c r="L160" s="102">
        <f>'DA-DAS contributeur2'!M38</f>
        <v>0</v>
      </c>
      <c r="M160" s="102">
        <f>'DA-DAS contributeur2'!N38</f>
        <v>0</v>
      </c>
      <c r="N160" s="102">
        <f>'DA-DAS contributeur2'!O38</f>
        <v>0</v>
      </c>
      <c r="O160" s="102">
        <f>'DA-DAS contributeur2'!P38</f>
        <v>0</v>
      </c>
      <c r="P160" s="102">
        <f>'DA-DAS contributeur2'!Q38</f>
        <v>0</v>
      </c>
      <c r="Q160" s="102">
        <f>'DA-DAS contributeur2'!R38</f>
        <v>0</v>
      </c>
      <c r="R160" s="102">
        <f>'DA-DAS contributeur2'!S38</f>
        <v>0</v>
      </c>
      <c r="S160" s="102">
        <f>'DA-DAS contributeur2'!T38</f>
        <v>0</v>
      </c>
      <c r="T160" s="103">
        <f t="shared" si="18"/>
        <v>0</v>
      </c>
      <c r="U160" s="88"/>
      <c r="V160" s="95"/>
      <c r="W160" s="95"/>
      <c r="X160" s="95"/>
      <c r="Y160" s="86"/>
      <c r="Z160" s="86"/>
      <c r="AA160" s="84"/>
      <c r="AB160" s="84"/>
      <c r="AC160" s="104">
        <v>1</v>
      </c>
      <c r="AD160" s="104">
        <f t="shared" si="19"/>
        <v>0</v>
      </c>
      <c r="AE160" s="84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</row>
    <row r="161" spans="1:47" ht="12.75" hidden="1" customHeight="1" x14ac:dyDescent="0.2">
      <c r="A161" s="81"/>
      <c r="B161" s="72"/>
      <c r="C161" s="114">
        <f>IF('DA-DAS contributeur2'!B39="Réserve pour aléas","Réserve",IF('DA-DAS contributeur2'!B39="Réserve pour imprévus","Réserve",'DA-DAS contributeur2'!B39))</f>
        <v>0</v>
      </c>
      <c r="D161" s="114">
        <f>'DA-DAS contributeur2'!D39</f>
        <v>0</v>
      </c>
      <c r="E161" s="102">
        <f>'DA-DAS contributeur2'!F39</f>
        <v>0</v>
      </c>
      <c r="F161" s="102">
        <f>'DA-DAS contributeur2'!G39</f>
        <v>0</v>
      </c>
      <c r="G161" s="102">
        <f>'DA-DAS contributeur2'!H39</f>
        <v>0</v>
      </c>
      <c r="H161" s="102">
        <f>'DA-DAS contributeur2'!I39</f>
        <v>0</v>
      </c>
      <c r="I161" s="102">
        <f>'DA-DAS contributeur2'!J39</f>
        <v>0</v>
      </c>
      <c r="J161" s="102">
        <f>'DA-DAS contributeur2'!K39</f>
        <v>0</v>
      </c>
      <c r="K161" s="102">
        <f>'DA-DAS contributeur2'!L39</f>
        <v>0</v>
      </c>
      <c r="L161" s="102">
        <f>'DA-DAS contributeur2'!M39</f>
        <v>0</v>
      </c>
      <c r="M161" s="102">
        <f>'DA-DAS contributeur2'!N39</f>
        <v>0</v>
      </c>
      <c r="N161" s="102">
        <f>'DA-DAS contributeur2'!O39</f>
        <v>0</v>
      </c>
      <c r="O161" s="102">
        <f>'DA-DAS contributeur2'!P39</f>
        <v>0</v>
      </c>
      <c r="P161" s="102">
        <f>'DA-DAS contributeur2'!Q39</f>
        <v>0</v>
      </c>
      <c r="Q161" s="102">
        <f>'DA-DAS contributeur2'!R39</f>
        <v>0</v>
      </c>
      <c r="R161" s="102">
        <f>'DA-DAS contributeur2'!S39</f>
        <v>0</v>
      </c>
      <c r="S161" s="102">
        <f>'DA-DAS contributeur2'!T39</f>
        <v>0</v>
      </c>
      <c r="T161" s="103">
        <f t="shared" si="18"/>
        <v>0</v>
      </c>
      <c r="U161" s="88"/>
      <c r="V161" s="95"/>
      <c r="W161" s="95"/>
      <c r="X161" s="95"/>
      <c r="Y161" s="86"/>
      <c r="Z161" s="86"/>
      <c r="AA161" s="84"/>
      <c r="AB161" s="84"/>
      <c r="AC161" s="104">
        <v>1</v>
      </c>
      <c r="AD161" s="104">
        <f t="shared" si="19"/>
        <v>0</v>
      </c>
      <c r="AE161" s="84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</row>
    <row r="162" spans="1:47" ht="12.75" hidden="1" customHeight="1" x14ac:dyDescent="0.2">
      <c r="A162" s="81"/>
      <c r="B162" s="72"/>
      <c r="C162" s="114">
        <f>IF('DA-DAS contributeur2'!B40="Réserve pour aléas","Réserve",IF('DA-DAS contributeur2'!B40="Réserve pour imprévus","Réserve",'DA-DAS contributeur2'!B40))</f>
        <v>0</v>
      </c>
      <c r="D162" s="114">
        <f>'DA-DAS contributeur2'!D40</f>
        <v>0</v>
      </c>
      <c r="E162" s="102">
        <f>'DA-DAS contributeur2'!F40</f>
        <v>0</v>
      </c>
      <c r="F162" s="102">
        <f>'DA-DAS contributeur2'!G40</f>
        <v>0</v>
      </c>
      <c r="G162" s="102">
        <f>'DA-DAS contributeur2'!H40</f>
        <v>0</v>
      </c>
      <c r="H162" s="102">
        <f>'DA-DAS contributeur2'!I40</f>
        <v>0</v>
      </c>
      <c r="I162" s="102">
        <f>'DA-DAS contributeur2'!J40</f>
        <v>0</v>
      </c>
      <c r="J162" s="102">
        <f>'DA-DAS contributeur2'!K40</f>
        <v>0</v>
      </c>
      <c r="K162" s="102">
        <f>'DA-DAS contributeur2'!L40</f>
        <v>0</v>
      </c>
      <c r="L162" s="102">
        <f>'DA-DAS contributeur2'!M40</f>
        <v>0</v>
      </c>
      <c r="M162" s="102">
        <f>'DA-DAS contributeur2'!N40</f>
        <v>0</v>
      </c>
      <c r="N162" s="102">
        <f>'DA-DAS contributeur2'!O40</f>
        <v>0</v>
      </c>
      <c r="O162" s="102">
        <f>'DA-DAS contributeur2'!P40</f>
        <v>0</v>
      </c>
      <c r="P162" s="102">
        <f>'DA-DAS contributeur2'!Q40</f>
        <v>0</v>
      </c>
      <c r="Q162" s="102">
        <f>'DA-DAS contributeur2'!R40</f>
        <v>0</v>
      </c>
      <c r="R162" s="102">
        <f>'DA-DAS contributeur2'!S40</f>
        <v>0</v>
      </c>
      <c r="S162" s="102">
        <f>'DA-DAS contributeur2'!T40</f>
        <v>0</v>
      </c>
      <c r="T162" s="103">
        <f t="shared" si="18"/>
        <v>0</v>
      </c>
      <c r="U162" s="88"/>
      <c r="V162" s="95"/>
      <c r="W162" s="95"/>
      <c r="X162" s="95"/>
      <c r="Y162" s="86"/>
      <c r="Z162" s="86"/>
      <c r="AA162" s="84"/>
      <c r="AB162" s="84"/>
      <c r="AC162" s="104">
        <v>1</v>
      </c>
      <c r="AD162" s="104">
        <f t="shared" si="19"/>
        <v>0</v>
      </c>
      <c r="AE162" s="84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</row>
    <row r="163" spans="1:47" ht="12.75" hidden="1" customHeight="1" x14ac:dyDescent="0.2">
      <c r="A163" s="81"/>
      <c r="B163" s="72"/>
      <c r="C163" s="114">
        <f>IF('DA-DAS contributeur2'!B41="Réserve pour aléas","Réserve",IF('DA-DAS contributeur2'!B41="Réserve pour imprévus","Réserve",'DA-DAS contributeur2'!B41))</f>
        <v>0</v>
      </c>
      <c r="D163" s="114">
        <f>'DA-DAS contributeur2'!D41</f>
        <v>0</v>
      </c>
      <c r="E163" s="102">
        <f>'DA-DAS contributeur2'!F41</f>
        <v>0</v>
      </c>
      <c r="F163" s="102">
        <f>'DA-DAS contributeur2'!G41</f>
        <v>0</v>
      </c>
      <c r="G163" s="102">
        <f>'DA-DAS contributeur2'!H41</f>
        <v>0</v>
      </c>
      <c r="H163" s="102">
        <f>'DA-DAS contributeur2'!I41</f>
        <v>0</v>
      </c>
      <c r="I163" s="102">
        <f>'DA-DAS contributeur2'!J41</f>
        <v>0</v>
      </c>
      <c r="J163" s="102">
        <f>'DA-DAS contributeur2'!K41</f>
        <v>0</v>
      </c>
      <c r="K163" s="102">
        <f>'DA-DAS contributeur2'!L41</f>
        <v>0</v>
      </c>
      <c r="L163" s="102">
        <f>'DA-DAS contributeur2'!M41</f>
        <v>0</v>
      </c>
      <c r="M163" s="102">
        <f>'DA-DAS contributeur2'!N41</f>
        <v>0</v>
      </c>
      <c r="N163" s="102">
        <f>'DA-DAS contributeur2'!O41</f>
        <v>0</v>
      </c>
      <c r="O163" s="102">
        <f>'DA-DAS contributeur2'!P41</f>
        <v>0</v>
      </c>
      <c r="P163" s="102">
        <f>'DA-DAS contributeur2'!Q41</f>
        <v>0</v>
      </c>
      <c r="Q163" s="102">
        <f>'DA-DAS contributeur2'!R41</f>
        <v>0</v>
      </c>
      <c r="R163" s="102">
        <f>'DA-DAS contributeur2'!S41</f>
        <v>0</v>
      </c>
      <c r="S163" s="102">
        <f>'DA-DAS contributeur2'!T41</f>
        <v>0</v>
      </c>
      <c r="T163" s="103">
        <f t="shared" si="18"/>
        <v>0</v>
      </c>
      <c r="U163" s="88"/>
      <c r="V163" s="95"/>
      <c r="W163" s="95"/>
      <c r="X163" s="95"/>
      <c r="Y163" s="86"/>
      <c r="Z163" s="86"/>
      <c r="AA163" s="84"/>
      <c r="AB163" s="84"/>
      <c r="AC163" s="104">
        <v>1</v>
      </c>
      <c r="AD163" s="104">
        <f t="shared" si="19"/>
        <v>0</v>
      </c>
      <c r="AE163" s="84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</row>
    <row r="164" spans="1:47" ht="12.75" hidden="1" customHeight="1" x14ac:dyDescent="0.2">
      <c r="A164" s="81"/>
      <c r="B164" s="72"/>
      <c r="C164" s="114">
        <f>IF('DA-DAS contributeur2'!B42="Réserve pour aléas","Réserve",IF('DA-DAS contributeur2'!B42="Réserve pour imprévus","Réserve",'DA-DAS contributeur2'!B42))</f>
        <v>0</v>
      </c>
      <c r="D164" s="114">
        <f>'DA-DAS contributeur2'!D42</f>
        <v>0</v>
      </c>
      <c r="E164" s="102">
        <f>'DA-DAS contributeur2'!F42</f>
        <v>0</v>
      </c>
      <c r="F164" s="102">
        <f>'DA-DAS contributeur2'!G42</f>
        <v>0</v>
      </c>
      <c r="G164" s="102">
        <f>'DA-DAS contributeur2'!H42</f>
        <v>0</v>
      </c>
      <c r="H164" s="102">
        <f>'DA-DAS contributeur2'!I42</f>
        <v>0</v>
      </c>
      <c r="I164" s="102">
        <f>'DA-DAS contributeur2'!J42</f>
        <v>0</v>
      </c>
      <c r="J164" s="102">
        <f>'DA-DAS contributeur2'!K42</f>
        <v>0</v>
      </c>
      <c r="K164" s="102">
        <f>'DA-DAS contributeur2'!L42</f>
        <v>0</v>
      </c>
      <c r="L164" s="102">
        <f>'DA-DAS contributeur2'!M42</f>
        <v>0</v>
      </c>
      <c r="M164" s="102">
        <f>'DA-DAS contributeur2'!N42</f>
        <v>0</v>
      </c>
      <c r="N164" s="102">
        <f>'DA-DAS contributeur2'!O42</f>
        <v>0</v>
      </c>
      <c r="O164" s="102">
        <f>'DA-DAS contributeur2'!P42</f>
        <v>0</v>
      </c>
      <c r="P164" s="102">
        <f>'DA-DAS contributeur2'!Q42</f>
        <v>0</v>
      </c>
      <c r="Q164" s="102">
        <f>'DA-DAS contributeur2'!R42</f>
        <v>0</v>
      </c>
      <c r="R164" s="102">
        <f>'DA-DAS contributeur2'!S42</f>
        <v>0</v>
      </c>
      <c r="S164" s="102">
        <f>'DA-DAS contributeur2'!T42</f>
        <v>0</v>
      </c>
      <c r="T164" s="103">
        <f t="shared" si="18"/>
        <v>0</v>
      </c>
      <c r="U164" s="88"/>
      <c r="V164" s="95"/>
      <c r="W164" s="95"/>
      <c r="X164" s="95"/>
      <c r="Y164" s="86"/>
      <c r="Z164" s="86"/>
      <c r="AA164" s="84"/>
      <c r="AB164" s="84"/>
      <c r="AC164" s="104">
        <v>1</v>
      </c>
      <c r="AD164" s="104">
        <f t="shared" si="19"/>
        <v>0</v>
      </c>
      <c r="AE164" s="84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</row>
    <row r="165" spans="1:47" ht="12.75" hidden="1" customHeight="1" x14ac:dyDescent="0.2">
      <c r="A165" s="81"/>
      <c r="B165" s="72"/>
      <c r="C165" s="114">
        <f>IF('DA-DAS contributeur2'!B43="Réserve pour aléas","Réserve",IF('DA-DAS contributeur2'!B43="Réserve pour imprévus","Réserve",'DA-DAS contributeur2'!B43))</f>
        <v>0</v>
      </c>
      <c r="D165" s="114">
        <f>'DA-DAS contributeur2'!D43</f>
        <v>0</v>
      </c>
      <c r="E165" s="102">
        <f>'DA-DAS contributeur2'!F43</f>
        <v>0</v>
      </c>
      <c r="F165" s="102">
        <f>'DA-DAS contributeur2'!G43</f>
        <v>0</v>
      </c>
      <c r="G165" s="102">
        <f>'DA-DAS contributeur2'!H43</f>
        <v>0</v>
      </c>
      <c r="H165" s="102">
        <f>'DA-DAS contributeur2'!I43</f>
        <v>0</v>
      </c>
      <c r="I165" s="102">
        <f>'DA-DAS contributeur2'!J43</f>
        <v>0</v>
      </c>
      <c r="J165" s="102">
        <f>'DA-DAS contributeur2'!K43</f>
        <v>0</v>
      </c>
      <c r="K165" s="102">
        <f>'DA-DAS contributeur2'!L43</f>
        <v>0</v>
      </c>
      <c r="L165" s="102">
        <f>'DA-DAS contributeur2'!M43</f>
        <v>0</v>
      </c>
      <c r="M165" s="102">
        <f>'DA-DAS contributeur2'!N43</f>
        <v>0</v>
      </c>
      <c r="N165" s="102">
        <f>'DA-DAS contributeur2'!O43</f>
        <v>0</v>
      </c>
      <c r="O165" s="102">
        <f>'DA-DAS contributeur2'!P43</f>
        <v>0</v>
      </c>
      <c r="P165" s="102">
        <f>'DA-DAS contributeur2'!Q43</f>
        <v>0</v>
      </c>
      <c r="Q165" s="102">
        <f>'DA-DAS contributeur2'!R43</f>
        <v>0</v>
      </c>
      <c r="R165" s="102">
        <f>'DA-DAS contributeur2'!S43</f>
        <v>0</v>
      </c>
      <c r="S165" s="102">
        <f>'DA-DAS contributeur2'!T43</f>
        <v>0</v>
      </c>
      <c r="T165" s="103">
        <f t="shared" si="18"/>
        <v>0</v>
      </c>
      <c r="U165" s="88"/>
      <c r="V165" s="95"/>
      <c r="W165" s="95"/>
      <c r="X165" s="95"/>
      <c r="Y165" s="86"/>
      <c r="Z165" s="86"/>
      <c r="AA165" s="84"/>
      <c r="AB165" s="84"/>
      <c r="AC165" s="104">
        <v>1</v>
      </c>
      <c r="AD165" s="104">
        <f t="shared" si="19"/>
        <v>0</v>
      </c>
      <c r="AE165" s="84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</row>
    <row r="166" spans="1:47" ht="12.75" hidden="1" customHeight="1" x14ac:dyDescent="0.2">
      <c r="A166" s="81"/>
      <c r="B166" s="72"/>
      <c r="C166" s="114">
        <f>IF('DA-DAS contributeur2'!B44="Réserve pour aléas","Réserve",IF('DA-DAS contributeur2'!B44="Réserve pour imprévus","Réserve",'DA-DAS contributeur2'!B44))</f>
        <v>0</v>
      </c>
      <c r="D166" s="114">
        <f>'DA-DAS contributeur2'!D44</f>
        <v>0</v>
      </c>
      <c r="E166" s="102">
        <f>'DA-DAS contributeur2'!F44</f>
        <v>0</v>
      </c>
      <c r="F166" s="102">
        <f>'DA-DAS contributeur2'!G44</f>
        <v>0</v>
      </c>
      <c r="G166" s="102">
        <f>'DA-DAS contributeur2'!H44</f>
        <v>0</v>
      </c>
      <c r="H166" s="102">
        <f>'DA-DAS contributeur2'!I44</f>
        <v>0</v>
      </c>
      <c r="I166" s="102">
        <f>'DA-DAS contributeur2'!J44</f>
        <v>0</v>
      </c>
      <c r="J166" s="102">
        <f>'DA-DAS contributeur2'!K44</f>
        <v>0</v>
      </c>
      <c r="K166" s="102">
        <f>'DA-DAS contributeur2'!L44</f>
        <v>0</v>
      </c>
      <c r="L166" s="102">
        <f>'DA-DAS contributeur2'!M44</f>
        <v>0</v>
      </c>
      <c r="M166" s="102">
        <f>'DA-DAS contributeur2'!N44</f>
        <v>0</v>
      </c>
      <c r="N166" s="102">
        <f>'DA-DAS contributeur2'!O44</f>
        <v>0</v>
      </c>
      <c r="O166" s="102">
        <f>'DA-DAS contributeur2'!P44</f>
        <v>0</v>
      </c>
      <c r="P166" s="102">
        <f>'DA-DAS contributeur2'!Q44</f>
        <v>0</v>
      </c>
      <c r="Q166" s="102">
        <f>'DA-DAS contributeur2'!R44</f>
        <v>0</v>
      </c>
      <c r="R166" s="102">
        <f>'DA-DAS contributeur2'!S44</f>
        <v>0</v>
      </c>
      <c r="S166" s="102">
        <f>'DA-DAS contributeur2'!T44</f>
        <v>0</v>
      </c>
      <c r="T166" s="103">
        <f t="shared" si="18"/>
        <v>0</v>
      </c>
      <c r="U166" s="88"/>
      <c r="V166" s="95"/>
      <c r="W166" s="95"/>
      <c r="X166" s="95"/>
      <c r="Y166" s="86"/>
      <c r="Z166" s="86"/>
      <c r="AA166" s="84"/>
      <c r="AB166" s="84"/>
      <c r="AC166" s="104">
        <v>1</v>
      </c>
      <c r="AD166" s="104">
        <f t="shared" si="19"/>
        <v>0</v>
      </c>
      <c r="AE166" s="84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</row>
    <row r="167" spans="1:47" ht="12.75" customHeight="1" x14ac:dyDescent="0.2">
      <c r="A167" s="81"/>
      <c r="B167" s="72"/>
      <c r="C167" s="107"/>
      <c r="D167" s="108" t="s">
        <v>1751</v>
      </c>
      <c r="E167" s="109">
        <f>SUM(E132:E166)</f>
        <v>0</v>
      </c>
      <c r="F167" s="109">
        <f t="shared" ref="F167:S167" si="20">SUM(F132:F166)</f>
        <v>0</v>
      </c>
      <c r="G167" s="109">
        <f t="shared" si="20"/>
        <v>0</v>
      </c>
      <c r="H167" s="109">
        <f t="shared" si="20"/>
        <v>0</v>
      </c>
      <c r="I167" s="109">
        <f t="shared" si="20"/>
        <v>0</v>
      </c>
      <c r="J167" s="109">
        <f t="shared" si="20"/>
        <v>0</v>
      </c>
      <c r="K167" s="109">
        <f t="shared" si="20"/>
        <v>0</v>
      </c>
      <c r="L167" s="109">
        <f t="shared" si="20"/>
        <v>0</v>
      </c>
      <c r="M167" s="109">
        <f t="shared" si="20"/>
        <v>0</v>
      </c>
      <c r="N167" s="109">
        <f t="shared" si="20"/>
        <v>0</v>
      </c>
      <c r="O167" s="109">
        <f t="shared" si="20"/>
        <v>0</v>
      </c>
      <c r="P167" s="109">
        <f t="shared" si="20"/>
        <v>0</v>
      </c>
      <c r="Q167" s="109">
        <f t="shared" si="20"/>
        <v>0</v>
      </c>
      <c r="R167" s="109">
        <f t="shared" si="20"/>
        <v>0</v>
      </c>
      <c r="S167" s="109">
        <f t="shared" si="20"/>
        <v>0</v>
      </c>
      <c r="T167" s="109">
        <f t="shared" si="18"/>
        <v>0</v>
      </c>
      <c r="U167" s="72"/>
      <c r="V167" s="92"/>
      <c r="W167" s="93"/>
      <c r="X167" s="93"/>
      <c r="Y167" s="93"/>
      <c r="Z167" s="81"/>
      <c r="AA167" s="81"/>
      <c r="AB167" s="81"/>
      <c r="AC167" s="104">
        <v>1</v>
      </c>
      <c r="AD167" s="104">
        <f t="shared" si="19"/>
        <v>1</v>
      </c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3"/>
      <c r="AT167" s="83"/>
      <c r="AU167" s="83"/>
    </row>
    <row r="168" spans="1:47" ht="7.5" customHeight="1" x14ac:dyDescent="0.2">
      <c r="A168" s="8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3"/>
      <c r="M168" s="73"/>
      <c r="N168" s="73"/>
      <c r="O168" s="73"/>
      <c r="P168" s="72"/>
      <c r="Q168" s="72"/>
      <c r="R168" s="72"/>
      <c r="S168" s="72"/>
      <c r="T168" s="72"/>
      <c r="U168" s="76"/>
      <c r="V168" s="95"/>
      <c r="W168" s="95"/>
      <c r="X168" s="95"/>
      <c r="Y168" s="86"/>
      <c r="Z168" s="86"/>
      <c r="AA168" s="84"/>
      <c r="AB168" s="84"/>
      <c r="AC168" s="104"/>
      <c r="AD168" s="104"/>
      <c r="AE168" s="84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</row>
    <row r="169" spans="1:47" x14ac:dyDescent="0.2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2"/>
      <c r="M169" s="82"/>
      <c r="N169" s="82"/>
      <c r="O169" s="82"/>
      <c r="P169" s="81"/>
      <c r="Q169" s="81"/>
      <c r="R169" s="81"/>
      <c r="S169" s="81"/>
      <c r="T169" s="81"/>
      <c r="U169" s="86"/>
      <c r="V169" s="95"/>
      <c r="W169" s="95"/>
      <c r="X169" s="95"/>
      <c r="Y169" s="86"/>
      <c r="Z169" s="86"/>
      <c r="AA169" s="84"/>
      <c r="AB169" s="84"/>
      <c r="AC169" s="104"/>
      <c r="AD169" s="104"/>
      <c r="AE169" s="84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</row>
    <row r="170" spans="1:47" x14ac:dyDescent="0.2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2"/>
      <c r="M170" s="82"/>
      <c r="N170" s="82"/>
      <c r="O170" s="82"/>
      <c r="P170" s="81"/>
      <c r="Q170" s="81"/>
      <c r="R170" s="81"/>
      <c r="S170" s="81"/>
      <c r="T170" s="81"/>
      <c r="U170" s="86"/>
      <c r="V170" s="95"/>
      <c r="W170" s="95"/>
      <c r="X170" s="95"/>
      <c r="Y170" s="86"/>
      <c r="Z170" s="86"/>
      <c r="AA170" s="84"/>
      <c r="AB170" s="84"/>
      <c r="AC170" s="104"/>
      <c r="AD170" s="104"/>
      <c r="AE170" s="84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</row>
    <row r="171" spans="1:47" x14ac:dyDescent="0.2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2"/>
      <c r="M171" s="82"/>
      <c r="N171" s="82"/>
      <c r="O171" s="82"/>
      <c r="P171" s="81"/>
      <c r="Q171" s="81"/>
      <c r="R171" s="81"/>
      <c r="S171" s="81"/>
      <c r="T171" s="81"/>
      <c r="U171" s="86"/>
      <c r="V171" s="95"/>
      <c r="W171" s="95"/>
      <c r="X171" s="95"/>
      <c r="Y171" s="86"/>
      <c r="Z171" s="86"/>
      <c r="AA171" s="84"/>
      <c r="AB171" s="84"/>
      <c r="AC171" s="104"/>
      <c r="AD171" s="104"/>
      <c r="AE171" s="84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</row>
    <row r="172" spans="1:47" x14ac:dyDescent="0.2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2"/>
      <c r="M172" s="82"/>
      <c r="N172" s="82"/>
      <c r="O172" s="82"/>
      <c r="P172" s="81"/>
      <c r="Q172" s="81"/>
      <c r="R172" s="81"/>
      <c r="S172" s="81"/>
      <c r="T172" s="81"/>
      <c r="U172" s="86"/>
      <c r="V172" s="95"/>
      <c r="W172" s="95"/>
      <c r="X172" s="95"/>
      <c r="Y172" s="86"/>
      <c r="Z172" s="86"/>
      <c r="AA172" s="84"/>
      <c r="AB172" s="84"/>
      <c r="AC172" s="104"/>
      <c r="AD172" s="104"/>
      <c r="AE172" s="84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</row>
    <row r="173" spans="1:47" x14ac:dyDescent="0.2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2"/>
      <c r="M173" s="82"/>
      <c r="N173" s="82"/>
      <c r="O173" s="82"/>
      <c r="P173" s="81"/>
      <c r="Q173" s="81"/>
      <c r="R173" s="81"/>
      <c r="S173" s="81"/>
      <c r="T173" s="81"/>
      <c r="U173" s="86"/>
      <c r="V173" s="95"/>
      <c r="W173" s="95"/>
      <c r="X173" s="95"/>
      <c r="Y173" s="86"/>
      <c r="Z173" s="86"/>
      <c r="AA173" s="84"/>
      <c r="AB173" s="84"/>
      <c r="AC173" s="104"/>
      <c r="AD173" s="104"/>
      <c r="AE173" s="84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</row>
    <row r="174" spans="1:47" x14ac:dyDescent="0.2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2"/>
      <c r="M174" s="82"/>
      <c r="N174" s="82"/>
      <c r="O174" s="82"/>
      <c r="P174" s="81"/>
      <c r="Q174" s="81"/>
      <c r="R174" s="81"/>
      <c r="S174" s="81"/>
      <c r="T174" s="81"/>
      <c r="U174" s="86"/>
      <c r="V174" s="95"/>
      <c r="W174" s="95"/>
      <c r="X174" s="95"/>
      <c r="Y174" s="86"/>
      <c r="Z174" s="86"/>
      <c r="AA174" s="84"/>
      <c r="AB174" s="84"/>
      <c r="AC174" s="104"/>
      <c r="AD174" s="104"/>
      <c r="AE174" s="84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</row>
    <row r="175" spans="1:47" x14ac:dyDescent="0.2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2"/>
      <c r="M175" s="82"/>
      <c r="N175" s="82"/>
      <c r="O175" s="82"/>
      <c r="P175" s="81"/>
      <c r="Q175" s="81"/>
      <c r="R175" s="81"/>
      <c r="S175" s="81"/>
      <c r="T175" s="81"/>
      <c r="U175" s="86"/>
      <c r="V175" s="95"/>
      <c r="W175" s="95"/>
      <c r="X175" s="95"/>
      <c r="Y175" s="86"/>
      <c r="Z175" s="86"/>
      <c r="AA175" s="84"/>
      <c r="AB175" s="84"/>
      <c r="AC175" s="104"/>
      <c r="AD175" s="104"/>
      <c r="AE175" s="84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</row>
    <row r="176" spans="1:47" x14ac:dyDescent="0.2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2"/>
      <c r="M176" s="82"/>
      <c r="N176" s="82"/>
      <c r="O176" s="82"/>
      <c r="P176" s="81"/>
      <c r="Q176" s="81"/>
      <c r="R176" s="81"/>
      <c r="S176" s="81"/>
      <c r="T176" s="81"/>
      <c r="U176" s="86"/>
      <c r="V176" s="95"/>
      <c r="W176" s="95"/>
      <c r="X176" s="95"/>
      <c r="Y176" s="86"/>
      <c r="Z176" s="86"/>
      <c r="AA176" s="84"/>
      <c r="AB176" s="84"/>
      <c r="AC176" s="104"/>
      <c r="AD176" s="104"/>
      <c r="AE176" s="84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</row>
    <row r="177" spans="1:47" x14ac:dyDescent="0.2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2"/>
      <c r="M177" s="82"/>
      <c r="N177" s="82"/>
      <c r="O177" s="82"/>
      <c r="P177" s="81"/>
      <c r="Q177" s="81"/>
      <c r="R177" s="81"/>
      <c r="S177" s="81"/>
      <c r="T177" s="81"/>
      <c r="U177" s="86"/>
      <c r="V177" s="95"/>
      <c r="W177" s="95"/>
      <c r="X177" s="95"/>
      <c r="Y177" s="86"/>
      <c r="Z177" s="86"/>
      <c r="AA177" s="84"/>
      <c r="AB177" s="84"/>
      <c r="AC177" s="104"/>
      <c r="AD177" s="104"/>
      <c r="AE177" s="84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</row>
    <row r="178" spans="1:47" x14ac:dyDescent="0.2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2"/>
      <c r="M178" s="82"/>
      <c r="N178" s="82"/>
      <c r="O178" s="82"/>
      <c r="P178" s="81"/>
      <c r="Q178" s="81"/>
      <c r="R178" s="81"/>
      <c r="S178" s="81"/>
      <c r="T178" s="81"/>
      <c r="U178" s="86"/>
      <c r="V178" s="95"/>
      <c r="W178" s="95"/>
      <c r="X178" s="95"/>
      <c r="Y178" s="86"/>
      <c r="Z178" s="86"/>
      <c r="AA178" s="84"/>
      <c r="AB178" s="84"/>
      <c r="AC178" s="104"/>
      <c r="AD178" s="104"/>
      <c r="AE178" s="84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</row>
    <row r="179" spans="1:47" x14ac:dyDescent="0.2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2"/>
      <c r="M179" s="82"/>
      <c r="N179" s="82"/>
      <c r="O179" s="82"/>
      <c r="P179" s="81"/>
      <c r="Q179" s="81"/>
      <c r="R179" s="81"/>
      <c r="S179" s="81"/>
      <c r="T179" s="81"/>
      <c r="U179" s="86"/>
      <c r="V179" s="95"/>
      <c r="W179" s="95"/>
      <c r="X179" s="95"/>
      <c r="Y179" s="86"/>
      <c r="Z179" s="86"/>
      <c r="AA179" s="84"/>
      <c r="AB179" s="84"/>
      <c r="AC179" s="104"/>
      <c r="AD179" s="104"/>
      <c r="AE179" s="84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</row>
    <row r="180" spans="1:47" x14ac:dyDescent="0.2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2"/>
      <c r="M180" s="82"/>
      <c r="N180" s="82"/>
      <c r="O180" s="82"/>
      <c r="P180" s="81"/>
      <c r="Q180" s="81"/>
      <c r="R180" s="81"/>
      <c r="S180" s="81"/>
      <c r="T180" s="81"/>
      <c r="U180" s="86"/>
      <c r="V180" s="95"/>
      <c r="W180" s="95"/>
      <c r="X180" s="95"/>
      <c r="Y180" s="86"/>
      <c r="Z180" s="86"/>
      <c r="AA180" s="84"/>
      <c r="AB180" s="84"/>
      <c r="AC180" s="104"/>
      <c r="AD180" s="104"/>
      <c r="AE180" s="84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</row>
    <row r="181" spans="1:47" x14ac:dyDescent="0.2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2"/>
      <c r="M181" s="82"/>
      <c r="N181" s="82"/>
      <c r="O181" s="82"/>
      <c r="P181" s="81"/>
      <c r="Q181" s="81"/>
      <c r="R181" s="81"/>
      <c r="S181" s="81"/>
      <c r="T181" s="81"/>
      <c r="U181" s="86"/>
      <c r="V181" s="95"/>
      <c r="W181" s="95"/>
      <c r="X181" s="95"/>
      <c r="Y181" s="86"/>
      <c r="Z181" s="86"/>
      <c r="AA181" s="84"/>
      <c r="AB181" s="84"/>
      <c r="AC181" s="104"/>
      <c r="AD181" s="104"/>
      <c r="AE181" s="84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</row>
    <row r="182" spans="1:47" x14ac:dyDescent="0.2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2"/>
      <c r="M182" s="82"/>
      <c r="N182" s="82"/>
      <c r="O182" s="82"/>
      <c r="P182" s="81"/>
      <c r="Q182" s="81"/>
      <c r="R182" s="81"/>
      <c r="S182" s="81"/>
      <c r="T182" s="81"/>
      <c r="U182" s="86"/>
      <c r="V182" s="95"/>
      <c r="W182" s="95"/>
      <c r="X182" s="95"/>
      <c r="Y182" s="86"/>
      <c r="Z182" s="86"/>
      <c r="AA182" s="84"/>
      <c r="AB182" s="84"/>
      <c r="AC182" s="104"/>
      <c r="AD182" s="104"/>
      <c r="AE182" s="84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</row>
    <row r="183" spans="1:47" x14ac:dyDescent="0.2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2"/>
      <c r="M183" s="82"/>
      <c r="N183" s="82"/>
      <c r="O183" s="82"/>
      <c r="P183" s="81"/>
      <c r="Q183" s="81"/>
      <c r="R183" s="81"/>
      <c r="S183" s="81"/>
      <c r="T183" s="81"/>
      <c r="U183" s="86"/>
      <c r="V183" s="95"/>
      <c r="W183" s="95"/>
      <c r="X183" s="95"/>
      <c r="Y183" s="86"/>
      <c r="Z183" s="86"/>
      <c r="AA183" s="84"/>
      <c r="AB183" s="84"/>
      <c r="AC183" s="104"/>
      <c r="AD183" s="104"/>
      <c r="AE183" s="84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</row>
    <row r="184" spans="1:47" x14ac:dyDescent="0.2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2"/>
      <c r="M184" s="82"/>
      <c r="N184" s="82"/>
      <c r="O184" s="82"/>
      <c r="P184" s="81"/>
      <c r="Q184" s="81"/>
      <c r="R184" s="81"/>
      <c r="S184" s="81"/>
      <c r="T184" s="81"/>
      <c r="U184" s="86"/>
      <c r="V184" s="95"/>
      <c r="W184" s="95"/>
      <c r="X184" s="95"/>
      <c r="Y184" s="86"/>
      <c r="Z184" s="86"/>
      <c r="AA184" s="84"/>
      <c r="AB184" s="84"/>
      <c r="AC184" s="104"/>
      <c r="AD184" s="104"/>
      <c r="AE184" s="84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</row>
    <row r="185" spans="1:47" x14ac:dyDescent="0.2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2"/>
      <c r="M185" s="82"/>
      <c r="N185" s="82"/>
      <c r="O185" s="82"/>
      <c r="P185" s="81"/>
      <c r="Q185" s="81"/>
      <c r="R185" s="81"/>
      <c r="S185" s="81"/>
      <c r="T185" s="81"/>
      <c r="U185" s="86"/>
      <c r="V185" s="95"/>
      <c r="W185" s="95"/>
      <c r="X185" s="95"/>
      <c r="Y185" s="86"/>
      <c r="Z185" s="86"/>
      <c r="AA185" s="84"/>
      <c r="AB185" s="84"/>
      <c r="AC185" s="104"/>
      <c r="AD185" s="104"/>
      <c r="AE185" s="84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</row>
    <row r="186" spans="1:47" x14ac:dyDescent="0.2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2"/>
      <c r="M186" s="82"/>
      <c r="N186" s="82"/>
      <c r="O186" s="82"/>
      <c r="P186" s="81"/>
      <c r="Q186" s="81"/>
      <c r="R186" s="81"/>
      <c r="S186" s="81"/>
      <c r="T186" s="81"/>
      <c r="U186" s="86"/>
      <c r="V186" s="95"/>
      <c r="W186" s="95"/>
      <c r="X186" s="95"/>
      <c r="Y186" s="86"/>
      <c r="Z186" s="86"/>
      <c r="AA186" s="84"/>
      <c r="AB186" s="84"/>
      <c r="AC186" s="104"/>
      <c r="AD186" s="104"/>
      <c r="AE186" s="84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</row>
    <row r="187" spans="1:47" x14ac:dyDescent="0.2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2"/>
      <c r="M187" s="82"/>
      <c r="N187" s="82"/>
      <c r="O187" s="82"/>
      <c r="P187" s="81"/>
      <c r="Q187" s="81"/>
      <c r="R187" s="81"/>
      <c r="S187" s="81"/>
      <c r="T187" s="81"/>
      <c r="U187" s="86"/>
      <c r="V187" s="95"/>
      <c r="W187" s="95"/>
      <c r="X187" s="95"/>
      <c r="Y187" s="86"/>
      <c r="Z187" s="86"/>
      <c r="AA187" s="84"/>
      <c r="AB187" s="84"/>
      <c r="AC187" s="104"/>
      <c r="AD187" s="104"/>
      <c r="AE187" s="84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</row>
    <row r="188" spans="1:47" x14ac:dyDescent="0.2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2"/>
      <c r="M188" s="82"/>
      <c r="N188" s="82"/>
      <c r="O188" s="82"/>
      <c r="P188" s="81"/>
      <c r="Q188" s="81"/>
      <c r="R188" s="81"/>
      <c r="S188" s="81"/>
      <c r="T188" s="81"/>
      <c r="U188" s="86"/>
      <c r="V188" s="95"/>
      <c r="W188" s="95"/>
      <c r="X188" s="95"/>
      <c r="Y188" s="86"/>
      <c r="Z188" s="86"/>
      <c r="AA188" s="84"/>
      <c r="AB188" s="84"/>
      <c r="AC188" s="104"/>
      <c r="AD188" s="104"/>
      <c r="AE188" s="84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</row>
    <row r="189" spans="1:47" x14ac:dyDescent="0.2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2"/>
      <c r="M189" s="82"/>
      <c r="N189" s="82"/>
      <c r="O189" s="82"/>
      <c r="P189" s="81"/>
      <c r="Q189" s="81"/>
      <c r="R189" s="81"/>
      <c r="S189" s="81"/>
      <c r="T189" s="81"/>
      <c r="U189" s="86"/>
      <c r="V189" s="95"/>
      <c r="W189" s="95"/>
      <c r="X189" s="95"/>
      <c r="Y189" s="86"/>
      <c r="Z189" s="86"/>
      <c r="AA189" s="84"/>
      <c r="AB189" s="84"/>
      <c r="AC189" s="104"/>
      <c r="AD189" s="104"/>
      <c r="AE189" s="84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</row>
    <row r="190" spans="1:47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2"/>
      <c r="M190" s="82"/>
      <c r="N190" s="82"/>
      <c r="O190" s="82"/>
      <c r="P190" s="81"/>
      <c r="Q190" s="81"/>
      <c r="R190" s="81"/>
      <c r="S190" s="81"/>
      <c r="T190" s="81"/>
      <c r="U190" s="86"/>
      <c r="V190" s="95"/>
      <c r="W190" s="95"/>
      <c r="X190" s="95"/>
      <c r="Y190" s="86"/>
      <c r="Z190" s="86"/>
      <c r="AA190" s="84"/>
      <c r="AB190" s="84"/>
      <c r="AC190" s="104"/>
      <c r="AD190" s="104"/>
      <c r="AE190" s="84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</row>
    <row r="191" spans="1:47" x14ac:dyDescent="0.2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104"/>
      <c r="AD191" s="104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3"/>
      <c r="AT191" s="83"/>
      <c r="AU191" s="83"/>
    </row>
    <row r="192" spans="1:47" x14ac:dyDescent="0.2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104"/>
      <c r="AD192" s="104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3"/>
      <c r="AT192" s="83"/>
      <c r="AU192" s="83"/>
    </row>
    <row r="193" spans="1:47" x14ac:dyDescent="0.2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104"/>
      <c r="AD193" s="104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3"/>
      <c r="AT193" s="83"/>
      <c r="AU193" s="83"/>
    </row>
    <row r="194" spans="1:47" x14ac:dyDescent="0.2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104"/>
      <c r="AD194" s="104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3"/>
      <c r="AT194" s="83"/>
      <c r="AU194" s="83"/>
    </row>
    <row r="195" spans="1:47" x14ac:dyDescent="0.2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104"/>
      <c r="AD195" s="104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3"/>
      <c r="AT195" s="83"/>
      <c r="AU195" s="83"/>
    </row>
    <row r="196" spans="1:47" x14ac:dyDescent="0.2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104"/>
      <c r="AD196" s="104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3"/>
      <c r="AT196" s="83"/>
      <c r="AU196" s="83"/>
    </row>
    <row r="197" spans="1:47" x14ac:dyDescent="0.2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104"/>
      <c r="AD197" s="104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3"/>
      <c r="AT197" s="83"/>
      <c r="AU197" s="83"/>
    </row>
    <row r="198" spans="1:47" x14ac:dyDescent="0.2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104"/>
      <c r="AD198" s="104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3"/>
      <c r="AT198" s="83"/>
      <c r="AU198" s="83"/>
    </row>
    <row r="199" spans="1:47" x14ac:dyDescent="0.2">
      <c r="K199" s="68"/>
      <c r="L199" s="68"/>
      <c r="M199" s="68"/>
      <c r="N199" s="68"/>
      <c r="O199" s="68"/>
      <c r="P199" s="68"/>
      <c r="Q199" s="68"/>
      <c r="R199" s="68"/>
      <c r="S199" s="68"/>
    </row>
    <row r="200" spans="1:47" x14ac:dyDescent="0.2">
      <c r="K200" s="68"/>
      <c r="L200" s="68"/>
      <c r="M200" s="68"/>
      <c r="N200" s="68"/>
      <c r="O200" s="68"/>
      <c r="P200" s="68"/>
      <c r="Q200" s="68"/>
      <c r="R200" s="68"/>
      <c r="S200" s="68"/>
    </row>
    <row r="201" spans="1:47" x14ac:dyDescent="0.2">
      <c r="K201" s="68"/>
      <c r="L201" s="68"/>
      <c r="M201" s="68"/>
      <c r="N201" s="68"/>
      <c r="O201" s="68"/>
      <c r="P201" s="68"/>
      <c r="Q201" s="68"/>
      <c r="R201" s="68"/>
      <c r="S201" s="68"/>
    </row>
  </sheetData>
  <conditionalFormatting sqref="C6:T41">
    <cfRule type="expression" dxfId="3" priority="1">
      <formula>ISODD($AD6)</formula>
    </cfRule>
  </conditionalFormatting>
  <conditionalFormatting sqref="C48:T83">
    <cfRule type="expression" dxfId="2" priority="2">
      <formula>ISODD($AD48)</formula>
    </cfRule>
  </conditionalFormatting>
  <conditionalFormatting sqref="C90:T125">
    <cfRule type="expression" dxfId="1" priority="3">
      <formula>ISODD($AD90)</formula>
    </cfRule>
  </conditionalFormatting>
  <conditionalFormatting sqref="C132:T167">
    <cfRule type="expression" dxfId="0" priority="4">
      <formula>ISODD($AD132)</formula>
    </cfRule>
  </conditionalFormatting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Domaines de valeur</vt:lpstr>
      <vt:lpstr>Comptes</vt:lpstr>
      <vt:lpstr>ComptesParNuméro</vt:lpstr>
      <vt:lpstr>DO contributeur1</vt:lpstr>
      <vt:lpstr>DO contributeur2</vt:lpstr>
      <vt:lpstr>Tableau DO-4.3</vt:lpstr>
      <vt:lpstr>Tableau DO-4.4</vt:lpstr>
      <vt:lpstr>DO SIGRI</vt:lpstr>
      <vt:lpstr>DA-DAS contrib1 coûtplanifréel</vt:lpstr>
      <vt:lpstr>DA-DAS contrib2 coûtplanifréel</vt:lpstr>
      <vt:lpstr>DA-DAS contributeur1</vt:lpstr>
      <vt:lpstr>DA-DAS contributeur2</vt:lpstr>
      <vt:lpstr>Tableau DA-5.1 DAS-4.1</vt:lpstr>
      <vt:lpstr>Tableau DA-5.2 DAS-4.2</vt:lpstr>
      <vt:lpstr>Tableau DA-5.3 DAS-4.3</vt:lpstr>
      <vt:lpstr>Tableau DA-5.4 DAS-4.4</vt:lpstr>
      <vt:lpstr>Incidence budgétaire</vt:lpstr>
      <vt:lpstr>Montage financier</vt:lpstr>
      <vt:lpstr>DA-DAS SIGRI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Cayer</dc:creator>
  <cp:lastModifiedBy>David-Georges Marchadier</cp:lastModifiedBy>
  <dcterms:created xsi:type="dcterms:W3CDTF">2022-09-09T14:43:25Z</dcterms:created>
  <dcterms:modified xsi:type="dcterms:W3CDTF">2022-11-24T20:47:27Z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2022-09-09T14:43:25Z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d1bc22d9-245c-4c80-ae13-fc7b1f08c073</vt:lpwstr>
  </property>
  <property fmtid="{D5CDD505-2E9C-101B-9397-08002B2CF9AE}" pid="8" name="MSIP_Label_6a7d8d5d-78e2-4a62-9fcd-016eb5e4c57c_ContentBits">
    <vt:lpwstr>0</vt:lpwstr>
  </property>
</Properties>
</file>